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updateLinks="always"/>
  <mc:AlternateContent xmlns:mc="http://schemas.openxmlformats.org/markup-compatibility/2006">
    <mc:Choice Requires="x15">
      <x15ac:absPath xmlns:x15ac="http://schemas.microsoft.com/office/spreadsheetml/2010/11/ac" url="https://loteriadbogota-my.sharepoint.com/personal/david_pinzon_loteriadebogota_com/Documents/2025/"/>
    </mc:Choice>
  </mc:AlternateContent>
  <xr:revisionPtr revIDLastSave="1517" documentId="8_{777FC7E8-E268-40A0-A9F8-A50491502E39}" xr6:coauthVersionLast="47" xr6:coauthVersionMax="47" xr10:uidLastSave="{0ADFD3F4-79F3-4774-B928-94B46DA77FC1}"/>
  <bookViews>
    <workbookView xWindow="-108" yWindow="-108" windowWidth="23256" windowHeight="12456" tabRatio="851" firstSheet="1" activeTab="3" xr2:uid="{00000000-000D-0000-FFFF-FFFF00000000}"/>
  </bookViews>
  <sheets>
    <sheet name="Listas" sheetId="15" state="hidden" r:id="rId1"/>
    <sheet name="Control de cambios" sheetId="60" r:id="rId2"/>
    <sheet name="Ayudas diligenciamiento" sheetId="62" r:id="rId3"/>
    <sheet name="Inventario" sheetId="61" r:id="rId4"/>
    <sheet name="Fórmula" sheetId="17" state="hidden" r:id="rId5"/>
    <sheet name="Riesgos de Corrupción" sheetId="38" state="hidden" r:id="rId6"/>
    <sheet name="Planeación y D Estratégico" sheetId="11" r:id="rId7"/>
    <sheet name="G. Comunicaciones" sheetId="44" r:id="rId8"/>
    <sheet name="Explotación JSA AP" sheetId="49" r:id="rId9"/>
    <sheet name="Explotación JSA DOPC" sheetId="41" r:id="rId10"/>
    <sheet name="Control, Ins y Fisca" sheetId="51" r:id="rId11"/>
    <sheet name="Recaudo" sheetId="55" r:id="rId12"/>
    <sheet name="Atención al cliente" sheetId="25" r:id="rId13"/>
    <sheet name="G TH" sheetId="59" r:id="rId14"/>
    <sheet name="G. Financiera" sheetId="52" r:id="rId15"/>
    <sheet name="Gestión ByS" sheetId="27" r:id="rId16"/>
    <sheet name="G. Documental" sheetId="47" r:id="rId17"/>
    <sheet name="G. TIC" sheetId="58" r:id="rId18"/>
    <sheet name="G Jurídica" sheetId="42" r:id="rId19"/>
    <sheet name="Evaluación Independiente G" sheetId="57" r:id="rId20"/>
    <sheet name="Control Disciplinario Interno" sheetId="50" r:id="rId21"/>
    <sheet name="Protección de Datos Personales" sheetId="56" r:id="rId22"/>
    <sheet name="Hoja1" sheetId="33"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0" hidden="1">'Control Disciplinario Interno'!$A$1:$AQ$6</definedName>
    <definedName name="_xlnm._FilterDatabase" localSheetId="8" hidden="1">'Explotación JSA AP'!$A$1:$AR$3</definedName>
    <definedName name="_xlnm._FilterDatabase" localSheetId="9" hidden="1">'Explotación JSA DOPC'!$A$1:$AX$9</definedName>
    <definedName name="_xlnm._FilterDatabase" localSheetId="18" hidden="1">'G Jurídica'!$A$1:$AR$13</definedName>
    <definedName name="_xlnm._FilterDatabase" localSheetId="13" hidden="1">'G TH'!$A$3:$AS$24</definedName>
    <definedName name="_xlnm._FilterDatabase" localSheetId="14" hidden="1">'G. Financiera'!$A$1:$AQ$19</definedName>
    <definedName name="_xlnm._FilterDatabase" localSheetId="3" hidden="1">Inventario!$B$3:$I$51</definedName>
    <definedName name="_xlnm._FilterDatabase" localSheetId="6" hidden="1">'Planeación y D Estratégico'!$A$1:$AU$15</definedName>
    <definedName name="_xlnm._FilterDatabase" localSheetId="11" hidden="1">Recaudo!$A$3:$XDP$3</definedName>
    <definedName name="_xlnm._FilterDatabase" localSheetId="5" hidden="1">'Riesgos de Corrupción'!$A$3:$XFB$7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16" i="55" l="1"/>
  <c r="AM16" i="55" s="1"/>
  <c r="AL10" i="51"/>
  <c r="AL16" i="41"/>
  <c r="AL12" i="44"/>
  <c r="X5" i="44"/>
  <c r="W5" i="58"/>
  <c r="Z12" i="57"/>
  <c r="W12" i="57"/>
  <c r="AM7" i="56"/>
  <c r="AG7" i="56"/>
  <c r="AH7" i="56" s="1"/>
  <c r="AE7" i="56"/>
  <c r="R7" i="56"/>
  <c r="U7" i="56" s="1"/>
  <c r="X7" i="56" s="1"/>
  <c r="Y7" i="56" s="1"/>
  <c r="P7" i="56"/>
  <c r="N7" i="56"/>
  <c r="L7" i="56"/>
  <c r="V7" i="56" s="1"/>
  <c r="AG13" i="50"/>
  <c r="AH13" i="50" s="1"/>
  <c r="AE13" i="50"/>
  <c r="R13" i="50"/>
  <c r="P13" i="50"/>
  <c r="N13" i="50"/>
  <c r="U13" i="50" s="1"/>
  <c r="X13" i="50" s="1"/>
  <c r="Y13" i="50" s="1"/>
  <c r="L13" i="50"/>
  <c r="V13" i="50" s="1"/>
  <c r="AG16" i="57"/>
  <c r="AH16" i="57" s="1"/>
  <c r="AE16" i="57"/>
  <c r="R16" i="57"/>
  <c r="P16" i="57"/>
  <c r="N16" i="57"/>
  <c r="U16" i="57" s="1"/>
  <c r="X16" i="57" s="1"/>
  <c r="Y16" i="57" s="1"/>
  <c r="L16" i="57"/>
  <c r="V16" i="57" s="1"/>
  <c r="AG16" i="42"/>
  <c r="AH16" i="42" s="1"/>
  <c r="AE16" i="42"/>
  <c r="R16" i="42"/>
  <c r="P16" i="42"/>
  <c r="N16" i="42"/>
  <c r="U16" i="42" s="1"/>
  <c r="X16" i="42" s="1"/>
  <c r="Y16" i="42" s="1"/>
  <c r="L16" i="42"/>
  <c r="V16" i="42" s="1"/>
  <c r="AM20" i="58"/>
  <c r="AG20" i="58"/>
  <c r="AH20" i="58" s="1"/>
  <c r="AE20" i="58"/>
  <c r="R20" i="58"/>
  <c r="P20" i="58"/>
  <c r="N20" i="58"/>
  <c r="U20" i="58" s="1"/>
  <c r="X20" i="58" s="1"/>
  <c r="Y20" i="58" s="1"/>
  <c r="L20" i="58"/>
  <c r="V20" i="58" s="1"/>
  <c r="AM11" i="47"/>
  <c r="AG11" i="47"/>
  <c r="AH11" i="47" s="1"/>
  <c r="AE11" i="47"/>
  <c r="R11" i="47"/>
  <c r="P11" i="47"/>
  <c r="N11" i="47"/>
  <c r="U11" i="47" s="1"/>
  <c r="X11" i="47" s="1"/>
  <c r="Y11" i="47" s="1"/>
  <c r="L11" i="47"/>
  <c r="V11" i="47" s="1"/>
  <c r="AM23" i="27"/>
  <c r="AG23" i="27"/>
  <c r="AH23" i="27" s="1"/>
  <c r="AE23" i="27"/>
  <c r="R23" i="27"/>
  <c r="P23" i="27"/>
  <c r="N23" i="27"/>
  <c r="U23" i="27" s="1"/>
  <c r="X23" i="27" s="1"/>
  <c r="Y23" i="27" s="1"/>
  <c r="L23" i="27"/>
  <c r="V23" i="27" s="1"/>
  <c r="AG23" i="52"/>
  <c r="AH23" i="52" s="1"/>
  <c r="AE23" i="52"/>
  <c r="R23" i="52"/>
  <c r="P23" i="52"/>
  <c r="N23" i="52"/>
  <c r="U23" i="52" s="1"/>
  <c r="X23" i="52" s="1"/>
  <c r="Y23" i="52" s="1"/>
  <c r="L23" i="52"/>
  <c r="V23" i="52" s="1"/>
  <c r="AG38" i="59"/>
  <c r="AE38" i="59"/>
  <c r="R38" i="59"/>
  <c r="P38" i="59"/>
  <c r="N38" i="59"/>
  <c r="U38" i="59" s="1"/>
  <c r="X38" i="59" s="1"/>
  <c r="Y38" i="59" s="1"/>
  <c r="L38" i="59"/>
  <c r="V38" i="59" s="1"/>
  <c r="AG16" i="55"/>
  <c r="AH16" i="55" s="1"/>
  <c r="AE16" i="55"/>
  <c r="R16" i="55"/>
  <c r="P16" i="55"/>
  <c r="N16" i="55"/>
  <c r="U16" i="55" s="1"/>
  <c r="X16" i="55" s="1"/>
  <c r="Y16" i="55" s="1"/>
  <c r="L16" i="55"/>
  <c r="V16" i="55" s="1"/>
  <c r="AM10" i="51"/>
  <c r="AG10" i="51"/>
  <c r="AH10" i="51" s="1"/>
  <c r="AE10" i="51"/>
  <c r="R10" i="51"/>
  <c r="P10" i="51"/>
  <c r="N10" i="51"/>
  <c r="U10" i="51" s="1"/>
  <c r="X10" i="51" s="1"/>
  <c r="Y10" i="51" s="1"/>
  <c r="L10" i="51"/>
  <c r="V10" i="51" s="1"/>
  <c r="AG18" i="41"/>
  <c r="AE18" i="41"/>
  <c r="R18" i="41"/>
  <c r="P18" i="41"/>
  <c r="N18" i="41"/>
  <c r="U18" i="41" s="1"/>
  <c r="X18" i="41" s="1"/>
  <c r="Y18" i="41" s="1"/>
  <c r="L18" i="41"/>
  <c r="V18" i="41" s="1"/>
  <c r="AM17" i="49"/>
  <c r="AG17" i="49"/>
  <c r="AH17" i="49" s="1"/>
  <c r="AE17" i="49"/>
  <c r="U17" i="49"/>
  <c r="X17" i="49" s="1"/>
  <c r="Y17" i="49" s="1"/>
  <c r="R17" i="49"/>
  <c r="P17" i="49"/>
  <c r="N17" i="49"/>
  <c r="L17" i="49"/>
  <c r="V17" i="49" s="1"/>
  <c r="AG12" i="44"/>
  <c r="AH12" i="44" s="1"/>
  <c r="AE12" i="44"/>
  <c r="R12" i="44"/>
  <c r="P12" i="44"/>
  <c r="N12" i="44"/>
  <c r="U12" i="44" s="1"/>
  <c r="X12" i="44" s="1"/>
  <c r="Y12" i="44" s="1"/>
  <c r="L12" i="44"/>
  <c r="V12" i="44" s="1"/>
  <c r="Y16" i="11"/>
  <c r="AG19" i="11"/>
  <c r="AH19" i="11" s="1"/>
  <c r="AE19" i="11"/>
  <c r="R19" i="11"/>
  <c r="P19" i="11"/>
  <c r="N19" i="11"/>
  <c r="U19" i="11" s="1"/>
  <c r="X19" i="11" s="1"/>
  <c r="Y19" i="11" s="1"/>
  <c r="L19" i="11"/>
  <c r="V19" i="11" s="1"/>
  <c r="AN9" i="58"/>
  <c r="AM10" i="58"/>
  <c r="AL10" i="58"/>
  <c r="AI10" i="58"/>
  <c r="Z26" i="62"/>
  <c r="Z27" i="62"/>
  <c r="Z28" i="62"/>
  <c r="Z29" i="62"/>
  <c r="AG37" i="59"/>
  <c r="AE37" i="59"/>
  <c r="Y37" i="59"/>
  <c r="R37" i="59"/>
  <c r="P37" i="59"/>
  <c r="N37" i="59"/>
  <c r="L37" i="59"/>
  <c r="V37" i="59" s="1"/>
  <c r="AG6" i="56"/>
  <c r="AE6" i="56"/>
  <c r="Y6" i="56"/>
  <c r="R6" i="56"/>
  <c r="P6" i="56"/>
  <c r="N6" i="56"/>
  <c r="L6" i="56"/>
  <c r="V6" i="56" s="1"/>
  <c r="AG12" i="50"/>
  <c r="AE12" i="50"/>
  <c r="Y12" i="50"/>
  <c r="R12" i="50"/>
  <c r="P12" i="50"/>
  <c r="N12" i="50"/>
  <c r="L12" i="50"/>
  <c r="V12" i="50" s="1"/>
  <c r="AG15" i="57"/>
  <c r="AH15" i="57" s="1"/>
  <c r="AE15" i="57"/>
  <c r="Y15" i="57"/>
  <c r="R15" i="57"/>
  <c r="P15" i="57"/>
  <c r="N15" i="57"/>
  <c r="L15" i="57"/>
  <c r="V15" i="57" s="1"/>
  <c r="AG15" i="42"/>
  <c r="AE15" i="42"/>
  <c r="Y15" i="42"/>
  <c r="R15" i="42"/>
  <c r="P15" i="42"/>
  <c r="N15" i="42"/>
  <c r="L15" i="42"/>
  <c r="V15" i="42" s="1"/>
  <c r="W15" i="42" s="1"/>
  <c r="AG19" i="58"/>
  <c r="AE19" i="58"/>
  <c r="Y19" i="58"/>
  <c r="R19" i="58"/>
  <c r="P19" i="58"/>
  <c r="N19" i="58"/>
  <c r="L19" i="58"/>
  <c r="V19" i="58" s="1"/>
  <c r="AG10" i="47"/>
  <c r="AE10" i="47"/>
  <c r="Y10" i="47"/>
  <c r="R10" i="47"/>
  <c r="P10" i="47"/>
  <c r="N10" i="47"/>
  <c r="L10" i="47"/>
  <c r="V10" i="47" s="1"/>
  <c r="AG22" i="27"/>
  <c r="AE22" i="27"/>
  <c r="Y22" i="27"/>
  <c r="R22" i="27"/>
  <c r="P22" i="27"/>
  <c r="N22" i="27"/>
  <c r="L22" i="27"/>
  <c r="V22" i="27" s="1"/>
  <c r="W22" i="27" s="1"/>
  <c r="AG22" i="52"/>
  <c r="AE22" i="52"/>
  <c r="Y22" i="52"/>
  <c r="R22" i="52"/>
  <c r="P22" i="52"/>
  <c r="N22" i="52"/>
  <c r="L22" i="52"/>
  <c r="V22" i="52" s="1"/>
  <c r="AG8" i="25"/>
  <c r="AE8" i="25"/>
  <c r="Y8" i="25"/>
  <c r="R8" i="25"/>
  <c r="P8" i="25"/>
  <c r="N8" i="25"/>
  <c r="L8" i="25"/>
  <c r="V8" i="25" s="1"/>
  <c r="AG15" i="55"/>
  <c r="AE15" i="55"/>
  <c r="Y15" i="55"/>
  <c r="R15" i="55"/>
  <c r="P15" i="55"/>
  <c r="N15" i="55"/>
  <c r="L15" i="55"/>
  <c r="V15" i="55" s="1"/>
  <c r="W15" i="55" s="1"/>
  <c r="AG9" i="51"/>
  <c r="AH9" i="51" s="1"/>
  <c r="AE9" i="51"/>
  <c r="Y9" i="51"/>
  <c r="R9" i="51"/>
  <c r="P9" i="51"/>
  <c r="N9" i="51"/>
  <c r="L9" i="51"/>
  <c r="V9" i="51" s="1"/>
  <c r="AG17" i="41"/>
  <c r="AE17" i="41"/>
  <c r="Y17" i="41"/>
  <c r="R17" i="41"/>
  <c r="P17" i="41"/>
  <c r="N17" i="41"/>
  <c r="L17" i="41"/>
  <c r="V17" i="41" s="1"/>
  <c r="AG16" i="49"/>
  <c r="AE16" i="49"/>
  <c r="Y16" i="49"/>
  <c r="R16" i="49"/>
  <c r="P16" i="49"/>
  <c r="N16" i="49"/>
  <c r="L16" i="49"/>
  <c r="V16" i="49" s="1"/>
  <c r="AG11" i="44"/>
  <c r="AE11" i="44"/>
  <c r="Y11" i="44"/>
  <c r="R11" i="44"/>
  <c r="P11" i="44"/>
  <c r="N11" i="44"/>
  <c r="L11" i="44"/>
  <c r="V11" i="44" s="1"/>
  <c r="H7" i="61"/>
  <c r="D51" i="61"/>
  <c r="AG18" i="11"/>
  <c r="AH18" i="11" s="1"/>
  <c r="AE18" i="11"/>
  <c r="Y18" i="11"/>
  <c r="R18" i="11"/>
  <c r="P18" i="11"/>
  <c r="N18" i="11"/>
  <c r="L18" i="11"/>
  <c r="V18" i="11" s="1"/>
  <c r="Z18" i="11" s="1"/>
  <c r="AA18" i="11" s="1"/>
  <c r="AH38" i="59" l="1"/>
  <c r="W7" i="56"/>
  <c r="Z7" i="56"/>
  <c r="AA7" i="56" s="1"/>
  <c r="AK7" i="56" s="1"/>
  <c r="W13" i="50"/>
  <c r="Z13" i="50"/>
  <c r="AA13" i="50" s="1"/>
  <c r="W16" i="57"/>
  <c r="Z16" i="57"/>
  <c r="AA16" i="57" s="1"/>
  <c r="AK16" i="57" s="1"/>
  <c r="W16" i="42"/>
  <c r="Z16" i="42"/>
  <c r="AA16" i="42" s="1"/>
  <c r="AK16" i="42" s="1"/>
  <c r="W20" i="58"/>
  <c r="Z20" i="58"/>
  <c r="AA20" i="58" s="1"/>
  <c r="W11" i="47"/>
  <c r="Z11" i="47"/>
  <c r="AA11" i="47" s="1"/>
  <c r="W23" i="27"/>
  <c r="Z23" i="27"/>
  <c r="AA23" i="27" s="1"/>
  <c r="AK23" i="27" s="1"/>
  <c r="W23" i="52"/>
  <c r="Z23" i="52"/>
  <c r="AA23" i="52" s="1"/>
  <c r="AK23" i="52" s="1"/>
  <c r="W38" i="59"/>
  <c r="Z38" i="59"/>
  <c r="AA38" i="59" s="1"/>
  <c r="W16" i="55"/>
  <c r="Z16" i="55"/>
  <c r="AA16" i="55" s="1"/>
  <c r="W10" i="51"/>
  <c r="Z10" i="51"/>
  <c r="AA10" i="51" s="1"/>
  <c r="W18" i="41"/>
  <c r="Z18" i="41"/>
  <c r="AA18" i="41" s="1"/>
  <c r="W17" i="49"/>
  <c r="Z17" i="49"/>
  <c r="AA17" i="49" s="1"/>
  <c r="W12" i="44"/>
  <c r="Z12" i="44"/>
  <c r="AA12" i="44" s="1"/>
  <c r="Z19" i="11"/>
  <c r="AA19" i="11" s="1"/>
  <c r="W19" i="11"/>
  <c r="AH8" i="25"/>
  <c r="AH10" i="47"/>
  <c r="AH22" i="27"/>
  <c r="AH22" i="52"/>
  <c r="U22" i="52"/>
  <c r="AH37" i="59"/>
  <c r="AH11" i="44"/>
  <c r="U18" i="11"/>
  <c r="AH6" i="56"/>
  <c r="U6" i="56"/>
  <c r="AH12" i="50"/>
  <c r="U12" i="50"/>
  <c r="U15" i="57"/>
  <c r="AH15" i="42"/>
  <c r="U15" i="42"/>
  <c r="AH19" i="58"/>
  <c r="U19" i="58"/>
  <c r="U10" i="47"/>
  <c r="U22" i="27"/>
  <c r="U37" i="59"/>
  <c r="U8" i="25"/>
  <c r="U15" i="55"/>
  <c r="AH15" i="55"/>
  <c r="U9" i="51"/>
  <c r="U17" i="41"/>
  <c r="AH16" i="49"/>
  <c r="U16" i="49"/>
  <c r="U11" i="44"/>
  <c r="W37" i="59"/>
  <c r="Z37" i="59"/>
  <c r="AA37" i="59" s="1"/>
  <c r="W6" i="56"/>
  <c r="Z6" i="56"/>
  <c r="AA6" i="56" s="1"/>
  <c r="W12" i="50"/>
  <c r="Z12" i="50"/>
  <c r="AA12" i="50" s="1"/>
  <c r="W15" i="57"/>
  <c r="Z15" i="57"/>
  <c r="AA15" i="57" s="1"/>
  <c r="Z15" i="42"/>
  <c r="AA15" i="42" s="1"/>
  <c r="W19" i="58"/>
  <c r="Z19" i="58"/>
  <c r="AA19" i="58" s="1"/>
  <c r="W10" i="47"/>
  <c r="Z10" i="47"/>
  <c r="AA10" i="47" s="1"/>
  <c r="Z22" i="27"/>
  <c r="AA22" i="27" s="1"/>
  <c r="W22" i="52"/>
  <c r="Z22" i="52"/>
  <c r="AA22" i="52" s="1"/>
  <c r="W8" i="25"/>
  <c r="Z8" i="25"/>
  <c r="AA8" i="25" s="1"/>
  <c r="Z15" i="55"/>
  <c r="AA15" i="55" s="1"/>
  <c r="W9" i="51"/>
  <c r="Z9" i="51"/>
  <c r="AA9" i="51" s="1"/>
  <c r="W17" i="41"/>
  <c r="Z17" i="41"/>
  <c r="AA17" i="41" s="1"/>
  <c r="W16" i="49"/>
  <c r="Z16" i="49"/>
  <c r="AA16" i="49" s="1"/>
  <c r="W11" i="44"/>
  <c r="Z11" i="44"/>
  <c r="AA11" i="44" s="1"/>
  <c r="AL18" i="11"/>
  <c r="AM18" i="11" s="1"/>
  <c r="AN18" i="11" s="1"/>
  <c r="W18" i="11"/>
  <c r="AL7" i="56" l="1"/>
  <c r="AK13" i="50"/>
  <c r="AL13" i="50" s="1"/>
  <c r="AL16" i="57"/>
  <c r="AL16" i="42"/>
  <c r="AL20" i="58"/>
  <c r="AK20" i="58"/>
  <c r="AL11" i="47"/>
  <c r="AL23" i="27"/>
  <c r="AL23" i="52"/>
  <c r="AK38" i="59"/>
  <c r="AL38" i="59" s="1"/>
  <c r="AL17" i="49"/>
  <c r="AL19" i="11"/>
  <c r="AL37" i="59"/>
  <c r="AL6" i="56"/>
  <c r="AM6" i="56" s="1"/>
  <c r="AN6" i="56" s="1"/>
  <c r="AL12" i="50"/>
  <c r="AL15" i="57"/>
  <c r="AL15" i="42"/>
  <c r="AL19" i="58"/>
  <c r="AM19" i="58" s="1"/>
  <c r="AN19" i="58" s="1"/>
  <c r="AL10" i="47"/>
  <c r="AM10" i="47" s="1"/>
  <c r="AN10" i="47" s="1"/>
  <c r="AL22" i="27"/>
  <c r="AM22" i="27" s="1"/>
  <c r="AN22" i="27" s="1"/>
  <c r="AL22" i="52"/>
  <c r="AL8" i="25"/>
  <c r="AL15" i="55"/>
  <c r="AM15" i="55"/>
  <c r="AN15" i="55" s="1"/>
  <c r="AL9" i="51"/>
  <c r="AM9" i="51" s="1"/>
  <c r="AN9" i="51" s="1"/>
  <c r="AL16" i="49"/>
  <c r="AM16" i="49" s="1"/>
  <c r="AN16" i="49" s="1"/>
  <c r="AL11" i="44"/>
  <c r="AM11" i="44" s="1"/>
  <c r="AN11" i="44" s="1"/>
  <c r="Y21" i="52"/>
  <c r="AM19" i="52"/>
  <c r="Y20" i="52"/>
  <c r="AG8" i="52"/>
  <c r="AE8" i="52"/>
  <c r="AM19" i="11" l="1"/>
  <c r="W21" i="52"/>
  <c r="AH8" i="52"/>
  <c r="AF7" i="41"/>
  <c r="AA7" i="41"/>
  <c r="Y7" i="41"/>
  <c r="R7" i="41"/>
  <c r="P7" i="41"/>
  <c r="N7" i="41"/>
  <c r="L7" i="41"/>
  <c r="V7" i="41" s="1"/>
  <c r="W7" i="41" s="1"/>
  <c r="AG20" i="59"/>
  <c r="AE20" i="59"/>
  <c r="AG21" i="27"/>
  <c r="AE21" i="27"/>
  <c r="AA21" i="27"/>
  <c r="Y21" i="27"/>
  <c r="W21" i="27"/>
  <c r="R21" i="27"/>
  <c r="P21" i="27"/>
  <c r="N21" i="27"/>
  <c r="AM20" i="27"/>
  <c r="AG20" i="27"/>
  <c r="AE20" i="27"/>
  <c r="R20" i="27"/>
  <c r="P20" i="27"/>
  <c r="N20" i="27"/>
  <c r="L20" i="27"/>
  <c r="V20" i="27" s="1"/>
  <c r="AG21" i="52"/>
  <c r="AE21" i="52"/>
  <c r="R21" i="52"/>
  <c r="P21" i="52"/>
  <c r="N21" i="52"/>
  <c r="L21" i="52"/>
  <c r="V21" i="52" s="1"/>
  <c r="Z21" i="52" s="1"/>
  <c r="AA21" i="52" s="1"/>
  <c r="AG20" i="52"/>
  <c r="AE20" i="52"/>
  <c r="R20" i="52"/>
  <c r="P20" i="52"/>
  <c r="N20" i="52"/>
  <c r="L20" i="52"/>
  <c r="V20" i="52" s="1"/>
  <c r="W20" i="52" s="1"/>
  <c r="AG17" i="52"/>
  <c r="AE17" i="52"/>
  <c r="U20" i="27" l="1"/>
  <c r="X20" i="27" s="1"/>
  <c r="Y20" i="27" s="1"/>
  <c r="AH20" i="59"/>
  <c r="AI7" i="41"/>
  <c r="AT7" i="41" s="1"/>
  <c r="AU7" i="41" s="1"/>
  <c r="Z20" i="52"/>
  <c r="AA20" i="52" s="1"/>
  <c r="AH21" i="52"/>
  <c r="AK21" i="52" s="1"/>
  <c r="AL21" i="52" s="1"/>
  <c r="U7" i="41"/>
  <c r="U21" i="27"/>
  <c r="AH20" i="27"/>
  <c r="U21" i="52"/>
  <c r="W20" i="27"/>
  <c r="AH20" i="52"/>
  <c r="U20" i="52"/>
  <c r="AA36" i="59"/>
  <c r="Y36" i="59"/>
  <c r="W36" i="59"/>
  <c r="R36" i="59"/>
  <c r="P36" i="59"/>
  <c r="N36" i="59"/>
  <c r="AM35" i="59"/>
  <c r="AG35" i="59"/>
  <c r="AE35" i="59"/>
  <c r="R35" i="59"/>
  <c r="P35" i="59"/>
  <c r="N35" i="59"/>
  <c r="L35" i="59"/>
  <c r="V35" i="59" s="1"/>
  <c r="AA34" i="59"/>
  <c r="Y34" i="59"/>
  <c r="W34" i="59"/>
  <c r="R34" i="59"/>
  <c r="P34" i="59"/>
  <c r="N34" i="59"/>
  <c r="AM33" i="59"/>
  <c r="AG33" i="59"/>
  <c r="AE33" i="59"/>
  <c r="R33" i="59"/>
  <c r="P33" i="59"/>
  <c r="N33" i="59"/>
  <c r="L33" i="59"/>
  <c r="V33" i="59" s="1"/>
  <c r="AA32" i="59"/>
  <c r="Y32" i="59"/>
  <c r="W32" i="59"/>
  <c r="R32" i="59"/>
  <c r="P32" i="59"/>
  <c r="N32" i="59"/>
  <c r="AM31" i="59"/>
  <c r="AG31" i="59"/>
  <c r="AE31" i="59"/>
  <c r="R31" i="59"/>
  <c r="P31" i="59"/>
  <c r="N31" i="59"/>
  <c r="L31" i="59"/>
  <c r="V31" i="59" s="1"/>
  <c r="AC15" i="58"/>
  <c r="H6" i="61"/>
  <c r="H10" i="61"/>
  <c r="AS4" i="27"/>
  <c r="AH18" i="58"/>
  <c r="AH17" i="58"/>
  <c r="AH16" i="58"/>
  <c r="AH15" i="58"/>
  <c r="AH14" i="58"/>
  <c r="AH13" i="58"/>
  <c r="AH12" i="58"/>
  <c r="AH11" i="58"/>
  <c r="AH9" i="58"/>
  <c r="AH8" i="58"/>
  <c r="AH7" i="58"/>
  <c r="AH6" i="58"/>
  <c r="AF18" i="58"/>
  <c r="AF17" i="58"/>
  <c r="AF16" i="58"/>
  <c r="AF15" i="58"/>
  <c r="AF14" i="58"/>
  <c r="AF13" i="58"/>
  <c r="AF12" i="58"/>
  <c r="AA11" i="58"/>
  <c r="Z20" i="27" l="1"/>
  <c r="AA20" i="27" s="1"/>
  <c r="U33" i="59"/>
  <c r="X33" i="59" s="1"/>
  <c r="Y33" i="59" s="1"/>
  <c r="AH33" i="59"/>
  <c r="AH35" i="59"/>
  <c r="AI16" i="58"/>
  <c r="AL16" i="58" s="1"/>
  <c r="AK20" i="52"/>
  <c r="AL20" i="52" s="1"/>
  <c r="AM20" i="52" s="1"/>
  <c r="U35" i="59"/>
  <c r="X35" i="59" s="1"/>
  <c r="Y35" i="59" s="1"/>
  <c r="U34" i="59"/>
  <c r="U31" i="59"/>
  <c r="X31" i="59" s="1"/>
  <c r="Y31" i="59" s="1"/>
  <c r="U32" i="59"/>
  <c r="AI14" i="58"/>
  <c r="AL14" i="58" s="1"/>
  <c r="AI17" i="58"/>
  <c r="AI12" i="58"/>
  <c r="AI13" i="58"/>
  <c r="U36" i="59"/>
  <c r="W35" i="59"/>
  <c r="W33" i="59"/>
  <c r="AH31" i="59"/>
  <c r="W31" i="59"/>
  <c r="H12" i="61"/>
  <c r="AI18" i="58"/>
  <c r="AL18" i="58" s="1"/>
  <c r="AI15" i="58"/>
  <c r="Z8" i="44"/>
  <c r="X8" i="44"/>
  <c r="AF14" i="55"/>
  <c r="Z33" i="59" l="1"/>
  <c r="AA33" i="59" s="1"/>
  <c r="Z31" i="59"/>
  <c r="AA31" i="59" s="1"/>
  <c r="Z35" i="59"/>
  <c r="AA35" i="59" s="1"/>
  <c r="AG9" i="27"/>
  <c r="AE9" i="27"/>
  <c r="L5" i="59"/>
  <c r="V5" i="59" s="1"/>
  <c r="N5" i="59"/>
  <c r="P5" i="59"/>
  <c r="R5" i="59"/>
  <c r="AE5" i="59"/>
  <c r="AG5" i="59"/>
  <c r="AE6" i="59"/>
  <c r="AG6" i="59"/>
  <c r="AE7" i="59"/>
  <c r="AG7" i="59"/>
  <c r="L8" i="59"/>
  <c r="V8" i="59" s="1"/>
  <c r="N8" i="59"/>
  <c r="P8" i="59"/>
  <c r="R8" i="59"/>
  <c r="AE8" i="59"/>
  <c r="AG8" i="59"/>
  <c r="AE9" i="59"/>
  <c r="AG9" i="59"/>
  <c r="AE10" i="59"/>
  <c r="AG10" i="59"/>
  <c r="AE11" i="59"/>
  <c r="AG11" i="59"/>
  <c r="L13" i="59"/>
  <c r="V13" i="59" s="1"/>
  <c r="N13" i="59"/>
  <c r="P13" i="59"/>
  <c r="R13" i="59"/>
  <c r="AE13" i="59"/>
  <c r="AG13" i="59"/>
  <c r="AE14" i="59"/>
  <c r="AG14" i="59"/>
  <c r="AE15" i="59"/>
  <c r="AG15" i="59"/>
  <c r="L16" i="59"/>
  <c r="V16" i="59" s="1"/>
  <c r="N16" i="59"/>
  <c r="P16" i="59"/>
  <c r="R16" i="59"/>
  <c r="AC16" i="59"/>
  <c r="AE16" i="59"/>
  <c r="AG16" i="59"/>
  <c r="AE17" i="59"/>
  <c r="AG17" i="59"/>
  <c r="L18" i="59"/>
  <c r="V18" i="59" s="1"/>
  <c r="N18" i="59"/>
  <c r="P18" i="59"/>
  <c r="R18" i="59"/>
  <c r="AE18" i="59"/>
  <c r="AG18" i="59"/>
  <c r="AE19" i="59"/>
  <c r="AG19" i="59"/>
  <c r="L21" i="59"/>
  <c r="V21" i="59" s="1"/>
  <c r="W21" i="59" s="1"/>
  <c r="N21" i="59"/>
  <c r="P21" i="59"/>
  <c r="R21" i="59"/>
  <c r="AE21" i="59"/>
  <c r="AG21" i="59"/>
  <c r="AM21" i="59"/>
  <c r="L22" i="59"/>
  <c r="V22" i="59" s="1"/>
  <c r="W22" i="59" s="1"/>
  <c r="N22" i="59"/>
  <c r="P22" i="59"/>
  <c r="R22" i="59"/>
  <c r="AE22" i="59"/>
  <c r="AG22" i="59"/>
  <c r="AM22" i="59"/>
  <c r="AE23" i="59"/>
  <c r="AG23" i="59"/>
  <c r="L24" i="59"/>
  <c r="V24" i="59" s="1"/>
  <c r="N24" i="59"/>
  <c r="P24" i="59"/>
  <c r="R24" i="59"/>
  <c r="AE24" i="59"/>
  <c r="AG24" i="59"/>
  <c r="AM24" i="59"/>
  <c r="N25" i="59"/>
  <c r="P25" i="59"/>
  <c r="R25" i="59"/>
  <c r="V25" i="59"/>
  <c r="W25" i="59" s="1"/>
  <c r="AE25" i="59"/>
  <c r="AG25" i="59"/>
  <c r="L26" i="59"/>
  <c r="V26" i="59" s="1"/>
  <c r="W26" i="59" s="1"/>
  <c r="N26" i="59"/>
  <c r="P26" i="59"/>
  <c r="R26" i="59"/>
  <c r="AE26" i="59"/>
  <c r="AG26" i="59"/>
  <c r="AM26" i="59"/>
  <c r="N27" i="59"/>
  <c r="P27" i="59"/>
  <c r="R27" i="59"/>
  <c r="W27" i="59"/>
  <c r="Y27" i="59"/>
  <c r="AA27" i="59"/>
  <c r="AE27" i="59"/>
  <c r="AG27" i="59"/>
  <c r="AM27" i="59"/>
  <c r="L28" i="59"/>
  <c r="V28" i="59" s="1"/>
  <c r="W28" i="59" s="1"/>
  <c r="N28" i="59"/>
  <c r="P28" i="59"/>
  <c r="R28" i="59"/>
  <c r="AE28" i="59"/>
  <c r="AG28" i="59"/>
  <c r="AM28" i="59"/>
  <c r="L29" i="59"/>
  <c r="V29" i="59" s="1"/>
  <c r="W29" i="59" s="1"/>
  <c r="N29" i="59"/>
  <c r="P29" i="59"/>
  <c r="R29" i="59"/>
  <c r="AE29" i="59"/>
  <c r="AG29" i="59"/>
  <c r="AM29" i="59"/>
  <c r="N30" i="59"/>
  <c r="P30" i="59"/>
  <c r="R30" i="59"/>
  <c r="W30" i="59"/>
  <c r="Y30" i="59"/>
  <c r="AA30" i="59"/>
  <c r="AE30" i="59"/>
  <c r="AG30" i="59"/>
  <c r="AH17" i="59" l="1"/>
  <c r="AH24" i="59"/>
  <c r="AH18" i="59"/>
  <c r="AH16" i="59"/>
  <c r="AH9" i="59"/>
  <c r="AH8" i="59"/>
  <c r="AH10" i="59"/>
  <c r="U8" i="59"/>
  <c r="X8" i="59" s="1"/>
  <c r="Y8" i="59" s="1"/>
  <c r="U24" i="59"/>
  <c r="X24" i="59" s="1"/>
  <c r="Y24" i="59" s="1"/>
  <c r="U26" i="59"/>
  <c r="X26" i="59" s="1"/>
  <c r="Y26" i="59" s="1"/>
  <c r="AH15" i="59"/>
  <c r="U30" i="59"/>
  <c r="U29" i="59"/>
  <c r="X29" i="59" s="1"/>
  <c r="Y29" i="59" s="1"/>
  <c r="AH30" i="59"/>
  <c r="AH14" i="59"/>
  <c r="AH11" i="59"/>
  <c r="AH26" i="59"/>
  <c r="AH13" i="59"/>
  <c r="AH5" i="59"/>
  <c r="W24" i="59"/>
  <c r="AH29" i="59"/>
  <c r="AH22" i="59"/>
  <c r="AH27" i="59"/>
  <c r="AH7" i="59"/>
  <c r="AH23" i="59"/>
  <c r="AH6" i="59"/>
  <c r="AH28" i="59"/>
  <c r="U28" i="59"/>
  <c r="X28" i="59" s="1"/>
  <c r="Y28" i="59" s="1"/>
  <c r="U27" i="59"/>
  <c r="AH25" i="59"/>
  <c r="U25" i="59"/>
  <c r="X25" i="59" s="1"/>
  <c r="Z25" i="59" s="1"/>
  <c r="U22" i="59"/>
  <c r="X22" i="59" s="1"/>
  <c r="Z22" i="59" s="1"/>
  <c r="AA22" i="59" s="1"/>
  <c r="AK22" i="59" s="1"/>
  <c r="AH21" i="59"/>
  <c r="U21" i="59"/>
  <c r="X21" i="59" s="1"/>
  <c r="Y21" i="59" s="1"/>
  <c r="AH19" i="59"/>
  <c r="AK19" i="59" s="1"/>
  <c r="AL19" i="59" s="1"/>
  <c r="AM18" i="59" s="1"/>
  <c r="U18" i="59"/>
  <c r="X18" i="59" s="1"/>
  <c r="Y18" i="59" s="1"/>
  <c r="U16" i="59"/>
  <c r="X16" i="59" s="1"/>
  <c r="Y16" i="59" s="1"/>
  <c r="U13" i="59"/>
  <c r="X13" i="59" s="1"/>
  <c r="Y13" i="59" s="1"/>
  <c r="U5" i="59"/>
  <c r="X5" i="59" s="1"/>
  <c r="Y5" i="59" s="1"/>
  <c r="AH9" i="27"/>
  <c r="W16" i="59"/>
  <c r="W18" i="59"/>
  <c r="W8" i="59"/>
  <c r="W13" i="59"/>
  <c r="W5" i="59"/>
  <c r="Z26" i="59" l="1"/>
  <c r="AA26" i="59" s="1"/>
  <c r="Z8" i="59"/>
  <c r="AA8" i="59" s="1"/>
  <c r="AK8" i="59" s="1"/>
  <c r="AL8" i="59" s="1"/>
  <c r="Z24" i="59"/>
  <c r="AA24" i="59" s="1"/>
  <c r="AK24" i="59" s="1"/>
  <c r="AL24" i="59" s="1"/>
  <c r="Z29" i="59"/>
  <c r="AA29" i="59" s="1"/>
  <c r="Y22" i="59"/>
  <c r="Z5" i="59"/>
  <c r="AA5" i="59" s="1"/>
  <c r="AK5" i="59" s="1"/>
  <c r="AL5" i="59" s="1"/>
  <c r="Z13" i="59"/>
  <c r="AA13" i="59" s="1"/>
  <c r="AK13" i="59" s="1"/>
  <c r="AL13" i="59" s="1"/>
  <c r="Z16" i="59"/>
  <c r="AA16" i="59" s="1"/>
  <c r="AK16" i="59" s="1"/>
  <c r="Z28" i="59"/>
  <c r="AA28" i="59" s="1"/>
  <c r="Z21" i="59"/>
  <c r="AA21" i="59" s="1"/>
  <c r="AK21" i="59" s="1"/>
  <c r="AL21" i="59" s="1"/>
  <c r="Z18" i="59"/>
  <c r="AA18" i="59" s="1"/>
  <c r="AK18" i="59" s="1"/>
  <c r="AL18" i="59" s="1"/>
  <c r="AL22" i="59"/>
  <c r="AL16" i="59" l="1"/>
  <c r="AK17" i="59" s="1"/>
  <c r="AK14" i="59"/>
  <c r="AL14" i="59" s="1"/>
  <c r="AK6" i="59"/>
  <c r="AL6" i="59" s="1"/>
  <c r="AK9" i="59"/>
  <c r="AL9" i="59" s="1"/>
  <c r="AK23" i="59"/>
  <c r="AL23" i="59" s="1"/>
  <c r="AL17" i="59" l="1"/>
  <c r="AM16" i="59" s="1"/>
  <c r="AK10" i="59"/>
  <c r="AL10" i="59" s="1"/>
  <c r="AK15" i="59"/>
  <c r="AL15" i="59" s="1"/>
  <c r="AM13" i="59" s="1"/>
  <c r="AK7" i="59"/>
  <c r="AL7" i="59" s="1"/>
  <c r="AM5" i="59" s="1"/>
  <c r="AK11" i="59" l="1"/>
  <c r="AL11" i="59" s="1"/>
  <c r="AL12" i="59" s="1"/>
  <c r="AM8" i="59" s="1"/>
  <c r="L5" i="58" l="1"/>
  <c r="V5" i="58" s="1"/>
  <c r="N5" i="58"/>
  <c r="P5" i="58"/>
  <c r="R5" i="58"/>
  <c r="AF5" i="58"/>
  <c r="AH5" i="58"/>
  <c r="AF6" i="58"/>
  <c r="AI6" i="58" s="1"/>
  <c r="L7" i="58"/>
  <c r="V7" i="58" s="1"/>
  <c r="N7" i="58"/>
  <c r="P7" i="58"/>
  <c r="R7" i="58"/>
  <c r="AF7" i="58"/>
  <c r="AI7" i="58" s="1"/>
  <c r="AF8" i="58"/>
  <c r="AI8" i="58" s="1"/>
  <c r="L9" i="58"/>
  <c r="V9" i="58" s="1"/>
  <c r="N9" i="58"/>
  <c r="P9" i="58"/>
  <c r="R9" i="58"/>
  <c r="AA9" i="58"/>
  <c r="AF9" i="58"/>
  <c r="AI9" i="58" s="1"/>
  <c r="L11" i="58"/>
  <c r="V11" i="58" s="1"/>
  <c r="N11" i="58"/>
  <c r="P11" i="58"/>
  <c r="R11" i="58"/>
  <c r="AF11" i="58"/>
  <c r="AI11" i="58" s="1"/>
  <c r="AL11" i="58" s="1"/>
  <c r="AM11" i="58" s="1"/>
  <c r="AN11" i="58" s="1"/>
  <c r="N12" i="58"/>
  <c r="P12" i="58"/>
  <c r="R12" i="58"/>
  <c r="V12" i="58"/>
  <c r="W12" i="58" s="1"/>
  <c r="L13" i="58"/>
  <c r="V13" i="58" s="1"/>
  <c r="N13" i="58"/>
  <c r="P13" i="58"/>
  <c r="R13" i="58"/>
  <c r="AC13" i="58"/>
  <c r="AN13" i="58"/>
  <c r="N14" i="58"/>
  <c r="P14" i="58"/>
  <c r="R14" i="58"/>
  <c r="W14" i="58"/>
  <c r="Y14" i="58"/>
  <c r="AC14" i="58"/>
  <c r="AC16" i="58" s="1"/>
  <c r="AC18" i="58" s="1"/>
  <c r="AM14" i="58"/>
  <c r="AN14" i="58" s="1"/>
  <c r="L15" i="58"/>
  <c r="V15" i="58" s="1"/>
  <c r="W15" i="58" s="1"/>
  <c r="N15" i="58"/>
  <c r="P15" i="58"/>
  <c r="R15" i="58"/>
  <c r="N16" i="58"/>
  <c r="P16" i="58"/>
  <c r="R16" i="58"/>
  <c r="W16" i="58"/>
  <c r="Y16" i="58"/>
  <c r="AM16" i="58"/>
  <c r="AN16" i="58" s="1"/>
  <c r="L17" i="58"/>
  <c r="V17" i="58" s="1"/>
  <c r="N17" i="58"/>
  <c r="P17" i="58"/>
  <c r="R17" i="58"/>
  <c r="N18" i="58"/>
  <c r="P18" i="58"/>
  <c r="R18" i="58"/>
  <c r="W18" i="58"/>
  <c r="Y18" i="58"/>
  <c r="AM18" i="58"/>
  <c r="AN18" i="58" s="1"/>
  <c r="U17" i="58" l="1"/>
  <c r="X17" i="58" s="1"/>
  <c r="Y17" i="58" s="1"/>
  <c r="U9" i="58"/>
  <c r="X9" i="58" s="1"/>
  <c r="AI5" i="58"/>
  <c r="U14" i="58"/>
  <c r="U12" i="58"/>
  <c r="X12" i="58" s="1"/>
  <c r="Z12" i="58" s="1"/>
  <c r="AA12" i="58" s="1"/>
  <c r="AL12" i="58" s="1"/>
  <c r="U7" i="58"/>
  <c r="X11" i="58" s="1"/>
  <c r="U13" i="58"/>
  <c r="X13" i="58" s="1"/>
  <c r="Y13" i="58" s="1"/>
  <c r="U11" i="58"/>
  <c r="U18" i="58"/>
  <c r="U16" i="58"/>
  <c r="AL9" i="58"/>
  <c r="AM9" i="58" s="1"/>
  <c r="U5" i="58"/>
  <c r="X5" i="58" s="1"/>
  <c r="Y5" i="58" s="1"/>
  <c r="U15" i="58"/>
  <c r="X15" i="58" s="1"/>
  <c r="Z15" i="58" s="1"/>
  <c r="AA15" i="58" s="1"/>
  <c r="AL15" i="58" s="1"/>
  <c r="AM15" i="58" s="1"/>
  <c r="AN15" i="58" s="1"/>
  <c r="W7" i="58"/>
  <c r="W17" i="58"/>
  <c r="W13" i="58"/>
  <c r="Z5" i="58" l="1"/>
  <c r="AA5" i="58" s="1"/>
  <c r="AL5" i="58" s="1"/>
  <c r="AM5" i="58" s="1"/>
  <c r="X7" i="58"/>
  <c r="Y7" i="58" s="1"/>
  <c r="Z13" i="58"/>
  <c r="AA13" i="58" s="1"/>
  <c r="AL13" i="58" s="1"/>
  <c r="Z17" i="58"/>
  <c r="AA17" i="58" s="1"/>
  <c r="AL17" i="58" s="1"/>
  <c r="AM17" i="58" s="1"/>
  <c r="AN17" i="58" s="1"/>
  <c r="Y15" i="58"/>
  <c r="Z7" i="58" l="1"/>
  <c r="AA7" i="58" s="1"/>
  <c r="AL7" i="58" s="1"/>
  <c r="AL6" i="58"/>
  <c r="AM6" i="58" s="1"/>
  <c r="AN5" i="58" s="1"/>
  <c r="AM7" i="58" l="1"/>
  <c r="AL8" i="58" s="1"/>
  <c r="AM8" i="58" l="1"/>
  <c r="AN7" i="58" s="1"/>
  <c r="L5" i="57" l="1"/>
  <c r="V5" i="57" s="1"/>
  <c r="N5" i="57"/>
  <c r="U5" i="57" s="1"/>
  <c r="X5" i="57" s="1"/>
  <c r="P5" i="57"/>
  <c r="R5" i="57"/>
  <c r="AA5" i="57"/>
  <c r="AE5" i="57"/>
  <c r="AG5" i="57"/>
  <c r="AE6" i="57"/>
  <c r="AG6" i="57"/>
  <c r="AE7" i="57"/>
  <c r="AG7" i="57"/>
  <c r="L8" i="57"/>
  <c r="V8" i="57" s="1"/>
  <c r="N8" i="57"/>
  <c r="P8" i="57"/>
  <c r="R8" i="57"/>
  <c r="AA8" i="57"/>
  <c r="AE8" i="57"/>
  <c r="AG8" i="57"/>
  <c r="AH8" i="57" s="1"/>
  <c r="AE9" i="57"/>
  <c r="AG9" i="57"/>
  <c r="L10" i="57"/>
  <c r="V10" i="57" s="1"/>
  <c r="N10" i="57"/>
  <c r="P10" i="57"/>
  <c r="R10" i="57"/>
  <c r="AA10" i="57"/>
  <c r="AE10" i="57"/>
  <c r="AG10" i="57"/>
  <c r="AE11" i="57"/>
  <c r="AG11" i="57"/>
  <c r="N12" i="57"/>
  <c r="P12" i="57"/>
  <c r="R12" i="57"/>
  <c r="V12" i="57"/>
  <c r="AE12" i="57"/>
  <c r="AG12" i="57"/>
  <c r="L13" i="57"/>
  <c r="V13" i="57" s="1"/>
  <c r="N13" i="57"/>
  <c r="P13" i="57"/>
  <c r="R13" i="57"/>
  <c r="AE13" i="57"/>
  <c r="AG13" i="57"/>
  <c r="AH13" i="57" s="1"/>
  <c r="AM13" i="57"/>
  <c r="N14" i="57"/>
  <c r="P14" i="57"/>
  <c r="R14" i="57"/>
  <c r="W14" i="57"/>
  <c r="Y14" i="57"/>
  <c r="AE14" i="57"/>
  <c r="AG14" i="57"/>
  <c r="AH12" i="57" l="1"/>
  <c r="U10" i="57"/>
  <c r="X10" i="57" s="1"/>
  <c r="U8" i="57"/>
  <c r="X8" i="57" s="1"/>
  <c r="U12" i="57"/>
  <c r="X12" i="57" s="1"/>
  <c r="U14" i="57"/>
  <c r="AH7" i="57"/>
  <c r="AK8" i="57"/>
  <c r="AH11" i="57"/>
  <c r="AH6" i="57"/>
  <c r="AH10" i="57"/>
  <c r="AK10" i="57" s="1"/>
  <c r="AL10" i="57" s="1"/>
  <c r="AK11" i="57" s="1"/>
  <c r="AH9" i="57"/>
  <c r="AH5" i="57"/>
  <c r="AK5" i="57" s="1"/>
  <c r="AL5" i="57" s="1"/>
  <c r="AH14" i="57"/>
  <c r="U13" i="57"/>
  <c r="X13" i="57" s="1"/>
  <c r="Y13" i="57" s="1"/>
  <c r="AL8" i="57"/>
  <c r="W13" i="57"/>
  <c r="AL11" i="57" l="1"/>
  <c r="AM10" i="57" s="1"/>
  <c r="Z13" i="57"/>
  <c r="AA13" i="57" s="1"/>
  <c r="AK9" i="57"/>
  <c r="AL9" i="57" s="1"/>
  <c r="AM8" i="57" s="1"/>
  <c r="AK6" i="57"/>
  <c r="AL6" i="57" s="1"/>
  <c r="AA14" i="57" l="1"/>
  <c r="AK7" i="57"/>
  <c r="AL7" i="57" s="1"/>
  <c r="AM5" i="57" s="1"/>
  <c r="L5" i="56" l="1"/>
  <c r="V5" i="56" s="1"/>
  <c r="N5" i="56"/>
  <c r="P5" i="56"/>
  <c r="R5" i="56"/>
  <c r="AE5" i="56"/>
  <c r="AG5" i="56"/>
  <c r="AG19" i="52"/>
  <c r="AE19" i="52"/>
  <c r="R19" i="52"/>
  <c r="P19" i="52"/>
  <c r="N19" i="52"/>
  <c r="L19" i="52"/>
  <c r="V19" i="52" s="1"/>
  <c r="AN10" i="44"/>
  <c r="AO10" i="44" s="1"/>
  <c r="AO9" i="44"/>
  <c r="AH10" i="44"/>
  <c r="AF10" i="44"/>
  <c r="AH9" i="44"/>
  <c r="AF9" i="44"/>
  <c r="Z10" i="44"/>
  <c r="W10" i="44"/>
  <c r="R10" i="44"/>
  <c r="P10" i="44"/>
  <c r="N10" i="44"/>
  <c r="R9" i="44"/>
  <c r="P9" i="44"/>
  <c r="N9" i="44"/>
  <c r="L9" i="44"/>
  <c r="V9" i="44" s="1"/>
  <c r="W9" i="44" s="1"/>
  <c r="AK19" i="27"/>
  <c r="AL19" i="27" s="1"/>
  <c r="AM19" i="27" s="1"/>
  <c r="AK18" i="27"/>
  <c r="AL18" i="27" s="1"/>
  <c r="AM18" i="27" s="1"/>
  <c r="AF19" i="27"/>
  <c r="AD19" i="27"/>
  <c r="AA19" i="27"/>
  <c r="Y19" i="27"/>
  <c r="W19" i="27"/>
  <c r="R19" i="27"/>
  <c r="P19" i="27"/>
  <c r="N19" i="27"/>
  <c r="AF18" i="27"/>
  <c r="AD18" i="27"/>
  <c r="R18" i="27"/>
  <c r="P18" i="27"/>
  <c r="N18" i="27"/>
  <c r="L18" i="27"/>
  <c r="V18" i="27" s="1"/>
  <c r="W18" i="27" s="1"/>
  <c r="AL11" i="50"/>
  <c r="AM9" i="50" s="1"/>
  <c r="AL10" i="50"/>
  <c r="AG11" i="50"/>
  <c r="AE11" i="50"/>
  <c r="AA11" i="50"/>
  <c r="Y11" i="50"/>
  <c r="W11" i="50"/>
  <c r="R11" i="50"/>
  <c r="P11" i="50"/>
  <c r="N11" i="50"/>
  <c r="AG10" i="50"/>
  <c r="AE10" i="50"/>
  <c r="AA10" i="50"/>
  <c r="Y10" i="50"/>
  <c r="W10" i="50"/>
  <c r="R10" i="50"/>
  <c r="P10" i="50"/>
  <c r="N10" i="50"/>
  <c r="AG9" i="50"/>
  <c r="AE9" i="50"/>
  <c r="R9" i="50"/>
  <c r="P9" i="50"/>
  <c r="N9" i="50"/>
  <c r="L9" i="50"/>
  <c r="V9" i="50" s="1"/>
  <c r="AG15" i="49"/>
  <c r="AE15" i="49"/>
  <c r="R15" i="49"/>
  <c r="P15" i="49"/>
  <c r="N15" i="49"/>
  <c r="L15" i="49"/>
  <c r="V15" i="49" s="1"/>
  <c r="AG14" i="49"/>
  <c r="AE14" i="49"/>
  <c r="R14" i="49"/>
  <c r="P14" i="49"/>
  <c r="N14" i="49"/>
  <c r="L14" i="49"/>
  <c r="V14" i="49" s="1"/>
  <c r="AF16" i="41"/>
  <c r="X16" i="41"/>
  <c r="Y16" i="41" s="1"/>
  <c r="R16" i="41"/>
  <c r="P16" i="41"/>
  <c r="N16" i="41"/>
  <c r="L16" i="41"/>
  <c r="V16" i="41" s="1"/>
  <c r="AG13" i="11"/>
  <c r="AE13" i="11"/>
  <c r="AF15" i="41"/>
  <c r="Y15" i="41"/>
  <c r="R15" i="41"/>
  <c r="P15" i="41"/>
  <c r="N15" i="41"/>
  <c r="L15" i="41"/>
  <c r="V15" i="41" s="1"/>
  <c r="AH5" i="56" l="1"/>
  <c r="U11" i="50"/>
  <c r="U10" i="50"/>
  <c r="Z16" i="41"/>
  <c r="AA16" i="41" s="1"/>
  <c r="U10" i="44"/>
  <c r="U15" i="41"/>
  <c r="U14" i="49"/>
  <c r="X14" i="49" s="1"/>
  <c r="Y14" i="49" s="1"/>
  <c r="U9" i="44"/>
  <c r="X9" i="44" s="1"/>
  <c r="AI15" i="41"/>
  <c r="AH13" i="11"/>
  <c r="U9" i="50"/>
  <c r="X9" i="50" s="1"/>
  <c r="Y9" i="50" s="1"/>
  <c r="AH9" i="50"/>
  <c r="AH10" i="50"/>
  <c r="AH11" i="50"/>
  <c r="AI10" i="44"/>
  <c r="AH19" i="52"/>
  <c r="AH14" i="49"/>
  <c r="U15" i="49"/>
  <c r="X15" i="49" s="1"/>
  <c r="Y15" i="49" s="1"/>
  <c r="AH15" i="49"/>
  <c r="U5" i="56"/>
  <c r="X5" i="56" s="1"/>
  <c r="Y5" i="56" s="1"/>
  <c r="AI9" i="44"/>
  <c r="U19" i="27"/>
  <c r="AG18" i="27"/>
  <c r="AG19" i="27"/>
  <c r="U18" i="27"/>
  <c r="X18" i="27" s="1"/>
  <c r="Y18" i="27" s="1"/>
  <c r="AS18" i="27"/>
  <c r="U19" i="52"/>
  <c r="X19" i="52" s="1"/>
  <c r="Y19" i="52" s="1"/>
  <c r="AI16" i="41"/>
  <c r="W5" i="56"/>
  <c r="W19" i="52"/>
  <c r="Z9" i="44"/>
  <c r="W9" i="50"/>
  <c r="W15" i="49"/>
  <c r="W14" i="49"/>
  <c r="W16" i="41"/>
  <c r="W15" i="41"/>
  <c r="Z15" i="41"/>
  <c r="AA15" i="41" s="1"/>
  <c r="Z14" i="49" l="1"/>
  <c r="AA14" i="49" s="1"/>
  <c r="AL14" i="49" s="1"/>
  <c r="AM14" i="49" s="1"/>
  <c r="AN14" i="49" s="1"/>
  <c r="Z15" i="49"/>
  <c r="AA15" i="49" s="1"/>
  <c r="AL15" i="49" s="1"/>
  <c r="AM15" i="49" s="1"/>
  <c r="AN15" i="49" s="1"/>
  <c r="Z9" i="50"/>
  <c r="AA9" i="50" s="1"/>
  <c r="Z5" i="56"/>
  <c r="AA5" i="56" s="1"/>
  <c r="AL5" i="56" s="1"/>
  <c r="AM5" i="56" s="1"/>
  <c r="AN5" i="56" s="1"/>
  <c r="Z18" i="27"/>
  <c r="AA18" i="27" s="1"/>
  <c r="Z19" i="52"/>
  <c r="AA19" i="52" s="1"/>
  <c r="AT15" i="41"/>
  <c r="AU15" i="41" s="1"/>
  <c r="AG8" i="50" l="1"/>
  <c r="AE8" i="50"/>
  <c r="V8" i="50"/>
  <c r="W8" i="50" s="1"/>
  <c r="R8" i="50"/>
  <c r="P8" i="50"/>
  <c r="N8" i="50"/>
  <c r="AG14" i="42"/>
  <c r="AE14" i="42"/>
  <c r="V14" i="42"/>
  <c r="R14" i="42"/>
  <c r="P14" i="42"/>
  <c r="N14" i="42"/>
  <c r="AH9" i="47"/>
  <c r="V9" i="47"/>
  <c r="R9" i="47"/>
  <c r="P9" i="47"/>
  <c r="N9" i="47"/>
  <c r="AG17" i="27"/>
  <c r="AH17" i="27" s="1"/>
  <c r="V17" i="27"/>
  <c r="W17" i="27" s="1"/>
  <c r="R17" i="27"/>
  <c r="P17" i="27"/>
  <c r="N17" i="27"/>
  <c r="AG18" i="52"/>
  <c r="AE18" i="52"/>
  <c r="V18" i="52"/>
  <c r="W18" i="52" s="1"/>
  <c r="R18" i="52"/>
  <c r="P18" i="52"/>
  <c r="N18" i="52"/>
  <c r="AG7" i="25"/>
  <c r="AE7" i="25"/>
  <c r="V7" i="25"/>
  <c r="W7" i="25" s="1"/>
  <c r="R7" i="25"/>
  <c r="P7" i="25"/>
  <c r="N7" i="25"/>
  <c r="AH14" i="55"/>
  <c r="AI14" i="55" s="1"/>
  <c r="V14" i="55"/>
  <c r="R14" i="55"/>
  <c r="P14" i="55"/>
  <c r="N14" i="55"/>
  <c r="AF14" i="41"/>
  <c r="V14" i="41"/>
  <c r="R14" i="41"/>
  <c r="P14" i="41"/>
  <c r="N14" i="41"/>
  <c r="AG8" i="51"/>
  <c r="AE8" i="51"/>
  <c r="V8" i="51"/>
  <c r="W8" i="51" s="1"/>
  <c r="R8" i="51"/>
  <c r="P8" i="51"/>
  <c r="N8" i="51"/>
  <c r="U14" i="55" l="1"/>
  <c r="X14" i="55" s="1"/>
  <c r="AH8" i="51"/>
  <c r="AI14" i="41"/>
  <c r="AH7" i="25"/>
  <c r="U18" i="52"/>
  <c r="X18" i="52" s="1"/>
  <c r="AH14" i="42"/>
  <c r="AH18" i="52"/>
  <c r="U8" i="50"/>
  <c r="X8" i="50" s="1"/>
  <c r="AH8" i="50"/>
  <c r="U9" i="47"/>
  <c r="X9" i="47" s="1"/>
  <c r="U8" i="51"/>
  <c r="X8" i="51" s="1"/>
  <c r="U17" i="27"/>
  <c r="X17" i="27" s="1"/>
  <c r="U14" i="41"/>
  <c r="X14" i="41" s="1"/>
  <c r="U14" i="42"/>
  <c r="X14" i="42" s="1"/>
  <c r="W14" i="42"/>
  <c r="W9" i="47"/>
  <c r="U7" i="25"/>
  <c r="X7" i="25" s="1"/>
  <c r="W14" i="55"/>
  <c r="W14" i="41"/>
  <c r="AG13" i="49"/>
  <c r="AE13" i="49"/>
  <c r="V13" i="49"/>
  <c r="W13" i="49" s="1"/>
  <c r="R13" i="49"/>
  <c r="P13" i="49"/>
  <c r="N13" i="49"/>
  <c r="AG14" i="11"/>
  <c r="AE14" i="11"/>
  <c r="W16" i="11"/>
  <c r="AG17" i="11"/>
  <c r="AE17" i="11"/>
  <c r="AG16" i="11"/>
  <c r="AE16" i="11"/>
  <c r="R16" i="11"/>
  <c r="P16" i="11"/>
  <c r="N16" i="11"/>
  <c r="L16" i="11"/>
  <c r="AA10" i="55"/>
  <c r="AN12" i="55"/>
  <c r="L5" i="55"/>
  <c r="V5" i="55" s="1"/>
  <c r="N5" i="55"/>
  <c r="P5" i="55"/>
  <c r="R5" i="55"/>
  <c r="AE5" i="55"/>
  <c r="AG5" i="55"/>
  <c r="AE6" i="55"/>
  <c r="AG6" i="55"/>
  <c r="AE7" i="55"/>
  <c r="AG7" i="55"/>
  <c r="AE8" i="55"/>
  <c r="AG8" i="55"/>
  <c r="L9" i="55"/>
  <c r="V9" i="55" s="1"/>
  <c r="W9" i="55" s="1"/>
  <c r="M9" i="55"/>
  <c r="N9" i="55" s="1"/>
  <c r="O9" i="55"/>
  <c r="P9" i="55" s="1"/>
  <c r="R9" i="55"/>
  <c r="AE9" i="55"/>
  <c r="AG9" i="55"/>
  <c r="L10" i="55"/>
  <c r="V10" i="55" s="1"/>
  <c r="N10" i="55"/>
  <c r="P10" i="55"/>
  <c r="R10" i="55"/>
  <c r="AE10" i="55"/>
  <c r="AG10" i="55"/>
  <c r="AE11" i="55"/>
  <c r="AG11" i="55"/>
  <c r="L12" i="55"/>
  <c r="V12" i="55" s="1"/>
  <c r="N12" i="55"/>
  <c r="P12" i="55"/>
  <c r="R12" i="55"/>
  <c r="Y12" i="55"/>
  <c r="AA12" i="55"/>
  <c r="AE12" i="55"/>
  <c r="AG12" i="55"/>
  <c r="AE13" i="55"/>
  <c r="AG13" i="55"/>
  <c r="AH5" i="55" l="1"/>
  <c r="U13" i="49"/>
  <c r="X13" i="49" s="1"/>
  <c r="AH13" i="49"/>
  <c r="U12" i="55"/>
  <c r="AH9" i="55"/>
  <c r="AH7" i="55"/>
  <c r="AH6" i="55"/>
  <c r="U16" i="11"/>
  <c r="X16" i="11" s="1"/>
  <c r="AH14" i="11"/>
  <c r="AH17" i="11"/>
  <c r="AH16" i="11"/>
  <c r="U5" i="55"/>
  <c r="X5" i="55" s="1"/>
  <c r="Y5" i="55" s="1"/>
  <c r="W12" i="55"/>
  <c r="AH8" i="55"/>
  <c r="U10" i="55"/>
  <c r="X10" i="55" s="1"/>
  <c r="Y10" i="55" s="1"/>
  <c r="U9" i="55"/>
  <c r="X9" i="55" s="1"/>
  <c r="Y9" i="55" s="1"/>
  <c r="AH10" i="55"/>
  <c r="AL5" i="55"/>
  <c r="AM5" i="55" s="1"/>
  <c r="AH13" i="55"/>
  <c r="AH12" i="55"/>
  <c r="AL12" i="55" s="1"/>
  <c r="AM12" i="55" s="1"/>
  <c r="AH11" i="55"/>
  <c r="W10" i="55"/>
  <c r="W5" i="55"/>
  <c r="AL13" i="55" l="1"/>
  <c r="AM13" i="55" s="1"/>
  <c r="AL10" i="55"/>
  <c r="AM10" i="55" s="1"/>
  <c r="AA9" i="55"/>
  <c r="AL9" i="55" s="1"/>
  <c r="AM9" i="55" s="1"/>
  <c r="AL6" i="55"/>
  <c r="AM6" i="55" s="1"/>
  <c r="AL11" i="55" l="1"/>
  <c r="AM11" i="55" s="1"/>
  <c r="AN10" i="55" s="1"/>
  <c r="AL7" i="55"/>
  <c r="AM7" i="55" s="1"/>
  <c r="AL8" i="55" l="1"/>
  <c r="AM8" i="55" s="1"/>
  <c r="AN5" i="55" s="1"/>
  <c r="L5" i="52" l="1"/>
  <c r="V5" i="52" s="1"/>
  <c r="N5" i="52"/>
  <c r="P5" i="52"/>
  <c r="R5" i="52"/>
  <c r="AE5" i="52"/>
  <c r="AG5" i="52"/>
  <c r="AE6" i="52"/>
  <c r="AG6" i="52"/>
  <c r="AE7" i="52"/>
  <c r="AG7" i="52"/>
  <c r="L9" i="52"/>
  <c r="V9" i="52" s="1"/>
  <c r="N9" i="52"/>
  <c r="P9" i="52"/>
  <c r="R9" i="52"/>
  <c r="Y9" i="52"/>
  <c r="AE9" i="52"/>
  <c r="AG9" i="52"/>
  <c r="AM9" i="52"/>
  <c r="AE10" i="52"/>
  <c r="AG10" i="52"/>
  <c r="AE11" i="52"/>
  <c r="AG11" i="52"/>
  <c r="L12" i="52"/>
  <c r="V12" i="52" s="1"/>
  <c r="N12" i="52"/>
  <c r="P12" i="52"/>
  <c r="R12" i="52"/>
  <c r="AE12" i="52"/>
  <c r="AG12" i="52"/>
  <c r="AE13" i="52"/>
  <c r="AG13" i="52"/>
  <c r="AE14" i="52"/>
  <c r="AG14" i="52"/>
  <c r="L15" i="52"/>
  <c r="V15" i="52" s="1"/>
  <c r="W15" i="52" s="1"/>
  <c r="N15" i="52"/>
  <c r="P15" i="52"/>
  <c r="R15" i="52"/>
  <c r="AE15" i="52"/>
  <c r="AG15" i="52"/>
  <c r="AM15" i="52"/>
  <c r="AE16" i="52"/>
  <c r="AG16" i="52"/>
  <c r="AH5" i="52" l="1"/>
  <c r="U5" i="52"/>
  <c r="X5" i="52" s="1"/>
  <c r="Y5" i="52" s="1"/>
  <c r="AH12" i="52"/>
  <c r="AH16" i="52"/>
  <c r="U12" i="52"/>
  <c r="X12" i="52" s="1"/>
  <c r="Y12" i="52" s="1"/>
  <c r="AH7" i="52"/>
  <c r="AH11" i="52"/>
  <c r="AH6" i="52"/>
  <c r="AH15" i="52"/>
  <c r="AH10" i="52"/>
  <c r="AH9" i="52"/>
  <c r="U15" i="52"/>
  <c r="X15" i="52" s="1"/>
  <c r="Y15" i="52" s="1"/>
  <c r="AH13" i="52"/>
  <c r="U9" i="52"/>
  <c r="W12" i="52"/>
  <c r="Z9" i="52"/>
  <c r="AA9" i="52" s="1"/>
  <c r="W9" i="52"/>
  <c r="W5" i="52"/>
  <c r="Z5" i="52" l="1"/>
  <c r="AA5" i="52" s="1"/>
  <c r="AK5" i="52" s="1"/>
  <c r="AL5" i="52" s="1"/>
  <c r="Z12" i="52"/>
  <c r="AA12" i="52" s="1"/>
  <c r="Z15" i="52"/>
  <c r="AA15" i="52" s="1"/>
  <c r="AK15" i="52" s="1"/>
  <c r="AK9" i="52"/>
  <c r="AL9" i="52" s="1"/>
  <c r="AK12" i="52" l="1"/>
  <c r="AL12" i="52" s="1"/>
  <c r="AK13" i="52" s="1"/>
  <c r="AL13" i="52" s="1"/>
  <c r="AL15" i="52"/>
  <c r="AK16" i="52" s="1"/>
  <c r="AK6" i="52"/>
  <c r="AL6" i="52" s="1"/>
  <c r="AK10" i="52"/>
  <c r="AL10" i="52" s="1"/>
  <c r="AL16" i="52" l="1"/>
  <c r="AK14" i="52"/>
  <c r="AL14" i="52" s="1"/>
  <c r="AM12" i="52" s="1"/>
  <c r="AK7" i="52"/>
  <c r="AL7" i="52" s="1"/>
  <c r="AM5" i="52" s="1"/>
  <c r="AK11" i="52"/>
  <c r="AL11" i="52" s="1"/>
  <c r="L5" i="51" l="1"/>
  <c r="V5" i="51" s="1"/>
  <c r="N5" i="51"/>
  <c r="P5" i="51"/>
  <c r="R5" i="51"/>
  <c r="AE5" i="51"/>
  <c r="AG5" i="51"/>
  <c r="L6" i="51"/>
  <c r="V6" i="51" s="1"/>
  <c r="N6" i="51"/>
  <c r="P6" i="51"/>
  <c r="R6" i="51"/>
  <c r="AE6" i="51"/>
  <c r="AG6" i="51"/>
  <c r="AE7" i="51"/>
  <c r="AG7" i="51"/>
  <c r="AH7" i="51" l="1"/>
  <c r="AH5" i="51"/>
  <c r="AH6" i="51"/>
  <c r="U6" i="51"/>
  <c r="X6" i="51" s="1"/>
  <c r="Y6" i="51" s="1"/>
  <c r="U5" i="51"/>
  <c r="X5" i="51" s="1"/>
  <c r="Y5" i="51" s="1"/>
  <c r="W6" i="51"/>
  <c r="W5" i="51"/>
  <c r="Z6" i="51" l="1"/>
  <c r="AA6" i="51" s="1"/>
  <c r="AL6" i="51" s="1"/>
  <c r="AM6" i="51" s="1"/>
  <c r="Z5" i="51"/>
  <c r="AA5" i="51" s="1"/>
  <c r="AL5" i="51" s="1"/>
  <c r="AM5" i="51" s="1"/>
  <c r="AN5" i="51" s="1"/>
  <c r="AL7" i="51" l="1"/>
  <c r="AM7" i="51" s="1"/>
  <c r="AN6" i="51" s="1"/>
  <c r="L5" i="50" l="1"/>
  <c r="V5" i="50" s="1"/>
  <c r="N5" i="50"/>
  <c r="P5" i="50"/>
  <c r="R5" i="50"/>
  <c r="AE5" i="50"/>
  <c r="AG5" i="50"/>
  <c r="L6" i="50"/>
  <c r="V6" i="50" s="1"/>
  <c r="W6" i="50" s="1"/>
  <c r="N6" i="50"/>
  <c r="P6" i="50"/>
  <c r="R6" i="50"/>
  <c r="AE6" i="50"/>
  <c r="AG6" i="50"/>
  <c r="AM6" i="50"/>
  <c r="L7" i="50"/>
  <c r="V7" i="50" s="1"/>
  <c r="N7" i="50"/>
  <c r="P7" i="50"/>
  <c r="R7" i="50"/>
  <c r="AE7" i="50"/>
  <c r="AG7" i="50"/>
  <c r="L5" i="49"/>
  <c r="V5" i="49" s="1"/>
  <c r="N5" i="49"/>
  <c r="P5" i="49"/>
  <c r="R5" i="49"/>
  <c r="Y5" i="49"/>
  <c r="AE5" i="49"/>
  <c r="AG5" i="49"/>
  <c r="L6" i="49"/>
  <c r="V6" i="49" s="1"/>
  <c r="W6" i="49" s="1"/>
  <c r="N6" i="49"/>
  <c r="P6" i="49"/>
  <c r="R6" i="49"/>
  <c r="Y6" i="49"/>
  <c r="AA6" i="49"/>
  <c r="AE6" i="49"/>
  <c r="AG6" i="49"/>
  <c r="AN6" i="49"/>
  <c r="AR6" i="49"/>
  <c r="L7" i="49"/>
  <c r="V7" i="49" s="1"/>
  <c r="N7" i="49"/>
  <c r="P7" i="49"/>
  <c r="R7" i="49"/>
  <c r="AE7" i="49"/>
  <c r="AG7" i="49"/>
  <c r="L8" i="49"/>
  <c r="V8" i="49" s="1"/>
  <c r="N8" i="49"/>
  <c r="P8" i="49"/>
  <c r="R8" i="49"/>
  <c r="AE8" i="49"/>
  <c r="AG8" i="49"/>
  <c r="L9" i="49"/>
  <c r="V9" i="49" s="1"/>
  <c r="W9" i="49" s="1"/>
  <c r="N9" i="49"/>
  <c r="P9" i="49"/>
  <c r="R9" i="49"/>
  <c r="AE9" i="49"/>
  <c r="AG9" i="49"/>
  <c r="N10" i="49"/>
  <c r="P10" i="49"/>
  <c r="AE10" i="49"/>
  <c r="AG10" i="49"/>
  <c r="L11" i="49"/>
  <c r="V11" i="49" s="1"/>
  <c r="W11" i="49" s="1"/>
  <c r="N11" i="49"/>
  <c r="R11" i="49"/>
  <c r="Y11" i="49"/>
  <c r="AE11" i="49"/>
  <c r="AG11" i="49"/>
  <c r="AH11" i="49" s="1"/>
  <c r="AE12" i="49"/>
  <c r="AH12" i="49" s="1"/>
  <c r="AG12" i="49"/>
  <c r="AH9" i="49" l="1"/>
  <c r="U9" i="49"/>
  <c r="X9" i="49" s="1"/>
  <c r="AH5" i="49"/>
  <c r="U5" i="49"/>
  <c r="U7" i="50"/>
  <c r="X7" i="50" s="1"/>
  <c r="Y7" i="50" s="1"/>
  <c r="AH5" i="50"/>
  <c r="AH7" i="50"/>
  <c r="AH8" i="49"/>
  <c r="AH7" i="49"/>
  <c r="U11" i="49"/>
  <c r="AH6" i="49"/>
  <c r="AL6" i="49" s="1"/>
  <c r="AM6" i="49" s="1"/>
  <c r="U6" i="49"/>
  <c r="AH10" i="49"/>
  <c r="U8" i="49"/>
  <c r="X8" i="49" s="1"/>
  <c r="Y8" i="49" s="1"/>
  <c r="U7" i="49"/>
  <c r="X7" i="49" s="1"/>
  <c r="Y7" i="49" s="1"/>
  <c r="AH6" i="50"/>
  <c r="U5" i="50"/>
  <c r="X5" i="50" s="1"/>
  <c r="Y5" i="50" s="1"/>
  <c r="U6" i="50"/>
  <c r="X6" i="50" s="1"/>
  <c r="Y6" i="50" s="1"/>
  <c r="W7" i="50"/>
  <c r="W5" i="50"/>
  <c r="Z5" i="49"/>
  <c r="AA5" i="49" s="1"/>
  <c r="W5" i="49"/>
  <c r="Y9" i="49"/>
  <c r="Z9" i="49"/>
  <c r="AA9" i="49" s="1"/>
  <c r="W8" i="49"/>
  <c r="W7" i="49"/>
  <c r="Z11" i="49"/>
  <c r="AA11" i="49" s="1"/>
  <c r="Z7" i="50" l="1"/>
  <c r="AA7" i="50" s="1"/>
  <c r="AK7" i="50" s="1"/>
  <c r="AL7" i="50" s="1"/>
  <c r="AM7" i="50" s="1"/>
  <c r="Z6" i="50"/>
  <c r="AA6" i="50" s="1"/>
  <c r="AK6" i="50" s="1"/>
  <c r="AL6" i="50" s="1"/>
  <c r="Z5" i="50"/>
  <c r="AA5" i="50" s="1"/>
  <c r="AK5" i="50" s="1"/>
  <c r="AL5" i="50" s="1"/>
  <c r="AM5" i="50" s="1"/>
  <c r="Z7" i="49"/>
  <c r="AA7" i="49" s="1"/>
  <c r="AL7" i="49" s="1"/>
  <c r="AM7" i="49" s="1"/>
  <c r="AN7" i="49" s="1"/>
  <c r="Z8" i="49"/>
  <c r="AA8" i="49" s="1"/>
  <c r="AL8" i="49" s="1"/>
  <c r="AM8" i="49" s="1"/>
  <c r="AN8" i="49" s="1"/>
  <c r="AL9" i="49"/>
  <c r="AM9" i="49" s="1"/>
  <c r="AL5" i="49"/>
  <c r="AM5" i="49" s="1"/>
  <c r="AN5" i="49" s="1"/>
  <c r="AL11" i="49"/>
  <c r="AM11" i="49" s="1"/>
  <c r="AL12" i="49" l="1"/>
  <c r="AM12" i="49" s="1"/>
  <c r="AL10" i="49"/>
  <c r="AM10" i="49" s="1"/>
  <c r="AN9" i="49" s="1"/>
  <c r="AN11" i="49" l="1"/>
  <c r="L5" i="47"/>
  <c r="V5" i="47" s="1"/>
  <c r="N5" i="47"/>
  <c r="P5" i="47"/>
  <c r="R5" i="47"/>
  <c r="AA5" i="47"/>
  <c r="AE5" i="47"/>
  <c r="AG5" i="47"/>
  <c r="AE6" i="47"/>
  <c r="AG6" i="47"/>
  <c r="L7" i="47"/>
  <c r="V7" i="47" s="1"/>
  <c r="N7" i="47"/>
  <c r="P7" i="47"/>
  <c r="R7" i="47"/>
  <c r="AA7" i="47"/>
  <c r="AE7" i="47"/>
  <c r="AG7" i="47"/>
  <c r="AE8" i="47"/>
  <c r="AG8" i="47"/>
  <c r="AH8" i="47" s="1"/>
  <c r="AL8" i="47" s="1"/>
  <c r="AM8" i="47" s="1"/>
  <c r="AH7" i="47" l="1"/>
  <c r="AL7" i="47" s="1"/>
  <c r="AM7" i="47" s="1"/>
  <c r="U7" i="47"/>
  <c r="X7" i="47" s="1"/>
  <c r="U5" i="47"/>
  <c r="X5" i="47" s="1"/>
  <c r="AH6" i="47"/>
  <c r="AH5" i="47"/>
  <c r="AL5" i="47" s="1"/>
  <c r="AM5" i="47" s="1"/>
  <c r="AL6" i="47" l="1"/>
  <c r="AM6" i="47" s="1"/>
  <c r="AN5" i="47" s="1"/>
  <c r="N5" i="44"/>
  <c r="P5" i="44"/>
  <c r="R5" i="44"/>
  <c r="V5" i="44"/>
  <c r="N8" i="44"/>
  <c r="P8" i="44"/>
  <c r="R8" i="44"/>
  <c r="AA8" i="44"/>
  <c r="AB8" i="44" s="1"/>
  <c r="U8" i="44" l="1"/>
  <c r="U5" i="44"/>
  <c r="Y5" i="44" s="1"/>
  <c r="Z5" i="44" s="1"/>
  <c r="AA5" i="44" l="1"/>
  <c r="AB5" i="44" s="1"/>
  <c r="L5" i="42" l="1"/>
  <c r="V5" i="42" s="1"/>
  <c r="N5" i="42"/>
  <c r="P5" i="42"/>
  <c r="R5" i="42"/>
  <c r="AA5" i="42"/>
  <c r="AE5" i="42"/>
  <c r="AG5" i="42"/>
  <c r="AE6" i="42"/>
  <c r="AG6" i="42"/>
  <c r="AE7" i="42"/>
  <c r="AG7" i="42"/>
  <c r="L8" i="42"/>
  <c r="V8" i="42" s="1"/>
  <c r="N8" i="42"/>
  <c r="P8" i="42"/>
  <c r="R8" i="42"/>
  <c r="AA8" i="42"/>
  <c r="AE8" i="42"/>
  <c r="AG8" i="42"/>
  <c r="AE9" i="42"/>
  <c r="AG9" i="42"/>
  <c r="L10" i="42"/>
  <c r="V10" i="42" s="1"/>
  <c r="N10" i="42"/>
  <c r="P10" i="42"/>
  <c r="R10" i="42"/>
  <c r="AA10" i="42"/>
  <c r="AE10" i="42"/>
  <c r="AG10" i="42"/>
  <c r="AE11" i="42"/>
  <c r="AG11" i="42"/>
  <c r="L12" i="42"/>
  <c r="V12" i="42" s="1"/>
  <c r="N12" i="42"/>
  <c r="P12" i="42"/>
  <c r="R12" i="42"/>
  <c r="AA12" i="42"/>
  <c r="AE12" i="42"/>
  <c r="AG12" i="42"/>
  <c r="AM12" i="42"/>
  <c r="AE13" i="42"/>
  <c r="AG13" i="42"/>
  <c r="AH11" i="42" l="1"/>
  <c r="AH10" i="42"/>
  <c r="AK10" i="42" s="1"/>
  <c r="AL10" i="42" s="1"/>
  <c r="AH8" i="42"/>
  <c r="AK8" i="42" s="1"/>
  <c r="AL8" i="42" s="1"/>
  <c r="AH12" i="42"/>
  <c r="AK12" i="42" s="1"/>
  <c r="AH5" i="42"/>
  <c r="AK5" i="42" s="1"/>
  <c r="AL5" i="42" s="1"/>
  <c r="AH7" i="42"/>
  <c r="AH13" i="42"/>
  <c r="U10" i="42"/>
  <c r="X10" i="42" s="1"/>
  <c r="U8" i="42"/>
  <c r="X8" i="42" s="1"/>
  <c r="U12" i="42"/>
  <c r="X12" i="42" s="1"/>
  <c r="AH6" i="42"/>
  <c r="U5" i="42"/>
  <c r="X5" i="42" s="1"/>
  <c r="AH9" i="42"/>
  <c r="AL12" i="42"/>
  <c r="AK11" i="42" l="1"/>
  <c r="AL11" i="42" s="1"/>
  <c r="AM10" i="42" s="1"/>
  <c r="AK6" i="42"/>
  <c r="AL6" i="42" s="1"/>
  <c r="AK7" i="42" s="1"/>
  <c r="AL7" i="42" s="1"/>
  <c r="AM5" i="42" s="1"/>
  <c r="AK13" i="42"/>
  <c r="AL13" i="42" s="1"/>
  <c r="AK9" i="42"/>
  <c r="AL9" i="42" s="1"/>
  <c r="AM8" i="42" s="1"/>
  <c r="L5" i="41" l="1"/>
  <c r="V5" i="41" s="1"/>
  <c r="W5" i="41" s="1"/>
  <c r="N5" i="41"/>
  <c r="P5" i="41"/>
  <c r="R5" i="41"/>
  <c r="Y5" i="41"/>
  <c r="AA5" i="41"/>
  <c r="AF5" i="41"/>
  <c r="AF6" i="41"/>
  <c r="L8" i="41"/>
  <c r="V8" i="41" s="1"/>
  <c r="W8" i="41" s="1"/>
  <c r="N8" i="41"/>
  <c r="P8" i="41"/>
  <c r="R8" i="41"/>
  <c r="AF8" i="41"/>
  <c r="AF9" i="41"/>
  <c r="N10" i="41"/>
  <c r="P10" i="41"/>
  <c r="R10" i="41"/>
  <c r="V10" i="41"/>
  <c r="W10" i="41" s="1"/>
  <c r="AF10" i="41"/>
  <c r="AF11" i="41"/>
  <c r="AI11" i="41" s="1"/>
  <c r="AF12" i="41"/>
  <c r="AF13" i="41"/>
  <c r="AI5" i="41" l="1"/>
  <c r="AT5" i="41" s="1"/>
  <c r="AU5" i="41" s="1"/>
  <c r="AI8" i="41"/>
  <c r="AI6" i="41"/>
  <c r="AI12" i="41"/>
  <c r="AI13" i="41"/>
  <c r="U10" i="41"/>
  <c r="X10" i="41" s="1"/>
  <c r="Y10" i="41" s="1"/>
  <c r="U8" i="41"/>
  <c r="X8" i="41" s="1"/>
  <c r="Y8" i="41" s="1"/>
  <c r="AI9" i="41"/>
  <c r="AI10" i="41"/>
  <c r="U5" i="41"/>
  <c r="Z10" i="41" l="1"/>
  <c r="AA10" i="41" s="1"/>
  <c r="AT10" i="41" s="1"/>
  <c r="AU10" i="41" s="1"/>
  <c r="Z8" i="41"/>
  <c r="AA8" i="41" s="1"/>
  <c r="AT8" i="41" s="1"/>
  <c r="AU8" i="41" s="1"/>
  <c r="AT6" i="41"/>
  <c r="AU6" i="41" s="1"/>
  <c r="AT11" i="41" l="1"/>
  <c r="AU11" i="41" s="1"/>
  <c r="AT9" i="41"/>
  <c r="AU9" i="41" s="1"/>
  <c r="AT12" i="41" l="1"/>
  <c r="AU12" i="41" s="1"/>
  <c r="AT13" i="41" l="1"/>
  <c r="AU13" i="41" s="1"/>
  <c r="BD30" i="38" l="1"/>
  <c r="BA30" i="38"/>
  <c r="AW30" i="38"/>
  <c r="AH30" i="38"/>
  <c r="AF30" i="38"/>
  <c r="R30" i="38"/>
  <c r="P30" i="38"/>
  <c r="N30" i="38"/>
  <c r="U30" i="38" s="1"/>
  <c r="X30" i="38" s="1"/>
  <c r="Y30" i="38" s="1"/>
  <c r="L30" i="38"/>
  <c r="V30" i="38" s="1"/>
  <c r="AH29" i="38"/>
  <c r="AF29" i="38"/>
  <c r="AW28" i="38"/>
  <c r="AH28" i="38"/>
  <c r="AF28" i="38"/>
  <c r="AA28" i="38"/>
  <c r="R28" i="38"/>
  <c r="P28" i="38"/>
  <c r="N28" i="38"/>
  <c r="U28" i="38" s="1"/>
  <c r="X28" i="38" s="1"/>
  <c r="L28" i="38"/>
  <c r="V28" i="38" s="1"/>
  <c r="AH27" i="38"/>
  <c r="AF27" i="38"/>
  <c r="AH26" i="38"/>
  <c r="AF26" i="38"/>
  <c r="AW25" i="38"/>
  <c r="AH25" i="38"/>
  <c r="AF25" i="38"/>
  <c r="AA25" i="38"/>
  <c r="R25" i="38"/>
  <c r="P25" i="38"/>
  <c r="N25" i="38"/>
  <c r="U25" i="38" s="1"/>
  <c r="X25" i="38" s="1"/>
  <c r="L25" i="38"/>
  <c r="V25" i="38" s="1"/>
  <c r="AH24" i="38"/>
  <c r="AF24" i="38"/>
  <c r="AW23" i="38"/>
  <c r="AH23" i="38"/>
  <c r="AF23" i="38"/>
  <c r="AA23" i="38"/>
  <c r="Y23" i="38"/>
  <c r="R23" i="38"/>
  <c r="P23" i="38"/>
  <c r="N23" i="38"/>
  <c r="L23" i="38"/>
  <c r="V23" i="38" s="1"/>
  <c r="W23" i="38" s="1"/>
  <c r="AH22" i="38"/>
  <c r="AF22" i="38"/>
  <c r="AH21" i="38"/>
  <c r="AF21" i="38"/>
  <c r="AH20" i="38"/>
  <c r="AF20" i="38"/>
  <c r="AH19" i="38"/>
  <c r="AF19" i="38"/>
  <c r="AW18" i="38"/>
  <c r="AH18" i="38"/>
  <c r="AF18" i="38"/>
  <c r="AA18" i="38"/>
  <c r="Y18" i="38"/>
  <c r="R18" i="38"/>
  <c r="P18" i="38"/>
  <c r="N18" i="38"/>
  <c r="U18" i="38" s="1"/>
  <c r="L18" i="38"/>
  <c r="V18" i="38" s="1"/>
  <c r="W18" i="38" s="1"/>
  <c r="AT17" i="38"/>
  <c r="AR17" i="38"/>
  <c r="AK17" i="38"/>
  <c r="AJ17" i="38"/>
  <c r="AH17" i="38"/>
  <c r="AF17" i="38"/>
  <c r="AH16" i="38"/>
  <c r="AF16" i="38"/>
  <c r="AW15" i="38"/>
  <c r="AH15" i="38"/>
  <c r="AF15" i="38"/>
  <c r="Y15" i="38"/>
  <c r="R15" i="38"/>
  <c r="P15" i="38"/>
  <c r="N15" i="38"/>
  <c r="L15" i="38"/>
  <c r="V15" i="38" s="1"/>
  <c r="AW10" i="38"/>
  <c r="AH10" i="38"/>
  <c r="AF10" i="38"/>
  <c r="AA10" i="38"/>
  <c r="Y10" i="38"/>
  <c r="R10" i="38"/>
  <c r="P10" i="38"/>
  <c r="N10" i="38"/>
  <c r="L10" i="38"/>
  <c r="V10" i="38" s="1"/>
  <c r="W10" i="38" s="1"/>
  <c r="AH9" i="38"/>
  <c r="AF9" i="38"/>
  <c r="AW8" i="38"/>
  <c r="AH8" i="38"/>
  <c r="AF8" i="38"/>
  <c r="AA8" i="38"/>
  <c r="Y8" i="38"/>
  <c r="R8" i="38"/>
  <c r="P8" i="38"/>
  <c r="N8" i="38"/>
  <c r="U8" i="38" s="1"/>
  <c r="L8" i="38"/>
  <c r="V8" i="38" s="1"/>
  <c r="W8" i="38" s="1"/>
  <c r="AH7" i="38"/>
  <c r="AF7" i="38"/>
  <c r="AH6" i="38"/>
  <c r="AF6" i="38"/>
  <c r="AH5" i="38"/>
  <c r="AF5" i="38"/>
  <c r="R5" i="38"/>
  <c r="P5" i="38"/>
  <c r="N5" i="38"/>
  <c r="L5" i="38"/>
  <c r="V5" i="38" s="1"/>
  <c r="BD4" i="38"/>
  <c r="BA4" i="38"/>
  <c r="AW4" i="38"/>
  <c r="AH4" i="38"/>
  <c r="AF4" i="38"/>
  <c r="AA4" i="38"/>
  <c r="Y4" i="38"/>
  <c r="R4" i="38"/>
  <c r="P4" i="38"/>
  <c r="N4" i="38"/>
  <c r="L4" i="38"/>
  <c r="V4" i="38" s="1"/>
  <c r="W4" i="38" s="1"/>
  <c r="AI9" i="38" l="1"/>
  <c r="U10" i="38"/>
  <c r="AI17" i="38"/>
  <c r="AI18" i="38"/>
  <c r="AU18" i="38" s="1"/>
  <c r="AI21" i="38"/>
  <c r="AI22" i="38"/>
  <c r="AI23" i="38"/>
  <c r="AI24" i="38"/>
  <c r="AI25" i="38"/>
  <c r="AU25" i="38" s="1"/>
  <c r="AI26" i="38"/>
  <c r="AI27" i="38"/>
  <c r="AI29" i="38"/>
  <c r="AI8" i="38"/>
  <c r="AU8" i="38" s="1"/>
  <c r="AV8" i="38" s="1"/>
  <c r="AI16" i="38"/>
  <c r="U15" i="38"/>
  <c r="AI19" i="38"/>
  <c r="AU23" i="38"/>
  <c r="AI28" i="38"/>
  <c r="AU28" i="38" s="1"/>
  <c r="AV28" i="38" s="1"/>
  <c r="AU29" i="38" s="1"/>
  <c r="AV29" i="38" s="1"/>
  <c r="AV25" i="38"/>
  <c r="AI20" i="38"/>
  <c r="U23" i="38"/>
  <c r="AI30" i="38"/>
  <c r="AI10" i="38"/>
  <c r="AU10" i="38" s="1"/>
  <c r="AV10" i="38" s="1"/>
  <c r="AI15" i="38"/>
  <c r="AV18" i="38"/>
  <c r="W30" i="38"/>
  <c r="AU26" i="38"/>
  <c r="AV26" i="38" s="1"/>
  <c r="AV23" i="38"/>
  <c r="AU19" i="38"/>
  <c r="W15" i="38"/>
  <c r="AU9" i="38"/>
  <c r="AV9" i="38" s="1"/>
  <c r="AI6" i="38"/>
  <c r="AI7" i="38"/>
  <c r="U4" i="38"/>
  <c r="AI5" i="38"/>
  <c r="U5" i="38"/>
  <c r="X5" i="38" s="1"/>
  <c r="Y5" i="38" s="1"/>
  <c r="AI4" i="38"/>
  <c r="AU4" i="38" s="1"/>
  <c r="AV4" i="38" s="1"/>
  <c r="W5" i="38"/>
  <c r="AV19" i="38" l="1"/>
  <c r="AU27" i="38"/>
  <c r="AV27" i="38" s="1"/>
  <c r="AU24" i="38"/>
  <c r="AV24" i="38" s="1"/>
  <c r="AU20" i="38"/>
  <c r="AV20" i="38" s="1"/>
  <c r="AG16" i="27"/>
  <c r="AE16" i="27"/>
  <c r="AU21" i="38" l="1"/>
  <c r="AV21" i="38" s="1"/>
  <c r="AH16" i="27"/>
  <c r="AU22" i="38" l="1"/>
  <c r="AV22" i="38" s="1"/>
  <c r="AG15" i="27" l="1"/>
  <c r="AE15" i="27"/>
  <c r="R15" i="27"/>
  <c r="P15" i="27"/>
  <c r="N15" i="27"/>
  <c r="L15" i="27"/>
  <c r="V15" i="27" s="1"/>
  <c r="AG14" i="27"/>
  <c r="AE14" i="27"/>
  <c r="AS13" i="27"/>
  <c r="AG13" i="27"/>
  <c r="AE13" i="27"/>
  <c r="AA13" i="27"/>
  <c r="Y13" i="27"/>
  <c r="R13" i="27"/>
  <c r="P13" i="27"/>
  <c r="N13" i="27"/>
  <c r="L13" i="27"/>
  <c r="V13" i="27" s="1"/>
  <c r="W13" i="27" s="1"/>
  <c r="AG12" i="27"/>
  <c r="AE12" i="27"/>
  <c r="AG11" i="27"/>
  <c r="AE11" i="27"/>
  <c r="AG10" i="27"/>
  <c r="AE10" i="27"/>
  <c r="R10" i="27"/>
  <c r="P10" i="27"/>
  <c r="N10" i="27"/>
  <c r="L10" i="27"/>
  <c r="V10" i="27" s="1"/>
  <c r="AG8" i="27"/>
  <c r="AE8" i="27"/>
  <c r="AG7" i="27"/>
  <c r="AE7" i="27"/>
  <c r="AG6" i="27"/>
  <c r="AE6" i="27"/>
  <c r="AG5" i="27"/>
  <c r="AE5" i="27"/>
  <c r="AA4" i="27"/>
  <c r="Y4" i="27"/>
  <c r="R4" i="27"/>
  <c r="P4" i="27"/>
  <c r="N4" i="27"/>
  <c r="L4" i="27"/>
  <c r="V4" i="27" s="1"/>
  <c r="W4" i="27" s="1"/>
  <c r="AG6" i="25"/>
  <c r="AE6" i="25"/>
  <c r="AG5" i="25"/>
  <c r="AE5" i="25"/>
  <c r="R5" i="25"/>
  <c r="P5" i="25"/>
  <c r="N5" i="25"/>
  <c r="L5" i="25"/>
  <c r="V5" i="25" s="1"/>
  <c r="AG15" i="11"/>
  <c r="AE15" i="11"/>
  <c r="R14" i="11"/>
  <c r="P14" i="11"/>
  <c r="N14" i="11"/>
  <c r="L14" i="11"/>
  <c r="V14" i="11" s="1"/>
  <c r="AG12" i="11"/>
  <c r="AE12" i="11"/>
  <c r="AG11" i="11"/>
  <c r="AE11" i="11"/>
  <c r="R11" i="11"/>
  <c r="P11" i="11"/>
  <c r="N11" i="11"/>
  <c r="L11" i="11"/>
  <c r="V11" i="11" s="1"/>
  <c r="AG10" i="11"/>
  <c r="AE10" i="11"/>
  <c r="AG9" i="11"/>
  <c r="AE9" i="11"/>
  <c r="R9" i="11"/>
  <c r="P9" i="11"/>
  <c r="N9" i="11"/>
  <c r="L9" i="11"/>
  <c r="V9" i="11" s="1"/>
  <c r="AG8" i="11"/>
  <c r="AE8" i="11"/>
  <c r="AG7" i="11"/>
  <c r="AE7" i="11"/>
  <c r="R7" i="11"/>
  <c r="P7" i="11"/>
  <c r="N7" i="11"/>
  <c r="L7" i="11"/>
  <c r="V7" i="11" s="1"/>
  <c r="AG6" i="11"/>
  <c r="AE6" i="11"/>
  <c r="AG5" i="11"/>
  <c r="AE5" i="11"/>
  <c r="R5" i="11"/>
  <c r="P5" i="11"/>
  <c r="N5" i="11"/>
  <c r="L5" i="11"/>
  <c r="V5" i="11" s="1"/>
  <c r="C26" i="17"/>
  <c r="C25" i="17"/>
  <c r="C24" i="17"/>
  <c r="C23" i="17"/>
  <c r="C22" i="17"/>
  <c r="C21" i="17"/>
  <c r="C20" i="17"/>
  <c r="C19" i="17"/>
  <c r="C18" i="17"/>
  <c r="C17" i="17"/>
  <c r="C16" i="17"/>
  <c r="C15" i="17"/>
  <c r="C14" i="17"/>
  <c r="C13" i="17"/>
  <c r="C12" i="17"/>
  <c r="C11" i="17"/>
  <c r="C10" i="17"/>
  <c r="C9" i="17"/>
  <c r="C8" i="17"/>
  <c r="C7" i="17"/>
  <c r="C6" i="17"/>
  <c r="C5" i="17"/>
  <c r="C4" i="17"/>
  <c r="C3" i="17"/>
  <c r="C2" i="17"/>
  <c r="Z8" i="50" l="1"/>
  <c r="Z9" i="47"/>
  <c r="Z14" i="55"/>
  <c r="Z14" i="41"/>
  <c r="Z7" i="25"/>
  <c r="Z14" i="42"/>
  <c r="Z17" i="27"/>
  <c r="Z8" i="51"/>
  <c r="Z18" i="52"/>
  <c r="Z13" i="49"/>
  <c r="Z16" i="11"/>
  <c r="AA16" i="11" s="1"/>
  <c r="AL16" i="11" s="1"/>
  <c r="AM16" i="11" s="1"/>
  <c r="AL17" i="11" s="1"/>
  <c r="AM17" i="11" s="1"/>
  <c r="AN16" i="11" s="1"/>
  <c r="U15" i="27"/>
  <c r="X15" i="27" s="1"/>
  <c r="Y15" i="27" s="1"/>
  <c r="U5" i="25"/>
  <c r="X5" i="25" s="1"/>
  <c r="Y5" i="25" s="1"/>
  <c r="W14" i="11"/>
  <c r="U9" i="11"/>
  <c r="X9" i="11" s="1"/>
  <c r="Y9" i="11" s="1"/>
  <c r="U5" i="11"/>
  <c r="X5" i="11" s="1"/>
  <c r="Y5" i="11" s="1"/>
  <c r="U7" i="11"/>
  <c r="X7" i="11" s="1"/>
  <c r="Y7" i="11" s="1"/>
  <c r="U14" i="11"/>
  <c r="X14" i="11" s="1"/>
  <c r="Y14" i="11" s="1"/>
  <c r="U13" i="27"/>
  <c r="Z30" i="38"/>
  <c r="AA30" i="38" s="1"/>
  <c r="Z15" i="38"/>
  <c r="AA15" i="38" s="1"/>
  <c r="AU15" i="38" s="1"/>
  <c r="AV15" i="38" s="1"/>
  <c r="Z5" i="38"/>
  <c r="AA5" i="38" s="1"/>
  <c r="AU5" i="38" s="1"/>
  <c r="AV5" i="38" s="1"/>
  <c r="AW5" i="38" s="1"/>
  <c r="U4" i="27"/>
  <c r="U10" i="27"/>
  <c r="X10" i="27" s="1"/>
  <c r="Y10" i="27" s="1"/>
  <c r="U11" i="11"/>
  <c r="X11" i="11" s="1"/>
  <c r="Y11" i="11" s="1"/>
  <c r="W5" i="11"/>
  <c r="AH5" i="11"/>
  <c r="AH6" i="11"/>
  <c r="W7" i="11"/>
  <c r="AH7" i="11"/>
  <c r="AH8" i="11"/>
  <c r="W9" i="11"/>
  <c r="AH9" i="11"/>
  <c r="AH10" i="11"/>
  <c r="W11" i="11"/>
  <c r="AH11" i="11"/>
  <c r="AH12" i="11"/>
  <c r="AH15" i="11"/>
  <c r="W5" i="25"/>
  <c r="AH5" i="25"/>
  <c r="AH6" i="25"/>
  <c r="AH5" i="27"/>
  <c r="AH6" i="27"/>
  <c r="AH7" i="27"/>
  <c r="AH8" i="27"/>
  <c r="W10" i="27"/>
  <c r="AH10" i="27"/>
  <c r="AH11" i="27"/>
  <c r="AH12" i="27"/>
  <c r="AH13" i="27"/>
  <c r="AQ13" i="27" s="1"/>
  <c r="AR13" i="27" s="1"/>
  <c r="AH14" i="27"/>
  <c r="W15" i="27"/>
  <c r="AH15" i="27"/>
  <c r="Z15" i="27" l="1"/>
  <c r="AA15" i="27" s="1"/>
  <c r="AQ15" i="27" s="1"/>
  <c r="AR15" i="27" s="1"/>
  <c r="AQ16" i="27" s="1"/>
  <c r="AR16" i="27" s="1"/>
  <c r="AS15" i="27" s="1"/>
  <c r="Z10" i="27"/>
  <c r="AA10" i="27" s="1"/>
  <c r="AQ10" i="27" s="1"/>
  <c r="AR10" i="27" s="1"/>
  <c r="AQ11" i="27" s="1"/>
  <c r="AR11" i="27" s="1"/>
  <c r="Z9" i="11"/>
  <c r="AA9" i="11" s="1"/>
  <c r="AL9" i="11" s="1"/>
  <c r="AM9" i="11" s="1"/>
  <c r="AL10" i="11" s="1"/>
  <c r="AM10" i="11" s="1"/>
  <c r="AN9" i="11" s="1"/>
  <c r="Z5" i="25"/>
  <c r="AA5" i="25" s="1"/>
  <c r="AK5" i="25" s="1"/>
  <c r="AL5" i="25" s="1"/>
  <c r="AK6" i="25" s="1"/>
  <c r="AL6" i="25" s="1"/>
  <c r="AM5" i="25" s="1"/>
  <c r="Z14" i="11"/>
  <c r="AA14" i="11" s="1"/>
  <c r="AL14" i="11" s="1"/>
  <c r="AM14" i="11" s="1"/>
  <c r="AL15" i="11" s="1"/>
  <c r="AM15" i="11" s="1"/>
  <c r="AN14" i="11" s="1"/>
  <c r="Z11" i="11"/>
  <c r="AA11" i="11" s="1"/>
  <c r="AL11" i="11" s="1"/>
  <c r="AM11" i="11" s="1"/>
  <c r="AL12" i="11" s="1"/>
  <c r="AM12" i="11" s="1"/>
  <c r="Z5" i="11"/>
  <c r="AA5" i="11" s="1"/>
  <c r="Z7" i="11"/>
  <c r="AA7" i="11" s="1"/>
  <c r="AL7" i="11" s="1"/>
  <c r="AM7" i="11" s="1"/>
  <c r="AL8" i="11" s="1"/>
  <c r="AM8" i="11" s="1"/>
  <c r="AN7" i="11" s="1"/>
  <c r="AU16" i="38"/>
  <c r="AV16" i="38" s="1"/>
  <c r="AU17" i="38" s="1"/>
  <c r="AV17" i="38" s="1"/>
  <c r="AU30" i="38"/>
  <c r="AV30" i="38"/>
  <c r="AQ14" i="27"/>
  <c r="AR14" i="27" s="1"/>
  <c r="AQ5" i="27"/>
  <c r="AR5" i="27" s="1"/>
  <c r="AL13" i="11" l="1"/>
  <c r="AM13" i="11" s="1"/>
  <c r="AN11" i="11" s="1"/>
  <c r="AL5" i="11"/>
  <c r="AM5" i="11" s="1"/>
  <c r="AQ6" i="27"/>
  <c r="AR6" i="27" s="1"/>
  <c r="AQ12" i="27"/>
  <c r="AR12" i="27" s="1"/>
  <c r="AS10" i="27" s="1"/>
  <c r="AL6" i="11" l="1"/>
  <c r="AM6" i="11" s="1"/>
  <c r="AN5" i="11" s="1"/>
  <c r="AQ7" i="27"/>
  <c r="AR7" i="27" s="1"/>
  <c r="AQ8" i="27" l="1"/>
  <c r="AR8"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tc={7CB3CD56-A4DD-4520-BE01-95BF3988D201}</author>
  </authors>
  <commentList>
    <comment ref="AK14" authorId="0" shapeId="0" xr:uid="{7CB3CD56-A4DD-4520-BE01-95BF3988D201}">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por aprobar en el siguiente comité institucional de gestión y desempeño</t>
      </text>
    </comment>
  </commentList>
</comments>
</file>

<file path=xl/sharedStrings.xml><?xml version="1.0" encoding="utf-8"?>
<sst xmlns="http://schemas.openxmlformats.org/spreadsheetml/2006/main" count="5686" uniqueCount="1346">
  <si>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</si>
  <si>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</si>
  <si>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</si>
  <si>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</si>
  <si>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</si>
  <si>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</si>
  <si>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</si>
  <si>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</si>
  <si>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</si>
  <si>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</si>
  <si>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</si>
  <si>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</si>
  <si>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</si>
  <si>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</si>
  <si>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</si>
  <si>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</si>
  <si>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</si>
  <si>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Materialización del riesgo</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</si>
  <si>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</si>
  <si>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</si>
  <si>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</si>
  <si>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</si>
  <si>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</si>
  <si>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</si>
  <si>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</si>
  <si>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</si>
  <si>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</si>
  <si>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</si>
  <si>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</si>
  <si>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</si>
  <si>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</si>
  <si>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</si>
  <si>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</si>
  <si>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</si>
  <si>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SÍ</t>
  </si>
  <si>
    <t>Financiero</t>
  </si>
  <si>
    <t>Ejecución y administración de procesos</t>
  </si>
  <si>
    <t>Baja</t>
  </si>
  <si>
    <t>Menor</t>
  </si>
  <si>
    <t>Detectivo</t>
  </si>
  <si>
    <t>Contractual</t>
  </si>
  <si>
    <t>Sin documentar</t>
  </si>
  <si>
    <t>Aleatoria</t>
  </si>
  <si>
    <t>Evitar</t>
  </si>
  <si>
    <t>Software</t>
  </si>
  <si>
    <t>Disponibilidad</t>
  </si>
  <si>
    <t>Control Disciplinario Interno</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</si>
  <si>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</si>
  <si>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</si>
  <si>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</si>
  <si>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</si>
  <si>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NO</t>
  </si>
  <si>
    <t>Afectación económica y reputacional</t>
  </si>
  <si>
    <t>Infraestructura</t>
  </si>
  <si>
    <t>Fallas tecnológicas</t>
  </si>
  <si>
    <t>Media</t>
  </si>
  <si>
    <t>Moderado</t>
  </si>
  <si>
    <t>Preventivo</t>
  </si>
  <si>
    <t>Corrupción</t>
  </si>
  <si>
    <t>Mitigar</t>
  </si>
  <si>
    <t>Servicios</t>
  </si>
  <si>
    <t>Integridad</t>
  </si>
  <si>
    <t>Control, Inspección y Fiscalización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</si>
  <si>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</si>
  <si>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</si>
  <si>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</si>
  <si>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</si>
  <si>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</si>
  <si>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</si>
  <si>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</si>
  <si>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</si>
  <si>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</si>
  <si>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</si>
  <si>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</si>
  <si>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Evaluación Independiente y Control a la Gestión</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</si>
  <si>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</si>
  <si>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</si>
  <si>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</si>
  <si>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</si>
  <si>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</si>
  <si>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</si>
  <si>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</si>
  <si>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</si>
  <si>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</si>
  <si>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</si>
  <si>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Explotación de JSA</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</si>
  <si>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</si>
  <si>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</si>
  <si>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</si>
  <si>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</si>
  <si>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</si>
  <si>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</si>
  <si>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</si>
  <si>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</si>
  <si>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Bienes y Servicios</t>
  </si>
  <si>
    <t>Semestral</t>
  </si>
  <si>
    <t>Usuarios, productos y prácticas</t>
  </si>
  <si>
    <t>Hardware, software y servicios</t>
  </si>
  <si>
    <t>Gestión de Comunicaciones</t>
  </si>
  <si>
    <t>Anual</t>
  </si>
  <si>
    <t>Fraude interno y externo</t>
  </si>
  <si>
    <t>Seguridad de la información</t>
  </si>
  <si>
    <t>Gestión del Talento Humano</t>
  </si>
  <si>
    <t>Seguridad y Salud en el Trabajo</t>
  </si>
  <si>
    <t>Gestión Documental</t>
  </si>
  <si>
    <t>Tecnológico</t>
  </si>
  <si>
    <t>Gestión Financiera y Contable</t>
  </si>
  <si>
    <t>Soborno</t>
  </si>
  <si>
    <t>Gestión Jurídica</t>
  </si>
  <si>
    <t>Protección de datos personales</t>
  </si>
  <si>
    <t>Gestión Tecnologías e Información</t>
  </si>
  <si>
    <t>Planeación y Direccionamiento Estratégico</t>
  </si>
  <si>
    <t>Recaudo</t>
  </si>
  <si>
    <t>Control de cambios</t>
  </si>
  <si>
    <t>FECHA</t>
  </si>
  <si>
    <t>DESCRIPCIÓN Y JUSTIFICACIÓN DEL CAMBIO</t>
  </si>
  <si>
    <t>VERSIÓN</t>
  </si>
  <si>
    <t>Control de revisión y aprobación</t>
  </si>
  <si>
    <t>Consolidación</t>
  </si>
  <si>
    <t>Revisión</t>
  </si>
  <si>
    <t>Aprobación</t>
  </si>
  <si>
    <r>
      <rPr>
        <b/>
        <sz val="11"/>
        <rFont val="Calibri"/>
        <family val="2"/>
        <scheme val="minor"/>
      </rPr>
      <t xml:space="preserve">DAVID FERNANDO PINZÓN GALVIS
</t>
    </r>
    <r>
      <rPr>
        <sz val="11"/>
        <rFont val="Calibri"/>
        <family val="2"/>
        <scheme val="minor"/>
      </rPr>
      <t>Contratista Oficina de Asesora de Planeación</t>
    </r>
  </si>
  <si>
    <r>
      <rPr>
        <b/>
        <sz val="11"/>
        <rFont val="Calibri"/>
        <family val="2"/>
        <scheme val="minor"/>
      </rPr>
      <t xml:space="preserve">OSCAR FABIAN MELO VARGAS
</t>
    </r>
    <r>
      <rPr>
        <sz val="11"/>
        <rFont val="Calibri"/>
        <family val="2"/>
        <scheme val="minor"/>
      </rPr>
      <t xml:space="preserve">
Jefe Oficina Asesora de Planeación</t>
    </r>
  </si>
  <si>
    <t>COMITÉ INSTITUCIONAL DE COORDINACIÓN DE CONTROL INTERNO</t>
  </si>
  <si>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</si>
  <si>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</si>
  <si>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</si>
  <si>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</si>
  <si>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</si>
  <si>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</si>
  <si>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</si>
  <si>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</si>
  <si>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</si>
  <si>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</si>
  <si>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</si>
  <si>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t>Patrimonio Lotería de Bogotá</t>
  </si>
  <si>
    <t>TIPO DE RIESGOS POR PROCESO</t>
  </si>
  <si>
    <t>RESUMEN TIPO DE RIESGOS LOTERÍA DE BOGOTÁ</t>
  </si>
  <si>
    <t>Proceso</t>
  </si>
  <si>
    <t>Cantidad</t>
  </si>
  <si>
    <t>Responsable</t>
  </si>
  <si>
    <t>Cantidad 2024</t>
  </si>
  <si>
    <t>Jefe Oficina Asesora de Planeación</t>
  </si>
  <si>
    <t>Subgerente Comercial y de Operaciones - Profesional I Comunicaciones y Mercadeo</t>
  </si>
  <si>
    <t>Protección de Datos Personales</t>
  </si>
  <si>
    <t>Explotación JSA Apuestas Permanentes</t>
  </si>
  <si>
    <t>Jefe Unidad de Apuestas y Control de Juegos</t>
  </si>
  <si>
    <t>Seguridad de la Información</t>
  </si>
  <si>
    <t>Explotación JSA Loterías</t>
  </si>
  <si>
    <t>Directora de Operación de Productos y Comercialización</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</si>
  <si>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</si>
  <si>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</si>
  <si>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</si>
  <si>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</si>
  <si>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</si>
  <si>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</si>
  <si>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</si>
  <si>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</si>
  <si>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</si>
  <si>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</si>
  <si>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Jefe Oficina de Gestión Tecnológica e Innovación - Profesional de Seguridad de la Información</t>
  </si>
  <si>
    <t>Jefe Oficina Jurídica</t>
  </si>
  <si>
    <t>Jefe Oficina de Control Interno</t>
  </si>
  <si>
    <t>Jefe Oficina de Control Disciplinario Interno</t>
  </si>
  <si>
    <t>Oficial de Cumplimiento</t>
  </si>
  <si>
    <t>Transversales</t>
  </si>
  <si>
    <t>Todos los Jefes de área</t>
  </si>
  <si>
    <t>Riesgo inherente</t>
  </si>
  <si>
    <t>%</t>
  </si>
  <si>
    <t>Bajo</t>
  </si>
  <si>
    <t>Alto</t>
  </si>
  <si>
    <t>Extremo</t>
  </si>
  <si>
    <t>IDENTIFICACIÓN DEL RIESGO</t>
  </si>
  <si>
    <t>VALORACIÓN RIESGO INHERENTE</t>
  </si>
  <si>
    <t>VALORACIÓN DE CONTROLES</t>
  </si>
  <si>
    <t>RIESGO RESIDUAL</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</si>
  <si>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</si>
  <si>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</si>
  <si>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</si>
  <si>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</si>
  <si>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</si>
  <si>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</si>
  <si>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</si>
  <si>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</si>
  <si>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</si>
  <si>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</si>
  <si>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</si>
  <si>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</si>
  <si>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</si>
  <si>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</si>
  <si>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</si>
  <si>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</si>
  <si>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</si>
  <si>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</si>
  <si>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</si>
  <si>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</si>
  <si>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</si>
  <si>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</si>
  <si>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</si>
  <si>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</si>
  <si>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</si>
  <si>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</si>
  <si>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</si>
  <si>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</si>
  <si>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</si>
  <si>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</si>
  <si>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</si>
  <si>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</si>
  <si>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</si>
  <si>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</si>
  <si>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</si>
  <si>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</si>
  <si>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</si>
  <si>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</si>
  <si>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</si>
  <si>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Manual</t>
  </si>
  <si>
    <t>Confiable</t>
  </si>
  <si>
    <t>SI</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</si>
  <si>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</si>
  <si>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</si>
  <si>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</si>
  <si>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</si>
  <si>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Asignado</t>
  </si>
  <si>
    <t>Profesional III de apuestas</t>
  </si>
  <si>
    <t>Adecuado</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</si>
  <si>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</si>
  <si>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</si>
  <si>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</si>
  <si>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 xml:space="preserve">La unidad de apuesta conjunto con la unidad de sistemas realiza un informe con todas las anomalias y/o incidentes que se han venido presentando en el transcurso del año, a la fecha seguimos en la espera de respuestas y avances. </t>
  </si>
  <si>
    <t>https://loteriadbogota-my.sharepoint.com/:f:/g/personal/administrativo_apuestas_loteriadebogota_com/EoS9TI0u7gNPu8SlfUIBc8EBUAzUAUptcMyNUEC-0uazYg?e=4tF8yP</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</si>
  <si>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</si>
  <si>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</si>
  <si>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</si>
  <si>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</si>
  <si>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</si>
  <si>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</si>
  <si>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</si>
  <si>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</si>
  <si>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</si>
  <si>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</si>
  <si>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</si>
  <si>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Profesional unidad de apuestas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</si>
  <si>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</si>
  <si>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</si>
  <si>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</si>
  <si>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Por tratarse de una actividad comercial independiente del contrato de Concesión  66 de 2021, la Loteria de Bogotá lleva el control general de la facturación de formularios utilizados en todos los productos del Concesionario. 
Se solicita excluir de la matriz este item, dado que no se tiene competencia sobre otros productos diferentes al Chance.</t>
  </si>
  <si>
    <t>CONTROL VENTA DE FORMULARIOS APUESTAS CON UTILIDAD(1).xlsx</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</si>
  <si>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</si>
  <si>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</si>
  <si>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</si>
  <si>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</si>
  <si>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</si>
  <si>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</si>
  <si>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</si>
  <si>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</si>
  <si>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Se realiza el seguimiento en las diferentes visitas de fiscalización y/o visitas especiales de auditoría. 
El concesionario transmite información permanente con relación a la asignación de formularios al sistema Chanseguro el cual dispone de un módulo de trazabilidad de papelería 
Se  prevalida de forma mensual la cantidad de formularios utilizados por tipo de producto, una vez el concesionario suministra el formulario de declaración mensual de derechos de explotación y gastos de administración del chance.</t>
  </si>
  <si>
    <t>https://chanseguro.loteriadebogota.com:9503/analytics/saw.dll?dashboard&amp;PortalPath=%2Fshared%2FTrazabilidad%20Papeler%C3%ADa%2F_portal%2FTrazabilidad%20Papeler%C3%ADa</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</si>
  <si>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</si>
  <si>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</si>
  <si>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</si>
  <si>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</si>
  <si>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</si>
  <si>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Durante el desarrollo de las visitas administrativas al Concesionario, se requieren los soportes de las denuncias por pérdida y/o robo de rollos de formularios.
Se tiene programada una visita administrativa en el mes de Noviembre a las instalaciones de GELSA</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</si>
  <si>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</si>
  <si>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</si>
  <si>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</si>
  <si>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</si>
  <si>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</si>
  <si>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</si>
  <si>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</si>
  <si>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</si>
  <si>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</si>
  <si>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</si>
  <si>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</si>
  <si>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</si>
  <si>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</si>
  <si>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</si>
  <si>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el procedimiento para la asignacion de de billeteria, se realiza de acuerdo a la billeteria solicitada por el distribuidor, por las garantias y polizas que cubran el despcho de billeteria y por el comite de cupos que se reune mensualmente para el estudio para el aumento o diminucion del despacho de billeteria, la distribucion se realiza mediante contrato con la firma transportadota Thomas Grec, y con visto bueno del profesional de cartera, donde indique los distribuidores que estan al dia con obligaciones del pago de billeteria y cargue de premios.</t>
  </si>
  <si>
    <t>Se encuentran en fisico y en el sistema los formatos respectivos de despacho y retencion de billeteria, asi como las actas del comite de cupos.</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</si>
  <si>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</si>
  <si>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</si>
  <si>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</si>
  <si>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</si>
  <si>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</si>
  <si>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Secretaria General</t>
  </si>
  <si>
    <t>Procedimiento de cartera actualizado</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</si>
  <si>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</si>
  <si>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Se cuentan con las actas del comite en fisico.</t>
  </si>
  <si>
    <t>Para el bimestre septiembre, octubre se realizaros dos reuniones del comite de cupos,</t>
  </si>
  <si>
    <t>1. Oportunidad y razonalización de la situación por parte del profesional de Cartera
2. Ofrecimiento de retribución económica para despacho sin cumplimiento de requisitos
3. Falta de ética profesional del profesional de cartera</t>
  </si>
  <si>
    <t>RC-05</t>
  </si>
  <si>
    <t xml:space="preserve">Posibilidad de afectación económica y reputacional por despacho a distribuidores sin cumplimiento de requisitos con el fin de beneficio propio o de terceros, a causa de la oportunidad  y razonalizacion de la situacion  por parte del profesional de Cartera ;  Ofrecimiento de retribucion  economica para despacho sin cumplimiento de requisitos : Falta de Etica profesional del Profesional de  Cartera </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</si>
  <si>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</si>
  <si>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</si>
  <si>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 xml:space="preserve">Constatar en forma preliminar la conciliacion efectuadas  ppr parte de los distribuidores de las entidad con el fin de identificar recaudos que no se hayan cargado al aplicativo por las  diferente  razones que puedan darse lo que permite  llegar a fin de mes con un conciliacion mas limpia. </t>
  </si>
  <si>
    <t>En caso de que los valores de las conciliaciones no concuerdan, se realizan los ajustes correspondientes con las áreas responsables.</t>
  </si>
  <si>
    <t>Conciliación realizada</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</si>
  <si>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</si>
  <si>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</si>
  <si>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</si>
  <si>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</si>
  <si>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</si>
  <si>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</si>
  <si>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I. No se ha reportado novedad sobre este procedimeinto hasta el mes de Agosto 2022</t>
  </si>
  <si>
    <t>N/A</t>
  </si>
  <si>
    <t>I. No se ha reportado ninguna novedad  sobre este prcedimeinto hasta el mes de octubre 2022</t>
  </si>
  <si>
    <t>1. Fácil acceso a plantilla institucional de documentos de la entidad, posibilitando la realización de certificados con información falsa.
2. Intereses indebidos para la expedición de certificados</t>
  </si>
  <si>
    <t>RC-06</t>
  </si>
  <si>
    <t>Posibilidad de afectación reputacional por expedición de certificados laborales con información falsa por un funcionario de la Unidad de Talento Humano con el fin de beneficio propio o de un tercero</t>
  </si>
  <si>
    <t>1. Pérdida de credibilidad ante agentes externos.
2. Investigaciones disciplinarias y penales</t>
  </si>
  <si>
    <t>Verificación de soportes para la expedición de certificados laborales</t>
  </si>
  <si>
    <t>El responsable de expedición de certificados proyecta el documento para firma de la Jefe de la Unidad de Talento Humano con los soportes correspondientes, cada vez que sea requerido.</t>
  </si>
  <si>
    <t>Documentar el proceso de expedición de certificados laborales.</t>
  </si>
  <si>
    <t>a</t>
  </si>
  <si>
    <t>Se cumplió a corte 31 de enero de 2022.</t>
  </si>
  <si>
    <t>Para la expedicion de certificaciones laborales se tiene el formato FR0320-69-2 donde el servidor debe hacer la debida solicitud presentando este formato a la Unidad de Talento Humano, donde conste su informacion y los requisitos que debe llevar el certificado a expedir, posterior a esto se realiza y como paso final la Jefe de Talento Humano debe verificar y validar la informacion, para proceder a firmar y hacer entrega al servidor.</t>
  </si>
  <si>
    <t xml:space="preserve">Formato  FR0320-69-2 </t>
  </si>
  <si>
    <t>1. Vulneribilidad del Sistema administrativo, financiero y misional.
2. Fallas en el Sistema administrativo, financiero y misional.</t>
  </si>
  <si>
    <t>RC-07</t>
  </si>
  <si>
    <t>Posibilidad de afectación económica y reputacional debido a liquidación errónea de la nómina con el fin de beneficio propio o de un tercero</t>
  </si>
  <si>
    <t>1. Investigaciones disciplinarias.
2. Investigaciones penales.
3. Investigaciones fiscales.</t>
  </si>
  <si>
    <t>Revisión por parte del Jefe de la Unidad de Talento Humano de la prenómina</t>
  </si>
  <si>
    <t>El Profesional de nómina mensualmente debe enviar a revisión del Jefe de la Unidad de Talento Humano la prenómina con los soportes correspondientes.</t>
  </si>
  <si>
    <t>Procedimiento liquidación nómina PRO.320-221-8.</t>
  </si>
  <si>
    <t>Se realizó encuesta para determinar las necesidades de los servidores y se aprobó el plan institucional en el CIGYD el 31 de enero de 2022.</t>
  </si>
  <si>
    <t>La Jefe de la Unidad de Talento Humano realiza el debido proceso de revisar todas las novedades de la nomina, asi mismo revisa y verifica los soportes de la prenomia enviados a Secretaria General para aprobacion.</t>
  </si>
  <si>
    <t xml:space="preserve">Carpeta física con prenomina  </t>
  </si>
  <si>
    <t>Enviar a revisión con los soportes correspondientes la prenómina a Secretaría General</t>
  </si>
  <si>
    <t>El Profesional de nómina, previa validación por parte del Jefe de la Unidad de Talento Humano envía a revisión de la Secretaría General la prenómina con los soportes correspondientes.</t>
  </si>
  <si>
    <t>Si la Secretaría General solicita algún ajuste frente a la prenómina, el responsable de la Unidad de Talento Humano valida, y ajusta, luego envía de nuevo la prenómina a la Secretaría General, previa cvalidación por parte del Jefe de la Unidad de Talento Humano</t>
  </si>
  <si>
    <t>Seguimiento realizado</t>
  </si>
  <si>
    <t>Durante el priemr trimestre se cumplió con el 100% de las activiades progrmadas en el plan de bienstra y en el plan de capacitación, el cual se refleja en informe presentado por la Ofician de Planeación .</t>
  </si>
  <si>
    <t>r</t>
  </si>
  <si>
    <t>Si la Secretaría General solicita algún ajuste frente a la prenómina, el responsable de la Unidad de Talento Humano valida, y ajusta, luego envía de nuevo la prenómina a la Secretaría General, para validación y visto bueno y así poder seguir con el debido proceso.</t>
  </si>
  <si>
    <t>Carpeta física con prenomina  enviada a Secretaria General con los soportes correspondientes</t>
  </si>
  <si>
    <t>1. Intereses indebidos para la vinculación de talento humano.</t>
  </si>
  <si>
    <t>RC-08</t>
  </si>
  <si>
    <t>Posibilidad de afectación reputacional por expedición de certificados experiencia e idoneidad sin el lleno de requisitos con el fin de beneficio propio o de un tercero</t>
  </si>
  <si>
    <t>1. Investigaciones disciplinarias.</t>
  </si>
  <si>
    <t>Verificación de certificados de estudios y experiencia.</t>
  </si>
  <si>
    <t>El responsable de la Unidad de Talento Humano cada vez que se deba expedir un certificado de experiencia e idoneidad, debe verificar los certificados de estudios (tarjetas profesionales y diplomas presentadas por el aspirante), así como la experiencia relacionada con el objeto del contrato.</t>
  </si>
  <si>
    <t>Documentar el proceso de expedición de certificados de experiencia e idoneidad.</t>
  </si>
  <si>
    <t>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t>
  </si>
  <si>
    <t>Certificados expedidos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</si>
  <si>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</si>
  <si>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RC-09</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</si>
  <si>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</si>
  <si>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</si>
  <si>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</si>
  <si>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</si>
  <si>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</si>
  <si>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</si>
  <si>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</si>
  <si>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</si>
  <si>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</si>
  <si>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</si>
  <si>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</si>
  <si>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</si>
  <si>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</si>
  <si>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</si>
  <si>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</si>
  <si>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</si>
  <si>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 xml:space="preserve"> I. No se materializo el riesgo en el periodo de  Julio  a Agosto.II.Para este  el periodo se realizan las actividades  ya establecidas . III.se da cumplimiento al   protocolo de seguridad y manejo de las cuentas.</t>
  </si>
  <si>
    <t>https://loteriadbogota.sharepoint.com/:b:/s/CARPETASCOMPARTIDAS/EaoyCVeskS1LhCi9MI_Ims0BY8h5-TAc3FRZrugATI3nFw?e=Qfw28n</t>
  </si>
  <si>
    <t xml:space="preserve">I. Nose  materializo elo riesgo en el periodo de Septiembre a Octubre . II. Para este periodo se realizan las actividades ya establecidas. III. Se da  cumplimiento  al protocolo de seguridaday manejo de las cuentas. </t>
  </si>
  <si>
    <t>https://loteriadbogota.sharepoint.com/:f:/s/CARPETASCOMPARTIDAS/EldmcAembrtGqRQ-Libedi0BbSMv_yd--CQfbn6uJRep_A?e=mPEqub</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</si>
  <si>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</si>
  <si>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</si>
  <si>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</si>
  <si>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</si>
  <si>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</si>
  <si>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</si>
  <si>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</si>
  <si>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</si>
  <si>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</si>
  <si>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</si>
  <si>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 xml:space="preserve">I. No se ha materilizado el riesgo en el perido de julio a Agosto. II  se lleva control  en  formato en excel del inventario diario de los tokens.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</si>
  <si>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https://loteriadbogota.sharepoint.com/:f:/s/CARPETASCOMPARTIDAS/EjOS3yPNLmxKoUEzGo38kY0Bce5DAzrKvpIOjs4P6bvZig?e=Xp3IrX</t>
  </si>
  <si>
    <t xml:space="preserve">I. No se ha materilizado el riesgo en el perido de septiembre a Octubre . II  se lleva control  en  formato en excel del inventario diario de los tokens, relacion de los meses Septiembre y Octubre . III  se tiene actualizada la relación de Tokens, según formato FRO 310-424-1 .Se tienen  dos cajas fuertes una en la Oficina del tesorero  y la  otra en la oficina del auxiliar de tesoreria.  Cada uno maneja sus claves y se da aplicabilidad de los controles establecidos en el protocolo de seguridad y manejo de las cuentas. </t>
  </si>
  <si>
    <t>https://loteriadbogota.sharepoint.com/:f:/s/CARPETASCOMPARTIDAS/En5AA0HOxvZCmEHUTNAjAHMBECLUKVdzvpmQO86IX9Ihjg?e=GK2FpU</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</si>
  <si>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</si>
  <si>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</si>
  <si>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</si>
  <si>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</si>
  <si>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</si>
  <si>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</si>
  <si>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</si>
  <si>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</si>
  <si>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</si>
  <si>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i. No se ha materializado el riesgo en el periodo de Julio  Agosto .ii  se da cumplimiento al  procedimiento para custodia de los titulos recibidos en Garantia por  la oficina de tesoreria,   (formato (procedmiento  PRO-310-470-1 .)iii. se lleva relación mensual  de titulos valores CDTS   .Que se encuentran custodiados en la caja fuerte de la oficina del tesorero.</t>
  </si>
  <si>
    <t>https://loteriadbogota.sharepoint.com/:f:/s/CARPETASCOMPARTIDAS/Eg66LdMRGPhIhIzpqtfPpMcBbcYqV8f8SiJ2_wyyjY7REw?e=8ANQoe</t>
  </si>
  <si>
    <t>i. No se ha materializado el riesgo en el periodo de Septiembre-Octubre  .ii  se da cumplimiento al  procedimiento para custodia de los titulos recibidos en Garantia por  la oficina de tesoreria,   (formato (procedmiento  PRO-310-470-1 .)iii. se lleva relación mensual  de titulos valores CDTSue se encuentran custodiados en la caja fuerte de la oficina del tesorero  se anexa reacion de los meses de Septiembre y Octubre, se envia relción a contabilidad para los registros pertinentes  .</t>
  </si>
  <si>
    <t>https://loteriadbogota.sharepoint.com/:f:/s/CARPETASCOMPARTIDAS/EsZ5nRakQydAhyvCxddWIrYBaFzmTVAjmpjs3g8J7coNKg?e=HssMvy</t>
  </si>
  <si>
    <t>1. Inadecuado control de inventarios
2. Inadecaudo sitio de almacenamiento
3. Falta de mantenimiento a los bienes
4. Incumplimiento de las condiciones de manipulación y almacenamiento de los bienes
5. Sustracción no autorizada de elementos</t>
  </si>
  <si>
    <t>RC-10</t>
  </si>
  <si>
    <t>Posibilidad de afectación económica por la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</si>
  <si>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</si>
  <si>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</si>
  <si>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El almacenisma trimestralmente verificará las existencias de consumo y publicidad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
Si existen desviaciones del control, el Almacenista se debe informar por correo electrónico al jefe del area sobre las diferencias detectadas y se debe identificar las causas del descuadre. Realizando un análisis de la trazabilidad de los movimientos.
El soporte del control son los listados de existencias.</t>
  </si>
  <si>
    <t>El almacenisma trimestralmente debe emitir un listado de existencias a través del aplicativo en el cual se relacionan las cantidades existentes por sistema de cada elemento de consumo, y se confronta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</si>
  <si>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</si>
  <si>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</si>
  <si>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</si>
  <si>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</si>
  <si>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La Almacenista de manera aleatoria verificará los bienes a cargo de funcionarios de la entidad</t>
  </si>
  <si>
    <t>Jefe Unidad de Recursos Físicos - Almacenista - CIGYD</t>
  </si>
  <si>
    <t>Inventario firmado
Acta de verificación</t>
  </si>
  <si>
    <t>1. Materialización de riesgo
2. Ejecución de controles
3. Ejecución de actividades del plan de acción si aplica</t>
  </si>
  <si>
    <t>El almacenisma anualmente (enero con corte 31 de diciembre) debe realizar la verificación de existencias en almacén y el inventario individual de cada funcionario través del aplicativo. El individiual se envia por email a cada funcionario con el fin de verificar que la relacion corresponda a la realidad  y se confronta con el físico de la bodega del sotano del almacén y el almacén de los promocionales.
Si se detectan desviaciones en la ejecución del control, se debe informar por correo electrónico al jefe del area sobre las diferencias detectadas y se debe identificar las causas del descuadre. Realizando un análisis de la trazabilidad de los movimientos.
Se otorga un plazo (3 días) para que el funcionario ubique el elemento, el almacenista debe informar a Secretaría General para iniciar un proceso disciplinario.
Como soporte del control, la evidencia son los listados de existencias, actas de verificación, e inventarios individuales firmados por los funcionarios.</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</si>
  <si>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</si>
  <si>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</si>
  <si>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</si>
  <si>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
Inventarios individuales firmados por los funcionarios.</t>
  </si>
  <si>
    <t>Almacenista
Jefe Unidad de Recursos Físicos</t>
  </si>
  <si>
    <t>La Almacenista enviará los inventarios individuales de manera semestral a todos los funcionarios de la entidad.</t>
  </si>
  <si>
    <t>Jefe Unidad de Recursos Físicos</t>
  </si>
  <si>
    <t>Inventarios individuales enviados por correo institucional.</t>
  </si>
  <si>
    <t>El Almacenista, cada vez que un funcionario presente alguna de las siguientes situaciones administrativas: 1.Vacaciones, 2. Traslados, 3. Retiros, verifica el inventario entregado por el funcionario asignado en el aplicativo. 
Si se identifica desviación del control, se otorga el plazo (3 días) para que el funcionario ubique el elemento, el almacenista debe informar a Secretaría General para iniciar un proceso disciplinario
Como soporte de la ejecución del control, resulta: acta de entrega para traslado y vacaciones, formato para retiro de funcionarios y contratistas.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</si>
  <si>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</si>
  <si>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</si>
  <si>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</si>
  <si>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</si>
  <si>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</si>
  <si>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El personal de seguridad de manera constante monitorea las cámaras del CCTV.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
CCTV en el almacén (entrada, interior con sensor de movimiento) y el resto de las instalaciones de la Entidad.
El DVR del CCTV se encuentra el el centro de computo de sistemas (control de acceso), cuenta con una capacidad de almacenamiento 30 dias aprox dependiendo del volumen (Variabilidad de grabación de las cámaras del sensor de movimiento). 
Si se detectan desviaciones en el control, la Unidad de Recursos Físicos debe ajustar las cámaras que no esten grabando
Se debe realizar solicitud y autorización de los arreglos.
Como soporte de la ejecución del control resulta el soporte de mantenimiento preventivo realizado por la Lotería de Bogotá.</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</si>
  <si>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</si>
  <si>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La Unidad de Recursos Físicos debe ajustar las cámaras que no esten grabando
Se debe realizar solicitud y autorización de los arreglos</t>
  </si>
  <si>
    <t>Contrato de vigilancia</t>
  </si>
  <si>
    <t>Permanente</t>
  </si>
  <si>
    <t>Soporte de mantenimiento preventivo realizado por la Lotería de Bogotá.</t>
  </si>
  <si>
    <t>Supervisor del contrato de vigilancia</t>
  </si>
  <si>
    <t>El jefe de la Unidad de Recursos Físicos anualmente debe verifica la elaboración del contrato de seguros con el fin de proteger los bienes patrimoniales de la entidad, muebles e inmuebles, maquinaria y equipos.
Se gestionan las siguientes pólizas: 1. Todo Riesgo daños combinados, 2. Poliza de manejo, 3. Poliza contra hurto.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</si>
  <si>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</si>
  <si>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cobro respectivo
Perdida de una elemento informar adjuntar copia del denuncio y se inicia el proceso de igual o mejor.</t>
  </si>
  <si>
    <t>Polizas físicas
copia digital en la red de RF</t>
  </si>
  <si>
    <t>No Asignado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</si>
  <si>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</si>
  <si>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RC-11</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</si>
  <si>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</si>
  <si>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</si>
  <si>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</si>
  <si>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r>
      <t xml:space="preserve">
</t>
    </r>
    <r>
      <rPr>
        <sz val="10"/>
        <color rgb="FFFF0000"/>
        <rFont val="Calibri"/>
        <family val="2"/>
        <scheme val="minor"/>
      </rPr>
      <t>El supervisor  conforme a la periodicidad establecida en el contrato y con el fin de verificar el cumplimiento de las obligaciones contractuales, deberá revisar y analizar  que los informes presentados por el contratista para el pag</t>
    </r>
    <r>
      <rPr>
        <sz val="10"/>
        <rFont val="Calibri"/>
        <family val="2"/>
        <scheme val="minor"/>
      </rPr>
      <t>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r>
  </si>
  <si>
    <t xml:space="preserve">
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</si>
  <si>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</si>
  <si>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</si>
  <si>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</si>
  <si>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</si>
  <si>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Manual de Contratación</t>
  </si>
  <si>
    <t>Procedimientos actualizados cuando se requiera</t>
  </si>
  <si>
    <r>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t>
    </r>
    <r>
      <rPr>
        <sz val="10"/>
        <color rgb="FFFF0000"/>
        <rFont val="Calibri"/>
        <family val="2"/>
        <scheme val="minor"/>
      </rPr>
      <t xml:space="preserve">La capacitación tiene como fin recordar y afianzar conocimiento en el cumplimiento de las obligaciones </t>
    </r>
    <r>
      <rPr>
        <sz val="10"/>
        <rFont val="Calibri"/>
        <family val="2"/>
        <scheme val="minor"/>
      </rPr>
      <t xml:space="preserve">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t>
    </r>
    <r>
      <rPr>
        <sz val="10"/>
        <color rgb="FFFF0000"/>
        <rFont val="Calibri"/>
        <family val="2"/>
        <scheme val="minor"/>
      </rPr>
      <t xml:space="preserve"> </t>
    </r>
  </si>
  <si>
    <t>La Secretaría General articulará anualmente la realización de  una capacitación dirigida a los supervisores de contratos, en relación con las funciones y responsabilidades de la supervisión con la finalidad de brindar herramientas para el buen ejercicio  de la función de supervisión. Se dejará constancia a través del formato de lista de asistencia de los supervisores presentes junto con la memorias de la capacitación.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</si>
  <si>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</si>
  <si>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</si>
  <si>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</si>
  <si>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</si>
  <si>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</si>
  <si>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</si>
  <si>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</si>
  <si>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</si>
  <si>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 xml:space="preserve">El 10 de mayo de 2022 La Jefe de Talento Humano invitó a capacitación "curso de Formación de Competencias en Supervisión de Contratos Estatales, el cual está incluido en nuestro Plan Institucional de Capacitación." plata forma Las inscripciones deben realizarse en el siguiente link: https://gestionacademica.bogota.gov.co/ga/. es un curso abierto con permanencia . Avance al 100% se convoco al curso y lo están realizando. No se ha materizlizado riesgo </t>
  </si>
  <si>
    <t>Constancia_Supervision_Contra.pdf</t>
  </si>
  <si>
    <t>Se realizó capacitacion presencial 06-10-2022. Avence al 100% se convocó no se materializó riesgo. https://loteriadbogota-my.sharepoint.com/:b:/g/personal/claudia_vega_loteriadebogota_com/EcUmnD3C34lPhlqxGdbYC3EBDnWt847KjfJ0-ykgoCs-Rg?e=BEohTa</t>
  </si>
  <si>
    <t>https://loteriadbogota-my.sharepoint.com/:f:/g/personal/claudia_vega_loteriadebogota_com/EqD2eiWWv4VEpjj8FHA3600BahqY2Z7TaO76E_1wja3uZQ?e=A1XoXd</t>
  </si>
  <si>
    <t>Se realizó capacitacion presencial 06-10-2022. Avence al 100% se convocó no se materializó riesgo. Apliac la evidencia de 31-10-2022</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</si>
  <si>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</si>
  <si>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RC-12</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</si>
  <si>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</si>
  <si>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</si>
  <si>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</si>
  <si>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El responsable de la Unidad de Recursos Físicos una vez se ha aprobado el préstamo documental garantiza el registro en el formato respectivo la información pertinente del prestamo.
Para este control no aplican desviaciones, y el soporte de ejecución de control Formato de Control de Préstamos Documentales debidamente diligenciado.</t>
  </si>
  <si>
    <t>El responsable de la Unidad de Recursos Físicos una vez se ha aprobado el préstamo documental garantiza el registro en el formato respectivo la información pertinente del prestamo.</t>
  </si>
  <si>
    <t>Formato de Control de Préstamos Documentales debidamente diligenciado.
El Procedimiento Gestión de archivo PRO-330-213 no define claramente que cada préstamo debe ser registrado en la planilla de control</t>
  </si>
  <si>
    <t>Cada vez que se entregue documentación de prestamo</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</si>
  <si>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</si>
  <si>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</si>
  <si>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t>
  </si>
  <si>
    <t>Responsable de la Unidad de Recursos Físicos</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</si>
  <si>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</si>
  <si>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</si>
  <si>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 xml:space="preserve">No se materializó el riesgo
1. Se realiza seguimiento y control  de las solicitudes de prestamos documentales , en el formato correspondiente.
2. La tecnológa encargada de los prestamos documentales, realiza la revisión de los expedientes en el momento de la entrega del expediente, para lo cual, no se ha tenido ningún inconveniente en los prestámos.
3. Se realiza el diligenciamiento de la planilla en donde se identifican claramente cada uno de los registros.
</t>
  </si>
  <si>
    <t xml:space="preserve">https://loteriadbogota-my.sharepoint.com/:f:/g/personal/sandra_henao_loteriadebogota_com/Ehi5FvOLcYRFmrt9B9-5cpEB2IoR7M4iBCbZ4FgDejqtRg?e=x8rrOk  </t>
  </si>
  <si>
    <t xml:space="preserve">https://loteriadbogota-my.sharepoint.com/:u:/g/personal/sandra_henao_loteriadebogota_com/ES08D6yRPKtHsstdK-b9XzoBmFoKjmiJym-3v37JMAoEsQ?e=c8WggW </t>
  </si>
  <si>
    <t>f</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</si>
  <si>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
En caso de que el documento o expediente prestado no cuente con las condiciones físicas, de integridad y completitud, se debe informar al funcionario las inconsistencias que presente el expediente, para que responda por las mismas.
El soporte de ejecución de control es el formato de consulta, préstamo y devolución de documentación y/o información debidamente diligenciado.</t>
  </si>
  <si>
    <t>El responsable de la Unidad de Recursos Físicos una vez reciba la devolución del documento o expediente prestado este debe inspeccionar las condiciones físicas, de integridad y completitud que tengan. Estas condiciones deben cumplir los lineamientos definidos en la Lotería.</t>
  </si>
  <si>
    <t>En caso de que el documento o expediente prestado no cuente con las condiciones físicas, de integridad y completitud, se debe informar al funcionario las inconsistencias que presente el expediente, para que responda por las mismas.</t>
  </si>
  <si>
    <t>El Procedimiento Gestión de archivo PRO-330-213 no contempla las decisones o alternativas frente a la detección de desviaciones.</t>
  </si>
  <si>
    <t>Cada vez que se devuelve la documentación prestada</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</si>
  <si>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</si>
  <si>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</si>
  <si>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</si>
  <si>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No se materializó el riesgo
El instructivo de "Prestamos documentales " se encuentra en construcción y este se finalazará una vez, entre en funcionamiento el Archivo Central en Venecia</t>
  </si>
  <si>
    <t xml:space="preserve">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
Si existen incumplimientos o inconsistencias de los requisitos en la entrega de la documentación, esta debe ser devuelta al área respectiva, con el fin de ajustar las desviaciones respectivas.
El soporte de ejecución de control es el Formato Unico de Inventario Documental  debidamente diligenciado.
</t>
  </si>
  <si>
    <t>El responsable de la Unidad de Recursos Físicos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</si>
  <si>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</si>
  <si>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</si>
  <si>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</si>
  <si>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</si>
  <si>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</si>
  <si>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El instructivo contiene la devolución de documentos en el paso No. 5,  se pasará para aval del Sistema de Gestión de la Calidad.</t>
  </si>
  <si>
    <t>1.Ausencia de medios para la vigilancia judicial.
2.  Inoportuna actuación por parte del abogado responsable del proceso.
3. .Pérdida de información.
Manipulación de información.</t>
  </si>
  <si>
    <t>RC-13</t>
  </si>
  <si>
    <t>Posibilidad de afectación económica y reputacional por interés indebido en procesos judiciales en contra de los intereses de la Lotería con el fin de favorecer a un tercero.</t>
  </si>
  <si>
    <t>1. Detrimento Patrimonial del Loteria, pérdida de los recursos
2. Pérdida de imagen Institucional.
3. Procesos sancionatorios, disciplinarios, fiscales y penales.</t>
  </si>
  <si>
    <t>Seguimiento mensual de los procesos judiciales con que cuenta la Lotería de Bogotá</t>
  </si>
  <si>
    <r>
      <rPr>
        <sz val="10"/>
        <color rgb="FF000000"/>
        <rFont val="Calibri"/>
        <family val="2"/>
      </rPr>
      <t xml:space="preserve">Los contratistas deben subir la información de cada actuación que se realiza en el proceso judicial asignado, se verifica el cargue y actualización de procesos en SIPROJ. </t>
    </r>
    <r>
      <rPr>
        <sz val="10"/>
        <color rgb="FFFF0000"/>
        <rFont val="Calibri"/>
        <family val="2"/>
      </rPr>
      <t xml:space="preserve">El propósito del control es realizar veificación a cada uno de los prosesos y su avance en cumplimiento de las funciones de defensa judical en responsabilidad de la SG
</t>
    </r>
    <r>
      <rPr>
        <sz val="10"/>
        <color rgb="FF000000"/>
        <rFont val="Calibri"/>
        <family val="2"/>
      </rPr>
      <t>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r>
    <r>
      <rPr>
        <sz val="10"/>
        <color rgb="FFFF0000"/>
        <rFont val="Calibri"/>
        <family val="2"/>
      </rPr>
      <t xml:space="preserve"> Si se evidencia información faltante se solicita su cargue y se devuelve la cuenta de cobro </t>
    </r>
  </si>
  <si>
    <t>Si la Base de procesos judiciales actualizada no concuerda con la información que reposa en el Siprojweb, se requiere al abogado encargado para que realice la debida actualización en el sistema.</t>
  </si>
  <si>
    <t>Procedimiento Gestión Judicial PRO-103-231</t>
  </si>
  <si>
    <t>Cada vez que se presenta un proceso judicial</t>
  </si>
  <si>
    <t>Expediente del contratista
Aplicativo SIPROJ</t>
  </si>
  <si>
    <t>Secretaria General
Trabajadores y contratistas asignados para apoyar supervisión.</t>
  </si>
  <si>
    <t>Realizar seguimiento mensual a la información registrada en Siprojweb.</t>
  </si>
  <si>
    <t>Soporte de información registrada en Siprojweb.</t>
  </si>
  <si>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</si>
  <si>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</si>
  <si>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https://loteriadbogota-my.sharepoint.com/:b:/g/personal/claudia_vega_loteriadebogota_com/EfgORh8iUy9DmJraA_iv3KsBaqKWy6tp9mWZFM3aBZjvmQ?e=ipS8Q7</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</si>
  <si>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66% </t>
  </si>
  <si>
    <t>https://loteriadbogota.sharepoint.com/:f:/s/GESTINJURDICA/EgKSE7sPQrFKrbm9-Pdh2DgBKF0y1-Ndbj1UNeG1xLG8QQ?e=4yhJBz</t>
  </si>
  <si>
    <t xml:space="preserve">Se realiza seguimiento constante, en los informes y soportes de las cuentas de cobro están las evidencias del registro de la información en el siprojweb. No se materializó se da revisión de los documentos antes del pago por parte del supervisor . Avance 86% </t>
  </si>
  <si>
    <t>https://loteriadbogota.sharepoint.com/:f:/s/GESTINJURDICA/EvZvAQAv1RtCvlkKy35txmAB_1KXusrEkmBzkEfkthoFVw?e=S71lG1</t>
  </si>
  <si>
    <t xml:space="preserve">Presentación al Comité de Conciliación del perfil del abogado escogido por la Secretaria General para la representación judicial de la entidad . </t>
  </si>
  <si>
    <r>
      <t>De acuerdo con la necesidad de contratación y atendiendo el plan de compras de la entidad, la Secretaria General presentará al Comité de Conciliación el perfil del abogado seleccionado para la representación judicial de la entidad, en la exposición indicará el cumplimiento a los lineamientos definidos por el Comité de Concliación para quien deba ejercer la representación judicial. Se busca una representación judicial con experencia y experticia para controlar el riesgo por pérdida judicial. En comité se dejará evidencia sobre el cumplimiento de esos requisitos y en caso contrario se solicitará su ajuste a los lineamientos ya establecidos por el Comité de Conciliación  . Cuando se va a realizar una contratación de abogado externo se presenta al Comité de concliación el perfil .</t>
    </r>
    <r>
      <rPr>
        <sz val="11"/>
        <color rgb="FFFF0000"/>
        <rFont val="Calibri"/>
        <family val="2"/>
        <scheme val="minor"/>
      </rPr>
      <t xml:space="preserve"> El objetivo del control es contar con un abogado con experticia en litigio y evitar nulidades y riesgo en defensa judicial. La evidencia es el acta del comité donde la Secretaria General de la entidad indica el cumplimiento de la directriz del Comité de Conciliación</t>
    </r>
  </si>
  <si>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</si>
  <si>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</si>
  <si>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</si>
  <si>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</si>
  <si>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</si>
  <si>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</si>
  <si>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</si>
  <si>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</si>
  <si>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 xml:space="preserve">En el periodo no se presentó. No se materializó. Avance 66% </t>
  </si>
  <si>
    <t xml:space="preserve">En el periodo no se presentó. No se materializó. Avance 86% </t>
  </si>
  <si>
    <t xml:space="preserve">SIN NO SE PRESENTÓ </t>
  </si>
  <si>
    <t>1. Calidad del operador disciplinario para decidir sobre los procesos disciplinarios.
2. Calidad del disciplinado para ofrecer dádivas u otro tipo de incentivo a la autoridad disciplinaria.</t>
  </si>
  <si>
    <t>RC-14</t>
  </si>
  <si>
    <t>Posibilidad de afectación reputacional debido al ofrecimiento de dádivas u otro tipo de incentivos para obtener como beneficio una decisión favorable en su calidad de investigado, con el fin de beneficio propio o de terceros</t>
  </si>
  <si>
    <t>1. Posibles investigaciones disciplinarias.
2. Posibles investigaciones penales.
3. Impunidad en los procesos disciplinarios.
4. Afectación reputacional de la entidad,</t>
  </si>
  <si>
    <t>Justificar la selección de:
- Periodicidad
- Nivel de ocurrencia
- Área de afectación (nivel)</t>
  </si>
  <si>
    <t>El Jefe de la Oficina de Control Disciplinario Interno, y su profesional de apoyo, informan si por parte de algún investigado se ha realizado alguna solicitud para que se tome una decisión dentro de un proceso disciplinario distinto al cumplimiento del deber funcional.</t>
  </si>
  <si>
    <t>Trimestralmente el Jefe de la Oficina de Control Disciplinario Interno y su profesional de apoyo elaboran un informe donde se evidencia si se ha presentado en alguno de los procesos algún ofrecimiento para la expedición de decisiones contrarias a derecho.</t>
  </si>
  <si>
    <t>Si se identifica que existió un ofrecimiento contrario a derecho por parte del investigado, se compulsarán copias ante la autoridad penal y disciplinariamente de oficio se iniciará la correspondiente investigación.</t>
  </si>
  <si>
    <t>Informe</t>
  </si>
  <si>
    <t>Jefe de Control Disciplinario Interno</t>
  </si>
  <si>
    <t>Presentar informe de actualización de los procesos disciplinarios en el Sistema de Información Distrital SID 3, de carácter anual, presentado ante la Oficina de Asuntos Disciplinarios de la Secretaría Jurídica Distrital.</t>
  </si>
  <si>
    <t>Durante este bimestre no se ha presentado ninguna solicitud de dadiva por algun sujeto procesal, quejoso o informante, para obtener decision favorable dentro de algun proceso disciplinario.</t>
  </si>
  <si>
    <t>PLANES DE ACCIÓN</t>
  </si>
  <si>
    <t>Materialización del riesgo en el periodo</t>
  </si>
  <si>
    <t>Enlace de evidencias ejecución del control</t>
  </si>
  <si>
    <t>Enlace de evidencias ejecución del plan de acción</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</si>
  <si>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
7.  Mala planeación en la definción de los proyectos y actividades.</t>
  </si>
  <si>
    <t>RE-01</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</si>
  <si>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</si>
  <si>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
5. Incumplimiento de metas</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</si>
  <si>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</si>
  <si>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Trimestralmente el profesional designado de la Oficina Asesora de Planeación verifica el estado general del cumplimiento de cada uno de los objetivos estratégicos y las alertas pertinentes frente a los incumplimientos y desviaciones a través del análisis de cada uno de los indicadores reportados por los líderes de los procesos en un informe consolidado. 
Si se presenta una desviación frente al control, la Oficina Asesora de Planeación genera la alerta respectiva de cumplimiento en el informe de seguimiento a indicadores.
Como soporte de la ejecución del control resultan el cuadro de mando de indicadores, y el informe de seguimiento a indicadores estratégicos y de gestión.</t>
  </si>
  <si>
    <t>Procedimiento Plan Estratégico PRO-332-187</t>
  </si>
  <si>
    <t>Enviar el informe de seguimiento a indicadores a todos los Jefes de área, otorgando un plazo para recibir comentarios, previo a su publicación en página web.</t>
  </si>
  <si>
    <t>Informe de seguimiento a indicadores, y correo electrónico</t>
  </si>
  <si>
    <t>Semestralmente el profesional designado de la Oficina Asesora de Planeación realiza acompañamiento a los líderes de los procesos que soliciten apoyo para efectuar la revisión la matriz de riesgos como parte del ejercicio de dimensionamiento de los objetivos, donde se identifican nuevos riesgos que puedan afectar los objetivos estratégicos de la entidad.
Si se presenta desviación del control, es decir, si se llega a materializar un riesgo, se procederá con lo dispuesto en el Procedimiento Registro Eventos de Riesgo.
Como soporte de la ejecución del control resulta la matriz de riesgos por proceso.</t>
  </si>
  <si>
    <t>Procedimiento Plan Estratégico PRO-332-187
Procedimiento Administración del Riesgo PRO-102-256
Procedimiento Registro Eventos de Riesgo</t>
  </si>
  <si>
    <t>Presentar la matriz de riesgos institucional actualizada por lo menos dos veces al año</t>
  </si>
  <si>
    <t>Matriz de riesgos por proceso</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</si>
  <si>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</si>
  <si>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RE-02</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</si>
  <si>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</si>
  <si>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</si>
  <si>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</si>
  <si>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De manera anual, el Jefe de la Oficina Asesora de Planeación presentará el diagnóstico organizacional ante el Comité Institucional de Gestión y Desempeño para su revisión y/o actualización.
Si se presentan desviaciones, es decir, si se evidencia desactualización del diagnóstico, se procederá a actualizarlo con los líderes de proceso.
Como soporte del control resulta el diagnóstico organizacional actualizado, y el acta del CIGYD donde se presente.</t>
  </si>
  <si>
    <t>Presentar el diagnóstico organizacional, y acta respectiva de presentación ante el Comité Institucional de Gestión y Desempeño</t>
  </si>
  <si>
    <t>Diagnóstico organizacional</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</si>
  <si>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</si>
  <si>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</si>
  <si>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</si>
  <si>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</si>
  <si>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Trimestralmente el profesional designado de la Oficina Asesora de Planeación verificará el cumplimiento de la ejecución física y presupuestal del proyecto de inversión, con el fin de cumplir las metas establecidas.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t>
  </si>
  <si>
    <t>Procedimiento PRO332-189-7 Formulación Proyecto de Inversión.</t>
  </si>
  <si>
    <t>Presentar la ejecución del proyecto de inversión trimestralmente en el Comité Institucional de Gestión y Desempeño-</t>
  </si>
  <si>
    <t>Actas del CIGYD
Presentación utilizada en el CIGYD</t>
  </si>
  <si>
    <t>El profesional designado de la Oficina Asesora de Planeación trimestralmente realizará seguimiento a la ejecución del proyecto de inversión en el Sistema de Seguimiento de la Inversión Distrital (SEGPLAN) con el fin de verificar el cumplimiento de las metas formuladas en el proyecto.
Si se presenta una desviación frente al control, la Oficina Asesora de Planeación genera la alerta respectiva de cumplimiento en el informe de seguimiento a proyecto de inversión.
Como soporte de la ejecución del control resulta el informe de seguimiento a proyecto de inversión y el seguimiento registrado en SEGPLAN.</t>
  </si>
  <si>
    <t>Procedimiento PRO332-189-7 Formulación Proyecto de Inversión</t>
  </si>
  <si>
    <t>Realizar seguimiento trimestralmente a la ejecución del proyecto en SEGPLAN</t>
  </si>
  <si>
    <t>Soporte de seguimiento trimestral realizado en SEGPLAN</t>
  </si>
  <si>
    <t>1. Baja cultura de administración del riesgo por parte del talento humano de la empresa
2. Desconocimiento de metodologia de administración del riesgo</t>
  </si>
  <si>
    <t>RP-01</t>
  </si>
  <si>
    <t>Posibilidad de afectación económica, reputacional y de operación debido a que el sistema de administración del riesgo no corresponda a las necesidades de la empresa por debilidades en seguimiento y apropiación de conocimientos en gestión del riesgo.</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</si>
  <si>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</si>
  <si>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</si>
  <si>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El Jefe Oficina Asesora de Planeación verifica, consolida y presenta ante el Comité Institucional de Coordinación de Control Interno la matriz de riesgos institucional de la vigencia, por lo menos una vez al año, a más tardar el 31 de enero, a partir de esta aprobación, la Oficina Asesora de Planeación apoyará a los líderes que soliciten apoyo en la actualización de la matriz de su proceso a lo largo de la vigencia.
Si se presenta desviación sobre el control, es decir, si no se presentan actualizaciones durante el mes de enero para la actualización de la matriz en la nueva vigencia, el Jefe de la Oficina Asesora de Planeación somete para aprobación la matriz de riesgos de la vigencia anterior, entendiéndose que los riesgos y controles continúan vigentes.
Como soporte de la ejecución del control resulta la matriz de riesgos publicada en página web y el acta del CICCI.</t>
  </si>
  <si>
    <t>Presentar para aprobación del CICCI la matriz de riesgos institucional</t>
  </si>
  <si>
    <t>Acta del CICCI</t>
  </si>
  <si>
    <t>El profesional designado de la Oficina Asesora de Planeación bimestralmente, realizará seguimiento al estado de controles, así como de la materialización de riesgos de la organización, a partir de la información reportada por los procesos, con el fin de determinar la efectividad de los controles para evitar la materialización de riesgos.
Si se presenta desviación, es decir, si la Oficina Asesora de Planeación identifica que algún proceso no ha cargado la información pertinente, solicitará al líder del proceso responsable la información.
Como soporte de la ejecución del control resultan los informes bimestrales de seguimiento que realiza la Oficina Asesora de Planeación a las matrices de riesgo.</t>
  </si>
  <si>
    <t>Procedimiento PRO102-256-8 Administración del Riesgo</t>
  </si>
  <si>
    <t>Realizar informes bimestrales de seguimiento a matrices de riesgos</t>
  </si>
  <si>
    <t>Informes de seguimiento a matrices de riesgo</t>
  </si>
  <si>
    <t>El profesional designado de la Oficina Asesora de Planeación, por lo menos una vez al año realizará una capacitación sobre riesgos y evaluará su apropiación mediante un cuestionario de conocimientos dirigida a los funcionarios y contratistas participantes, con el objetivo de fortalecer la cultura de administración del riesgo al interior de la entidad.
Si se detecta una desviación, es decir, si el promedio general de respuestas acertadas en el cuestionario es menor a 70 de 100 puntos posibles, la Oficina Asesora de Planeación socializará mediante correo electrónico institucional la Política de Administración del Riesgo, así como el cuestionario aplicado, con las respuestas correctas para conocimiento de los asistentes.
Como soporte de la ejecución del control resulta el listado de asistencia de la capacitación.</t>
  </si>
  <si>
    <t>Realizar capacitación anual sobre administración del riesgo</t>
  </si>
  <si>
    <t>Listado de asistencia</t>
  </si>
  <si>
    <t>1. Desconocimiento de plazos para presentación de informes
2. Falta de gestión por parte de los líderes de proceso para la presentación de informes.
3. Alto volumen de trabajo que dificulta la elaboración de informes
4. Desactualización de la matriz de comunicaciones de la entidad por posibles cambios normativos y/o regulaciones de los entes externos.</t>
  </si>
  <si>
    <t>RG-01</t>
  </si>
  <si>
    <t xml:space="preserve">Posibilidad de afectación económica y reputacional debido a no presentar, o presentar informes o dar respuesta a requerimientos de entes externos por fuera de los términos establecidos, debido al desconocimiento de plazos para la presentación </t>
  </si>
  <si>
    <t>1. Incumplimiento de plazos ante entes de control.
2. Investigaciones fiscales y/o disciplinarias</t>
  </si>
  <si>
    <t>Se escoge periodicidad mensual, debido a la periodicidad promedio de los informes de la Lotería de Bogotá, se incluye afectación económica y reputacional.</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</si>
  <si>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</si>
  <si>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Presentar en PDF los correo electrónicos enviados a la Oficina Asesora de Planeación de manera bimestral</t>
  </si>
  <si>
    <t>Archivo (s) PDF de los correo electrónicos enviados a la Oficina Asesora de Planeación.</t>
  </si>
  <si>
    <t>Semestralmente, el profesional designado de la Oficina Asesora de Planeación  realizará seguimiento a los informes que se deben publicar en la página web en el botón de transparencia, verificando la oportunidad en divulgación de la información.
Si la Oficina Asesora de Planeación identifica que algún proceso no ha cargado la información pertinente, solicitará al líder de proceso y facilitador responsables la información.
Como soporte del control resulta el instrumento de seguimiento al botón de transparencia que diligencia la Oficina Asesora de Planeación.</t>
  </si>
  <si>
    <t>Política de Transparencia y Acceso a la Información Pública</t>
  </si>
  <si>
    <t>Realizar seguimiento semestralmente al enlace de transparencia</t>
  </si>
  <si>
    <t>Informe de seguimiento a enlace de transparencia</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</si>
  <si>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</si>
  <si>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RG-02</t>
  </si>
  <si>
    <t>Posibilidad de afectación reputacional por incumplimiento de la Estrategia de Rendición de Cuentas y Participación Ciudadana debido a falta de divulgación, apropiación y liderazgo por parte de los Jefes de área sobre la estrategia</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</si>
  <si>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</si>
  <si>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</si>
  <si>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Por lo menos una vez al año, el Jefe de la Oficina Asesora de Planeación verificará y liderará con los líderes de proceso, la formulación de las actividades del Plan de Participación Ciudadana y Rendición de Cuentas, con la finalidad de que este plan se articule a la Estrategia de Participación Ciudadana y Rendición de Cuentas, y de cuenta de los espacios participativos de la entidad.
En caso de presentarse una desviación, es decir, si las áreas responsables no retroalimentan la información del plan, se continuará con las mismas actividades y metas de la vigencia anterior.
Como soporte de la ejecución del control, resulta el Plan de Participación Ciudadana y Rendición de Cuentas aprobado en el Comité Institucional de Gestión y Desempeño.</t>
  </si>
  <si>
    <t>Procedimiento Rendición de Cuentas PRO 332-341-2
Estrategia de Rendición de Cuentas</t>
  </si>
  <si>
    <t>Presentar para aprobación del CIGD el Plan de Participación Ciudadana y Rendición de Cuentas</t>
  </si>
  <si>
    <t>El profesional designado de la Oficina Asesora de Planeación semestralmente debe realizar seguimiento a las actividades definidas en el Plan de Participación Ciudadana y Rendición de Cuentas, mediante el suministro de información de las áreas responsables, con el fin de identificar atrasos u omisiones significativas que puedan afectar el cumplimiento de los espacios participativos.
En caso de detectarse una desviación, la Oficina Asesora de Planeación plasmará las actividades atrasadas en el informe de seguimiento a la Estrategia de Participación Ciudadana y Rendición de Cuentas.
Como soporte de la ejecución del control, resulta el informe semestral de Seguimiento a la Estrategia de Participación Ciudadana y Rendición de Cuentas.</t>
  </si>
  <si>
    <t>Socializar el informe semestral de seguimiento a la Estrategia de Rendición de Cuentas y Participación Ciudadana</t>
  </si>
  <si>
    <t xml:space="preserve">1. Desconocimiento del manual de marca.
2. Desconocimiento del manual de comunicacions. 
3. Emitir documentación o piezas sin solicitar la aprobacion del area de Comunicaciones y Mercadeo. </t>
  </si>
  <si>
    <t>RG-04</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</si>
  <si>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</si>
  <si>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</si>
  <si>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</si>
  <si>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Los profesionales del área de comunicaciones cada vez que la entidad lo requiera deben realizar una revisión y actualización de los documentos:
1. Manual de marca corporativa.
2. Manual de comunicaciones interno y externo.
3. Estrategia de Comunicaciones.
Estos documentos reflejan los lineamientos para el uso, aplicación, correcta difusión y construcción de la marca, una vez sean actualizados estos documentos deben ser socializados a todos los funcionarios de la Lotería y puestos a disposición en la Intranet de la Entidad.
DESVIACIONES:
En el caso que los profesionales de la entidad no puedan realizar la actualización de estos documentos (en caso de requerirse) se contratara este servicio con la agencia de publicidad vigente.
EVIDENCIA:
Manuales y Estrategias actualizados (nueva versión).</t>
  </si>
  <si>
    <t>1. Manual de marca corporativa.
2. Manual de comunicaciones interno y externo.
3. Estrategia de Comunicaciones.</t>
  </si>
  <si>
    <t>0.1</t>
  </si>
  <si>
    <t>Revisar la pertinencias de actualizar los documentos:
1. Manual de marca corporativa.
2. Manual de comunicaciones interno y externo.
3. Estrategia de Comunicaciones.</t>
  </si>
  <si>
    <t>Subgerencia General</t>
  </si>
  <si>
    <t>Documento metodológico de revisión de piezas de comunicación</t>
  </si>
  <si>
    <t>0.06</t>
  </si>
  <si>
    <t>Revisar y aprobar el material enviado por las areas de la Lotería de Bogotá, asi como el material desarrollado por la agencia de publicidad contratada.</t>
  </si>
  <si>
    <t>Informe y/o correos electronicos</t>
  </si>
  <si>
    <t>0.027</t>
  </si>
  <si>
    <t xml:space="preserve">Realizar monitoreo e informe las alertas enviadas por Google Alerts. </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</si>
  <si>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</si>
  <si>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RG-05</t>
  </si>
  <si>
    <t>Posibilidad de afectación reputacional por gestión inadecuada del mensaje debido a no  hacer uso de los lineamientos del manual de comunicaciones interno y externo de la entidad.</t>
  </si>
  <si>
    <t>1. Crisis de Marca y/o reputación on line.
2. Demandas.
3. Afectar reputación de la marca y los productos de la entidad.
4. Afectar la percepción del servicio.</t>
  </si>
  <si>
    <t>Manual de comunicaciones interno y externo</t>
  </si>
  <si>
    <t>Ejecutar los lineamientos de comunicación del manual de comunicaciones interno y externo de la entidad.</t>
  </si>
  <si>
    <t>Procedimiento Matriz de Comunicaciones PRO-104-208</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</si>
  <si>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</si>
  <si>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Talento Humano</t>
  </si>
  <si>
    <t>No tener actualizada la base de datos de correos electronicos autorizada para el envio de mensajes publicitarios en la plataforma de mailing contratada por la entidad.</t>
  </si>
  <si>
    <t>RPDP-01</t>
  </si>
  <si>
    <t>Posibilidad de afectacion jurídica por incurrir en fallas en el principio de libertad y transparencia por enviar correos electronicos publicitarios a clientes de la pagina web que no dieron su autorizacion para ello o que la revocaron, causado por tener desactualizada la base de datos de correos con autorización de envio de mensajes publicitarios en la plataforma de de mailing contratada por la entidad.</t>
  </si>
  <si>
    <t>1. Demandas o acciones legales en contra de la entidad.
2. Multas y sanciones a la entidad.
3. Apertura de procesos disciplinarios para los responsables involucrados.</t>
  </si>
  <si>
    <t>Se definio una periodicidad trimestral debido a que esta es la frecuencia en la que se actualiza la base de datos de correos electrónicos habilitados para recibir mensajes publicitarios, y se tomó como nivel de ocurencia la linea base recomendada en el manual de administración de riesgos de la entidad.
Para el impacto se considera un impacto economico bajo, ya que la materialización del riesgo puede terminar en denuncias ante la Superintendencia de Industria y Comercio que pueden o no prosperar.</t>
  </si>
  <si>
    <t>Actualizar trimestralmente la base de datos en la plataforma de mailing contratada por la entidad.</t>
  </si>
  <si>
    <t xml:space="preserve">Remitir la base de datos de correos a dar de baja a la Oficina de Gestión Tecnológica e Innovación para actualizar la base de datos de la página web, eliminando al usuario de la base de datos con autorización.
</t>
  </si>
  <si>
    <t>1. Desconocimiento de la ciudadanía respecto de la normatividad existente para la realización de Juegos Promocionales y Rifas.
2. Incumplimiento de los requisitos legales para la realización de Juegos Promocionales y Rifas.</t>
  </si>
  <si>
    <t>RG-06</t>
  </si>
  <si>
    <t xml:space="preserve">1. Disminución de los ingresos a la Lotería y transferencias al sector salud.
2. Afectación de la imagen institucional </t>
  </si>
  <si>
    <t>La probabilidad se acogió a lo establecido en la Política de Riesgos de la Lotería, específicamente con la línea base propuesta para los riesgos de periodicidad mensual.
El impacto se calculó teniendo en cuenta el valor girado al sector salud en la vigencia 2022 por concepto de explotación de juegos de suerte y azar, de promocionales y rifas (aproximadamente 500 millones de pesos).</t>
  </si>
  <si>
    <t>El profesional designado de la Unidad de Apuestas y Control de Juegos, mensualmente realiza seguimiento aleatorio a las rifas y juegos promocionales autorizados, y/o donde ofrezcan al público algún juego promocional, con el fin de comprobar el cumplimiento de requisitos.
Si se evidencia incumplimiento de requisitos por parte de algún gestor de rifas y promocionales, el responsable que identificó la situación, informa al Jefe de la Unidad de Apuestas y Control de Juegos, para proceder con el abogado sancionatorio.
Como soporte de la ejecución del control, se realizan las actas de visita administrativas de promocionales y rifas FRO-420-566</t>
  </si>
  <si>
    <t>Procedimiento de supervisión, fiscalización e inspección a gestores de promocionales</t>
  </si>
  <si>
    <t>Diseñar campañas de comunicación anuales para sensibilizar sobre juego ilegal de rifas y promocionales.</t>
  </si>
  <si>
    <t>Unidad de Apuestas y Control de Juegos - Área de Comunicaciones</t>
  </si>
  <si>
    <t>Conceptualización campañas ejecutadas.</t>
  </si>
  <si>
    <t>1. Ofrecimiento de dádivas para expedición de la autorización de rifas y juegos promocionales durante el trámite.
2. Coacción de terceros para expedición de autorización.
3. Soportes de documentación incompleta o adulterada para la expedición de la autorización.</t>
  </si>
  <si>
    <t>Posibilidad de afectación  reputacional por expedición de autorización de promocionales y rifas con incumplimiento de requisitos legales con el fin de beneficiar a un tercero.</t>
  </si>
  <si>
    <t xml:space="preserve">1. Proceso sancionatorio
2.Apertura de procesos disciplinarios, fiscales y penales para los responsables involucrados.
</t>
  </si>
  <si>
    <t>Se determina el riesgo de carácter semestral , debido a que nunca se ha materializado, se califica su nivel de ocurrencia en cero.
Frente al impacto reputacional, es leve, según las escalas de valoración del impacto.</t>
  </si>
  <si>
    <t>El profesional  de la Unidad de Apuestas y Control de Juegos designado, cada vez que llega una solicitud de autorización de promocionales y rifas, revisa y evalúa los documentos radicados en la plataforma destinada para tal fin. 
Lo anterior, con el objetivo de verificar la completitud de acuerdo a la normatividad legal vigente y lo expuesto en el respectivo instructivo.
El jefe de Unidad de Apuestas y Control de Juegos validará que la documentación registrada cumple en su integridad con los requisitos estipulados por la ley, para hacer efectivo el acto administrativo de autorización.
Si existen inconsistencias y/o correcciones, el profesional de la Unidad de Apuestas y Control de Juegos designado debe requerir al solicitante la subsanación pertinente, mediante correo electrónico, para cumplir con los tiempos establecidos en la Ley.
Como soporte de la ejecución del control, resulta la plataforma de Juegos Promocionales y Rifas con documentos anexos por parte de los solicitantes, acorde a la matriz lista de chequeo</t>
  </si>
  <si>
    <t>Instructivo solicitud juegos promocionales y rifas
Decreto 1068 de 2015
Decreto 2104 de 2016
Procedimiento autorización y emisión de concepto PRO-420-191-10</t>
  </si>
  <si>
    <t>Diligenciar la matriz de de concepto y autorización, una vez se validen los requisitos legales allegados por el solicitante.</t>
  </si>
  <si>
    <t xml:space="preserve">1. Inexistencia del stock de formularios requeridos.
2. Demoras en la entrega de la firma impresora de los formularios.
3. Demoras o negligencia interna en el trámite administrativo de facturación de formularios.
4. Deterioro de rollos para la oportuna distribución al concesionario </t>
  </si>
  <si>
    <t>Posibilidad de afectación económica por incumplimiento en la entrega de formularios para la operación del chance debido a Inexistencia del stock de formularios requeridos</t>
  </si>
  <si>
    <t xml:space="preserve">1. Procesos disciplinarios, fiscales y penales.
2. Disminución de ingresos y transferencias a la salud.
3, Incumplimiento contractual </t>
  </si>
  <si>
    <t>Se estableció la periodicidad de carácter semestral,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</si>
  <si>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No documentado</t>
  </si>
  <si>
    <t>Programar una visita al proveedor impresor con el fin de verificar el stock de las existencias de formularios impresos.</t>
  </si>
  <si>
    <t>Jefe Unidad de Apuestas</t>
  </si>
  <si>
    <t>1. Omision de la información por parte del concesionario.
2.  Fallas tecnológicas en el sistema de auditoria propio de la entidad.        
3. La no validacion de la informacion por parte del responsable del sello digital de la entidad concedente.       4.</t>
  </si>
  <si>
    <t>Posibilidad de afectación económica y reputacional por no validacion de la información  reportada por el Concesionario en los derechos de explotación, gastos de administracion, premios prescritos de chance y sus modalidades, premios prescirtos del incentivo con cobro  inmediato con el fin de beneficio propio o de terceros.</t>
  </si>
  <si>
    <t>1. Disminución de recursos para la salud
2.  Procesos sancionatorios, administrativos o judiciales al que diera lugar.
3. Afectación de la credibilidad de la Entidad.</t>
  </si>
  <si>
    <t>Se estableció periodicidad trimestral,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</si>
  <si>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 xml:space="preserve">La unidad Apuestas y control de juegos mensualmente contrasta la informacion remitida por el concesionario de los diferentes formularios de declaracion con la informacion generada en el sistema de auditoria Chanseguro con el fin de soportar la  prevalidacion del supervisor del contrato.     
Si se identificacion inconsistencia en la informaicon constrastada esta se subsanara para su posterior validación, ya sea que se trate de un error en el sistema de auditoria o la información reportada por el consecionario.  
Como sorpote de la ejecuccion del control se remite al concesionario un comunicado con el sello de la prevalidacion de la informacion. </t>
  </si>
  <si>
    <t xml:space="preserve">El responsable designado de la Unidad de Apuestas y control de juegos mensualmente revisa y valida la obligacion Especifica No. 2 del contrato de concesion de apuestas permanentes correspondiente a Derechos de explotacion y este informe es remitido al supervisor del contrato para su respectiva validacion </t>
  </si>
  <si>
    <t xml:space="preserve">Unidad de Apuestas y Control de Juegos. 
Supervisor del contrato de concesion </t>
  </si>
  <si>
    <t>1. Desconocimiento del procedimiento de Planeación y Control Sorteos del Juego.
2. Error humano involuntario en la realización del cronograma del sorteo autorizado.
3, Inasistencia del delegado al sorteo autorizado.
4. Incumplimiento al plan de contingencia de los sorteos autorizados de apuestas permanentes.
5. Fallas tecnológicas de las plataformas que intervienen.</t>
  </si>
  <si>
    <t>RG-08</t>
  </si>
  <si>
    <t>Posibilidad de afectación económica, reputacional y de operación por incurrir en fallas en el proceso de planificación y/o desarrollo del sorteo debido a falta de información frente al sorteo autorizado.</t>
  </si>
  <si>
    <t>1. Realización del sorteo sin cumplimiento del protocolo para su realización.
2. Afectación de la imagen de la Lotería de Bogotá.
3. Suspensión temporal o definitiva a funcionarios de la Lotería de Bogotá, en la participación de los sorteos.
4. Retrasos en la realización del sorteo.
5. Afectación de la credibilidad de la Entidad.
6. Sanciones por parte de los entes de control.</t>
  </si>
  <si>
    <t>Se estableció periodicidad semestral, nivel de ocurrencia uno, ya que no se cuenta con línea base, afectación reputacional menor en caso de insasitencia por parte de los delegados de la Lotería de Bogotá al sorteo autorizado.</t>
  </si>
  <si>
    <t>El profesional  de la Unidad de Apuestas y Control de Juegos designado, mensualmente realiza el cronograma del sorteo autorizado El Dorado, donde verifica que por cada sorteo se cuente con un coordinador y suplente designados.
Lo anterior, teniendo en cuenta las novedades de los funcionarios de la entidad (vacaciones, teletrabajo, incapacidad, permisos, comisiones o sanción por inasistencia a sorteos pasados, por ejemplo), con la finalidad de contar con presencia de la Lotería de Bogotá para cada sorteo autorizado.
Si se presenta desviación del control, es decir, si en el cronograma se identifica que en algún sorteo no se cuenta con coordinador o suplente, el Jefe de la Unidad de Apuestas y Control de Juegos, o el Subgerente Comercial y de Operaciones (como segundo y tercer filtro de revisión), requieren al profesional de la Unidad, para ajustar el cronograma.
Como soporte de la ejecución del control, resulta el cronograma del sorteo autorizado El Dorado firmado por el Subgerente Comercial y de Operaciones.</t>
  </si>
  <si>
    <t>Procedimiento Planeación y Control sorteos del juego de Apuestas Permanentes o Chance - PRO-420-196</t>
  </si>
  <si>
    <t xml:space="preserve">Revisar por lo menos 1 vez al semestre el plan de contigencia y actualizarlo si es necesario. </t>
  </si>
  <si>
    <t>El responsable de la Unidad de Apuestas y Control de Juegos designada, mensualmente revisa las actas del Sorteo autorizado allegadas por el Concesionario, con la finalidad de verificar la asistencia de los delegados de la Lotería de Bogotá a cada uno de los sorteos autorizados.
En caso de identificar la inasistencia de un delegado al sorteo pertinente, se lo requiere para aclarar la causal de inasistencia, en caso de que esta no sea justificada, se procederá a suspender temporal o definitivamente al funcionario como delegado a los sorteos autorizados.
Como soporte del control resultan las actas del Concesionario, y el cronograma del sorteo autorizado, donde se anotan los funcionarios suspendidos, en caso de que hayan.</t>
  </si>
  <si>
    <t>Resolución 042-2021</t>
  </si>
  <si>
    <t>Realizar una capacitación a los trabajadores que  participan como delegados de los sorteos de El Dorado en aspectos como protocolo del sorteo, plan de contingencia y reglamento de Delegados</t>
  </si>
  <si>
    <t>Factor externo</t>
  </si>
  <si>
    <t>Falencias en control de asignación de serie y numeración por parte de la firma impresora.</t>
  </si>
  <si>
    <t>RG-09</t>
  </si>
  <si>
    <t>1. Afectación en la transferencia de derechos de explotación, y gastos de administración. 
2. Afectación en el pago potencial del formularui de chance con serie y numeración duplicada.
3. Afectación en transferencia por premios prescritos
4. Posible incidencia administrativa y/o judicial
5. Afectación reputacional de la Lotería de Bogotá</t>
  </si>
  <si>
    <t>Se escoge periodicidad diaria, debido al juego de apuestas permanentes o chance, afectación económica es la menor debido a que no se cuenta con elementos para cuantificar el valor, toda vez que depende de la situación del riesgo (si la duplicidad se presenta en una caja, o un lote, si los formularios salen al mercado, si son premiados, entre otros).</t>
  </si>
  <si>
    <t>Cada vez que se requiera, el Jefe de la Unidad de Apuestas Permanentes y Control de Juegos cita a mesa de trabajo entre la Unidad de Apuestas y Control de Juegos y la firma impresora ante una novedad presentada por el Concesionario con la finalidad de realizar seguimiento a lo observado por el contratista (concesionario).
No aplica decisión sobre desviación, toda vez que la firma impresora tiene la obligación de asistir a las mesas de trabajo.
Como soporte de la ejecución del control resultan actas de las reuniones.</t>
  </si>
  <si>
    <t>Correo enviado por el Jefe de la Unidad para citar a las mesas de trabajo</t>
  </si>
  <si>
    <t>Elaborar protocolo para el cargue, transporte, almacenamiento, entrega y ,manipulación del producto (formularios de chance)</t>
  </si>
  <si>
    <t>Semestralmente, el Jefe de la Unidad de Apuestas y Control de Juegos (supervisor del contrato) debe coordinar visitas a la planta de operaciones del contratista y trimestralmente a bodega, con la finalidad de realizar seguimiento a los puntos de control que dispone la firma impresora, de conformidad con el anexo técnico, para mitigar los defectos de calidad, así como verificar el stock de las bodegas respecto a lo establecido en las obligaciones del contrato (dos meses de producción adelantada), y mirar la logística de empaque y transporte de las cajas.
Como decisión sobre la desviación, es decir, si se encuentran novedades en el marco de las visitas, el Jefe de la Unidad de Apuestas y Control de Juegos comunica mediante radicado de SIGA a los responsables de la firma impresora para implementar las mejoras respectivas.
Como soporte de la ejecución del control resultan los informes de visita.</t>
  </si>
  <si>
    <t>Correo de invitación a la capacitación</t>
  </si>
  <si>
    <t>Realizar visitas a bodegas de Cali, Cota, y a la de GELSA.</t>
  </si>
  <si>
    <t>1. Una persona no autorizada acceda al aplicativo comercial donde se conserva la información y la extraiga para uso personal</t>
  </si>
  <si>
    <t>RPDP-02</t>
  </si>
  <si>
    <t>Posibilidad de afectacion reputacional por incurrir en fallas en el principio de confidencialidad y seguridad en el tratamiento de los datos personales de los gestores y los ganadores de premios de rifas y promocionales conservados en el aplicativo comercial causado por acceso no autorizado o filtración de esta información por parte de alguno de sus responsables.</t>
  </si>
  <si>
    <t>1. Afectacion de la imagen de la entidad.
2. Posible afectación en la seguridad personal de los ganadores de premios.
2. Apertura de procesos disciplinarios y/o penales para los responsables involucrados.
3. Multas y sanciones por acciones civiles.</t>
  </si>
  <si>
    <t>El riesgo afecta la imagen de la entidad a nivel nacional, con efecto publicitario sistenido a nivel país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</si>
  <si>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t>
  </si>
  <si>
    <t>El jefe de la Unidad de Apuestas y Control de Juego,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Unidad de Apuestas y Control de Juegos se le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</si>
  <si>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Procedimiento PRO340-241 Administración de usuarios</t>
  </si>
  <si>
    <t>1. Una persona no autorizada solicite la información correspondiente a los ganadores de chance y le sea entregada</t>
  </si>
  <si>
    <t>RPDP-03</t>
  </si>
  <si>
    <t>Posibilidad de afectacion reputacional por incurrir en fallas en el principio de confidencialidad y seguridad en el tratamiento de los datos personales de los ganadores de premios de de apuestas permanentes que se conservan en las bases de datos del concesionario causado por acceso no autorizado o filtración de esta información por parte de alguno de sus responsables.</t>
  </si>
  <si>
    <t>N/A.</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</si>
  <si>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
Si se detectan desviaciones en el control, los distribuidores con incumplimiento en sus garantías  y/o pagos deben ser retenidos. No se debe realizar el despacho semanal de billetería.
Como soporte de la ejecución del control resultan los memorandos sobre distribución y retención por parte de la Unidad Financiera</t>
  </si>
  <si>
    <t>Direccion de Operación de Producto y Comercialización</t>
  </si>
  <si>
    <t>El profesional de Dirección de Operación del Producto y Comercialización semanalmente realiza una revisión del estado de las garantías de los distribuidores con el propósito de identificar incumplimientos en los distribuidores para determinar a cuales de ellos se reteniene el despacho de billetería el cual es enviado como alerta a la Unidad Financiera y Contable</t>
  </si>
  <si>
    <t xml:space="preserve">Correo electrónico sobre los distribuidores que cuentan con las garantías vencidas. </t>
  </si>
  <si>
    <t>Profesional de la  Dirección de Operación del Producto y Comercialización</t>
  </si>
  <si>
    <t>1. Control inadecuado de los premios que llegan a la Lotería para ser leídos</t>
  </si>
  <si>
    <t>Posibilidad de afectación económica y reputacional por pérdida de billetería al llegar a la Lotería para lectura de premios debido a gestión inadecuada en la recepción de premios.</t>
  </si>
  <si>
    <t>1. Diferencias en cartera
2. Investigaciones disciplinarias y judiciales
3. Radicación de PQRSD por parte de los distribuidores
4. Pago doble de billetería</t>
  </si>
  <si>
    <t>La periodicidad se estableció en diario con un nivel de ocurrencia de 1%, toda vez que la  Dirección de Operación del Producto y Comercialización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</si>
  <si>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 xml:space="preserve">El encargo de la  Dirección de Operación del Producto y Comercialización semanalmente recibe los paquetes de premios enviados por los distribuidores a través de la empresa transportadora para lo cual debe verificar la relación de paquetes registrados en la planilla de la transportadora frente a los paquetes de premios físicos recibidos, si todo está correcto el funcionario sella la planilla del transportador.
Si se detectan desviaciones en el control debe registrarse una nota en la planilla respectiva y si existe fisicamente y no en la planilla se  debe abrir el paquete para verificar el contenido del mismo y si es el caso devolverlo inmediatamente al transportador y realizar la anotación en el formato FRO410-30-4
La  de la  Dirección de Operación del Producto y Comercialización solicita a la empresa transportadora que recoja los paquetes donde se identificaron anomalías.
Como soporte de la ejecución del control resultan los correos electronicos enviados a la empresa impresora de billetería y las anotaciones dejadas en el formato FRO410-30-4. en el caso en que se presenten desviaciones. </t>
  </si>
  <si>
    <t xml:space="preserve">La recepción de la billetería tiene un responsable, quien debe diligenciar el formato correspondiente y una vez que el mismo sea entregado para radicación y lectura de premios debe ser firmado por la persona que recibe; dicha recepción de billetería se realiza semanalmente. </t>
  </si>
  <si>
    <t>Semanalmente</t>
  </si>
  <si>
    <t>Formato Recibo de premios a distribuidores FRO-410-30</t>
  </si>
  <si>
    <t>Contratista y auxiliar administrativo</t>
  </si>
  <si>
    <t xml:space="preserve">*Planillas de recibo de paquetes de premios.                                                                                                                                                                                                                                                                                                                                                                                                                                                                              *En caso de desviación  se consignan anotaciones dejadas en el formato FRO410-30-4. </t>
  </si>
  <si>
    <t xml:space="preserve">  Dirección de Operación del Producto y Comercialización</t>
  </si>
  <si>
    <t>Los colaboradores de la Dirección de Operación del Producto y Comercialización diariamente ingresan a la dirección con acceso biometrico para lo cual y una vez puesta la huella sobre el lector se coteja el permiso de ingreso con el sistema. 
En caso en presentarse desviaciones y no se pueda ingresar a la Dirección u otro colaborados que no pertenezca a la dirección tenga el acceso biometrico se debe comunicar a Recursos Fisicos para realizar la corrección inmediata. 
Como soporte del control se presenta el Disco duro del CCTV.</t>
  </si>
  <si>
    <t>La  Dirección de Operación del Producto y Comercialización cuenta con una puerta de seguridad la cual tiene acceso biométrico; así, la entrada a la  Dirección de Operación del Producto y Comercialización se encuentra restringida. De igual modo, se cuenta con cámaras de seguridad, que monitorean la Unidad 24 horas. 
Adicionalmente se cuenta con una caja fuerte para el resguardo de los billetes con premios mayores.</t>
  </si>
  <si>
    <t>Automático</t>
  </si>
  <si>
    <t>Cada vez que llegue un visitante a la  Dirección de Operación del Producto y Comercialización</t>
  </si>
  <si>
    <t>Disco duro del CCTV</t>
  </si>
  <si>
    <t>Equipo de la  Dirección de Operación del Producto y Comercialización</t>
  </si>
  <si>
    <t>*Socializar al equipo de trabajo de la  Dirección de Operación del Producto y Comercialización que la entrada está restringida a personal externo.</t>
  </si>
  <si>
    <t xml:space="preserve">  Dirección de Operación del Producto y Comercialización </t>
  </si>
  <si>
    <t>1. Escasa inversión publicitaria
2. Desactualización de los estudios de mercado
3. Poco acceso a la información.
4. Cambio en la normatividad.</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</si>
  <si>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</si>
  <si>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</si>
  <si>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t>
  </si>
  <si>
    <t>Plan comercial y mercadeo</t>
  </si>
  <si>
    <t>*Documento de aprobación y socialización del plan de mercadeo</t>
  </si>
  <si>
    <t>Subgerencia Comercial -   Dirección de Operación del Producto y Comercialización  -Profesionales de mercadeo y comunicaciones</t>
  </si>
  <si>
    <t xml:space="preserve">Profesionales de la Subgerencia, Dirección de Operación de Producto y Comercialización de Producto  y el área de comunicaciones y mercadeo mensual deben realizar seguimiento al cumplimiento de las estrategias planteadas en el plan comercial y mercadeo en terminos de ejecución presupuestal, comparando lo ejecutado con lo programado.
En caso de presentarse alguna desviación se debe reportar y sustentar los motivos del porque no realiza o no se cumplen alguna de las estrategias o actividades definidas en el plan. La subgerencia debe tomar decisión frente al atraso o el incumplimiento.
Como soporte del control se presenta la Carpeta del plan comercial y de mercadeo. 
</t>
  </si>
  <si>
    <t xml:space="preserve">Profesionales de la Subgerencia, Dirección de Operación de Producto y Comercialización de Producto  y el área de comunicaciones y mercadeo mensualmente deben realizar seguimiento al cumplimiento de las estrategias planteadas en el plan comercial y mercadeo en terminos de ejecución presupuestal, comparando lo ejecutado con lo programado.
</t>
  </si>
  <si>
    <t>Carpeta del plan comercial y de mercadeo</t>
  </si>
  <si>
    <t>*Seguimiento al cumplimiento de las estrategias planteadas en el plan comercial y mercadeo en terminos de ejecución presupuestal, comparando lo ejecutado con lo programado.</t>
  </si>
  <si>
    <t>Subgerencia Comercial -   Dirección de Operación del Producto y Comercialización</t>
  </si>
  <si>
    <t xml:space="preserve">La Gerencia y subgerencia debe revisar periodicamente de las variables que afectan el plan de premios y analizar la necesidad de ajustar de acuerdo a los recursos el respectivo plan de premios.
Si la Junta Directiva de la entidad y/o CNJSA realizan observaciones se deberán analizar y si es procedente realizar los ajustes correpondientes y repetir el ciclo.
Como soporte del control se presenta el plan de premios aprobado. </t>
  </si>
  <si>
    <t>La Gerencia y subgerencia debe revisar periodicamente de las variables que afectan el plan de premios y analizar la necesidad de ajustar de acuerdo a los recursos el respectivo plan de premios.</t>
  </si>
  <si>
    <t>Plan de premios aprobado</t>
  </si>
  <si>
    <t>Gerente General
Subgerente General</t>
  </si>
  <si>
    <t>*Plan de Premios aprobado</t>
  </si>
  <si>
    <t>Gerencia y Subgerencia</t>
  </si>
  <si>
    <t>El Director de la Operación del Producto y Comercialización el día después de haber jugado cada sorteo debe elaborar un reporte de ventas el cual debe ser cargado en el POWERBI en donde se realiza el seguimiento de las ventas y se compara con la meta de venta establecida para cada sorteo. 
En caso de presentarse alguna desviación se debe se debe revisar si es necesario cambiar las estrategias y analizar por qué no se cumplieron las metas establecidas
Como soporte del control se presentan los correos enviados por parte del Director de la Operación del Producto y Comercialización y el Power BI actualizado.</t>
  </si>
  <si>
    <t xml:space="preserve">El Director de la Operación del Producto y Comercialización el día después de haber jugado cada sorteo debe elaborar un reporte de ventas el cual debe ser cargado en el Power BI en donde se realiza el seguimiento de las ventas.  </t>
  </si>
  <si>
    <t>Reporte semanal de ventas
Power BI</t>
  </si>
  <si>
    <t xml:space="preserve">Subgerente
Director de Operación del Producto y Comercialización. </t>
  </si>
  <si>
    <t xml:space="preserve">*Reporte semanal de venta de billeteria </t>
  </si>
  <si>
    <t>Subgerente Comercial y de Operaciones
Dirección de Operación del Producto y Comercialización</t>
  </si>
  <si>
    <t>Dirección de Operación del Producto y Comercialización</t>
  </si>
  <si>
    <t>Reportar los informes reportados mensualmente</t>
  </si>
  <si>
    <t>Reporte de informes mensuales</t>
  </si>
  <si>
    <t>Director de la DOPC</t>
  </si>
  <si>
    <t xml:space="preserve">1. Delincuencia comun </t>
  </si>
  <si>
    <t xml:space="preserve">1. Disminución de las ventas del sorteo 
2. Investigaciones disciplinarias y judiciales
</t>
  </si>
  <si>
    <t>La periodicidad se estableció en diario con un nivel de ocurrencia de 1%, toda vez que la  Dirección de Operación del Producto y Comercialización realiza la distribución de la billetería todos los días. 
Se estableció afectación económica leve, debido a que el monto aproximado de billetes hurtados en caso de materializarse el riesgo es de 10 millones de pesos; frente a la afectación reputacional, se estableció mayor, debido a que la imagen de la Lotería se vería afectada ante el publico apostador.</t>
  </si>
  <si>
    <t xml:space="preserve">*Denuncia de la perdida de billeteria.                                                                                                                                                                                                                                                                         *Publicación en el diario de circulación nacional.                                                                                                                                                                                                                                                                                                                                      *Publiación en la página web de la Lotería en el caso en que se presenten desviaciones. </t>
  </si>
  <si>
    <t>1. Una persona no autorizada acceda a la carpeta de SharePoint o al aplicativo comercial donde se conserva la información y la extraiga para uso personal</t>
  </si>
  <si>
    <t>RPDP-04</t>
  </si>
  <si>
    <t>Posibilidad de afectacion reputacional por incurrir en fallas en el principio de confidencialidad y seguridad en el tratamiento de los datos personales de los ganadores de premios pagados directamente por la Lotería de Bogotá o de premios superiores a 140 UVT, causado por acceso no autorizado o filtración de esta información por alguno de sus responsables.</t>
  </si>
  <si>
    <t>Frente a la periodicidad, se establecio la periodicidad diaria, debido a que diariamente se puede estar recibiendo información de ganadores de premios,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del ganador y a la publicación de la noticia en medios masivos nacionales.
Se establecio una afectacion economica de menos del 1% del patrimonio de la Loteria de Bogota, por posibles multas y sanciones.</t>
  </si>
  <si>
    <t>El jefe de la Dirección de Operación de Productos, cada vez que la Oficina de Gestión Tecnológica lo requiera, revisará el reporte de usuarios suministrado por esta, y validará que la información de perfiles asignados a su dependencia sea acorde a la obligación y función de su equipo de trabajo.
En caso de detectarse alguna inconsistencia, el Jefe de la Dirección de Operación de Productos se la informará al responsable de la Oficina de Gestión Tecnológica para que se realize la respectiva corrección.
Adicionalmente, el Jefe de la Dirección de Operación de Productos revisará de manera periodica los permisos de la carpeta de SharePoint de su dependencia para identificar si existen usuarios no autorizados con acceso a esta.
Como evidencia del control se conservarán los correos de comunicación entre las dependencias.</t>
  </si>
  <si>
    <t xml:space="preserve">
*Correo lectrónico a la jefe de la Dirección de Operación de Productos a Oficina de Gestión Tecnológica para que se realize la respectiva corrección.
*El Jefe de la Dirección de Operación de Productos revisará de manera periodica los permisos de la carpeta de SharePoint de su dependencia para identificar si existen usuarios no autorizados con acceso a esta.
*Correos de comunicación entre las dependencias.</t>
  </si>
  <si>
    <t>1. Transferencias por fuera de los términos legales
2. Información incompleta entregada por parte del concesionario en el momento de las visitas de fiscalización
3. Falta de cumplimiento, alcance y profundidad de los controles de fiscalización
4. Insuficiencia de personal involucrado para ejercer los controles de inspección y fiscalización.</t>
  </si>
  <si>
    <t>1. Liquidación anticipada del contrato
2. Procesos sancionatorios 
3. Hallazgos de entes de control con incidencia fiscal, disciplinaria y penal
4. Disminución recursos para la salud
5. Disminución de transferencia de recursos para la entidad Concedente.</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</si>
  <si>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</si>
  <si>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r>
      <rPr>
        <sz val="11"/>
        <color rgb="FF000000"/>
        <rFont val="Arial"/>
        <family val="2"/>
      </rPr>
      <t>El Profesional designado por el Jefe de la Unidad de Apuestas y Control de Juegos realiza mensualmente visitas presenciales y de forma aleatoria de fiscalización, supervisión e inspección (De acuerdo al cronograma establecido la Unidad) a los puntos de venta físicos del Concesionario con el fin de verificar el cumplimiento de las obligaciones contractuales correspondientes a los puntos de venta. Una vez realizada la visita el designado realiza el correspondiente acto de visita administrativa (</t>
    </r>
    <r>
      <rPr>
        <u/>
        <sz val="11"/>
        <color rgb="FF000000"/>
        <rFont val="Arial"/>
        <family val="2"/>
      </rPr>
      <t>FROXXXX</t>
    </r>
    <r>
      <rPr>
        <sz val="11"/>
        <color rgb="FF000000"/>
        <rFont val="Arial"/>
        <family val="2"/>
      </rPr>
      <t>) y el informe de visita. El designado por la Unidad tendrá la  facultad de solicitar los soportes respectivos, y la de inspeccionar visualmente cada aspecto en campo. En caso de encontrar evidencias se debe enviar comunicado con el requerimiento de información.
Como soporte de la ejecución del control, se realizan los informes de fiscalización, supervisión e inspección.
El Profesional designado por el Jefe de la Unidad de Apuestas y Control de Juegos realiza mensualmente un informe de seguimiento a las obligaciones contractuales del contrato de concesión siguiendo el formato FRO330-535-1 , con el fin de validar el cumplimiento a cada una de las obligaciones contractuales (Definidas en el contrato y sus anexos). En caso de encontrar evidencias se debe enviar comunicado con el requerimiento de información.
Como soporte de la ejecución del control, resulta informe mensual de seguimiento al contrato.
El Profesional designado por el Jefe de la Unidad de Apuestas y Control de Juegos realiza de forma trimestal visita a la sede administrativa del Concesionario, con el fin de validar las evidencias del cumplimiento de las obligaciones contractuales que requieren de una segunda revisión, en esta visita se genera un acta de inicio, donde se estipulan los documentos que se van a solicitar durante la visita y un acta de finalización donde se relaciona las evidencias entregadas y los compromisos pactados. En caso de encontrar un incumplimiento se genera un comunicado a la gerencia del concesionario.
Como soporte de la ejecución del control, resultan las actas de inicio y cierre de la visita.</t>
    </r>
  </si>
  <si>
    <t>Procedimiento control y seguimiento al juego Apuestas Permanentes o Chance PRO-420-194-9</t>
  </si>
  <si>
    <t xml:space="preserve">El designado por la unidad debera programar y realizar visitas aleatorias a los puntos de venta fisicos en los cuales procedera a verificar temas puntuales correspondientes a las ventas, pago de premios y documentacion necesaria para la operacion.   
El designado por la unidad debera programar y realizar trimestralmente la visita al area administrativa del concesionario con el fin de verificar las obligaciones contractuales que requieren de una validacion mas exhaustiva en la cual se solicitara la informacion que corresponda y se analizara en la visita y si es necesario se dejaran compromisos como parte de la visita. 
Como parte del apoyo a la supervision del contrato de concesion, el designado por la unidad elaborara de forma mensual el informe de seguimiento a las obligaciones contractuales, una vez sea cargada la documentación remitida por el Concesionario. </t>
  </si>
  <si>
    <t>Subgerente Comercial y de Operaciones
Unidad de Apuestas permanentes</t>
  </si>
  <si>
    <t>Documento metodológico</t>
  </si>
  <si>
    <t>1. No realización de visitas de control, inspección y vigilancia.
2. Bajo nivel de operativos de control al juego ilegal
3. Mayor ganancia para los apostadores en el juego ilegal.
4. Debilidades en el proceso judicial penal frente al delito.</t>
  </si>
  <si>
    <t>Posibilidad de afectación económica y reputacional por aumento del juego ilegal a causa de falta de operativos o disminucion de controles</t>
  </si>
  <si>
    <t>1. Disminución de la credibilidad y transparencia del sector
2. Disminución de las ventas de chance y lotería: Disminución de recursos para la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</si>
  <si>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</si>
  <si>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El Profesional designado por el Jefe de la Unidad de Apuestas y Control de Juegos revisa mensualmente el informe sobre juego ilegal que remite el Concesionario, de conformidad con la obligación contractual. El asesor jurídico externo de la entidad debe validar que los procesos penales corresponden a la Lotería de Bogotá según el reporte que remite el Concesionario, con el fin de validar el estado en el que se encuentran los procesos y el cumplimiento que se le da a cada uno de ellos. 
En caso de encontrar item con inclumplimientos se debe enviar comunicado con el requerimiento de información al consecionario. El asesor jurídico externo debe reportar la validación e informar a la Lotería sobre el resultado de la misma, en caso de no encontrar que la Lotería de Bogotá es víctima en los procesos, se deberá informar al Concesionario. 
Como soporte de este control, resulta el seguimiento al informe de acciones contra el juego ilegal.</t>
  </si>
  <si>
    <t>Informes contra el juego ilegal que presenta el concesionario</t>
  </si>
  <si>
    <t>La Unidad de apuestas Realizara informe de seguimiento a las actividades de lucha contra juego ilegal que es remitido por parte del concesionario.</t>
  </si>
  <si>
    <t>Informe de seguimiento</t>
  </si>
  <si>
    <t>El Profesional designado por el Jefe de la Unidad de Apuestas y Control de Juegos implementa un cronograma y realiza seguimiento de forma semestral, de capacitaciones sobre juego legal y jornadas de sensibilización dirigido a gestores de juegos promocionales y rifas, así como a autoridades y entidades distritales con el fin de generar cultura de juego legal. 
En caso de presentarse retrasos o incumplimientos se ajusta el cronograma, de acuerdo al presupuesto disponible de publicidad.
Como soporte se llevará un registro de la asistencia a cada una de las actividades realizadas FRO104-382.
El Profesional designado por el Jefe de la Unidad de Apuestas y Control de Juegos implementa un cronograma y realiza seguimiento de forma semestral, de visitas aleatorias a puntos donde regularmente se realizan juegos promocionales. En caso de presentarse algun juego promocional ilegal se continua con el procedimiento ADMINISTRATIVO SANCIONATORIO POR LA OPERACION DE JUEGOS DE SUERTE Y AZAR ILEGALES PRO420-192.
Como soporte se realizará Acta de visita administrativa FRO420-566.</t>
  </si>
  <si>
    <t>Política Juego Ilegal</t>
  </si>
  <si>
    <t xml:space="preserve">El designado debera elaborar cronograma para la realizacion de campañas de sensibilizacion del juego legal y responsable, y realizar seguimiento a ejecución de campañas de sensibilización contra juego ilegal a cargo del área de Comunicaciones y Mercadeo.
Por medio de esta unidad se realizaran visitas aleatorias a puntos estrategicos donde se llevan a cabo juegos promocionales como forma de controlar el juego ilegal </t>
  </si>
  <si>
    <t>Unidad de Apuestas y Control de Juegos</t>
  </si>
  <si>
    <t xml:space="preserve">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</si>
  <si>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Posibilidad de afectación económica y reputacional por retención de distribuidores debido al registro inoportuno de información de pagos, premios y promocionales de distribuidores.</t>
  </si>
  <si>
    <t>1. Aumento de rentención en el despacho de la billetería (Menos días de venta).
2. Desgaste administrativo (cobros jurídicos)
5. Hallazgos de entes de control
6.Retención de distribuidores a los que no se les pudo identificar el pago oportuno.
7. Despachos de billetería a distribuidores con incumplimiento de pago de acuerdo a los lineamientos establecidos</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</si>
  <si>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</si>
  <si>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Semanalmente el Profesional de cartera debe revisar en el aplicativo comercial cada uno de los estados de cuenta de los distribuidores y se retienen los que no hayan dado cumplimiento a lo establecido en el reglamento de Distribuidores vigente, así mismo debe revisar el cargue de premios reconocidos y así identificar qué distribuidores estan en mora o con incumplimientos de requisitos para el despacho, posteriormente se redacta un email con una relación de los distribuidores a ser retenidos el cual se envía  a laDirectora de Operación de producto y comercializaciones con copia al jefe de la Unidad financiera y contable, para que se proceda a la retención respectiva
Como desviación del control aplica retener los morosos y con incumplimiento de garantías.
no autorizar el despacho de billeteria del proximo sorteo, como soporte del contro, resulta el email con la información de distribuidores a retener.</t>
  </si>
  <si>
    <t xml:space="preserve">Procedimiento gestión de cartera PRO.310.244 </t>
  </si>
  <si>
    <t>Adelantar la revisión periódica del procedimiento de gestión de cartera- distribuidores, y actualizar en caso de ser necesario.</t>
  </si>
  <si>
    <t>Jefe Unidad de Lotería</t>
  </si>
  <si>
    <t xml:space="preserve">Cuadro de retención </t>
  </si>
  <si>
    <t>Diariamente el o la  tesorero (a)  debe descargar los archivos de recaudo del portal de cada banco, estos archivos son remitidos vía correo electrónico al responsable encargado de cargar las consiganciones en  el aplicativo interno, con el fin de verificar qué distribuidores pagaron los o el sorteo para así autorizar el despacho.
Como desviación del control, es decir, cuando la consignación no refleja la identificación correcta del distribuidor, no se autoriza el despacho, hasta que se identifique el distribuidor que realizó efectivamente el pago.
Como soporte del control aplican archivos de consignaciones enviados por Tesorería, y archivos cargados al sistema.</t>
  </si>
  <si>
    <t>Procedimiento gestión de cartera PRO.310.244</t>
  </si>
  <si>
    <t>Unidad Financiera y Contable.</t>
  </si>
  <si>
    <t>Archivos de consignaciones y archivos de carga</t>
  </si>
  <si>
    <t>Diariamente (siempre y cuando hayan distribuidores retenidos), el funcionario encargado de Cartera revisa los distribuidores que se encuentran retenidos, y adelanta la gestión para el pago y el envío del respectivo comprobante, una vez se recibe, se procede a autorizar el despacho mediante email de despacho dirigido a la Dirección de Operaciones y Comercialización de Productos, de lo contrario continúa retenido.
Como desviación del control, si la mora persiste se debe reportar el estado de cuenta a la Dirección de Operaciones y Comercialización de Productos para dar inicio de cobro.
Como soporte del control, resulta el email de despacho dirigido a la Dirección de Operaciones y Comercialización de Productos.</t>
  </si>
  <si>
    <t>El auxiliar de la Dirección de Operaciones y Comercialización de Productos tres veces a la semana, termina de leer todos los premios y emite un reporte, el cual consolida la totalidad de premios reconocidos al distribuidor. Con este reporte realiza una revisión conjunta con el responsable asignado de cartera con el fin de comparar los premios reconocidos con las autoliquidaciones de cada distribuidor y su estado de cartera.
Como desviación del control, es decir, si se encuentra diferencias en el sorteo al cual se le reconocieron los premios el auxiliar de la Dirección de Operaciones y Comercialización de Productos debe ajustar el reporte de lectura de premios conforme a los criterios establecidos.
Si se encuentra diferencias en los códigos (de los distribuidores) aplicados a los premios se debe realizar los ajustes respectivos por parte del auxiliar de la Dirección de Operaciones y Comercialización de Productos.
Como soporte de la ejecución del control resulta el reporte resumen de relaciones de premios leidos generado por la Dirección de Operaciones y Comercialización de Productos.</t>
  </si>
  <si>
    <t xml:space="preserve">Procedimiento Lectura de premios PRO410-206-9
</t>
  </si>
  <si>
    <t>Jefe Unidad Financiera y Contable - Jefe Unidad de Loterías</t>
  </si>
  <si>
    <t>1. No hacer seguimiento de acuerdos de pago.</t>
  </si>
  <si>
    <t xml:space="preserve">Posibilidad de afectación económica y reputacional por incremento de cartera de distribuidores debido al incumplimiento en acuerdos de pago. </t>
  </si>
  <si>
    <t>1. Desgaste administrativo.
2. Afectación negativa en los recursos para la salud.
3. Posibles sanciones fiscales, disciplinarias y administrativas por deficiencia en los controles para el cobro.</t>
  </si>
  <si>
    <t>Se definió la periodicidad diaria, y nivel de ocurrencia en cero, debido a que el riesgo no se ha materializado.
Frente al impacto, se estableció en menor, debido a la cuantía de pedidos de los distribuidores, no sobrepasa 1% del patrimonio de la Lotería de Bogotá</t>
  </si>
  <si>
    <t>El contratista o funcionario designado de la Unidad Financiera y Contable semanalmente identifica las consignaciones registradas y determina cual corresponde a pagos de "Acuerdos de Pago" para determinar si se dio cumplimeinto con los Acuerdos.
En caso de presentarse una desviación del control se procede a reportar el incumplineto del Acuerdo de pago a la Dirección de Operación de producto y comercialización con el fin de que se inicie el proceso de cobro por via ejecutiva o administrativa.
Como soporte del control se genera el archivo de cargue de consignaciones o el reporte a la Dirección de OPyC en caso de incumplimiento del Acuerdo de Pago</t>
  </si>
  <si>
    <t>Procedimiento Gestión de Recaudo - Distribuidores</t>
  </si>
  <si>
    <t>Revisar y actualizar el procedimiento de Gestión de Recaudo - Distribuidores en caso de ser necesario</t>
  </si>
  <si>
    <t xml:space="preserve">Jefe Unidad Financiera y Contable </t>
  </si>
  <si>
    <t>Procedimiento Gestión de Recaudo</t>
  </si>
  <si>
    <t>1. No pago de la multa impuesta por la entidad.</t>
  </si>
  <si>
    <t xml:space="preserve">Posibilidad de afectación económica por incremento de cartera por imposición de multas por rifas y juegos promocionales debido al no pago de las multas impuestas por la entidad </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</si>
  <si>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</si>
  <si>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</si>
  <si>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Aplicación de instrumentos de cobro persuasivo y coactivo.                                              Responsable:  Para cobro persuasivo son:    Contratista designado , Profesional de cartera y Jefe de la Unidad Financiera , Una vez informado que pasa a Cobro Coactivo seran responsables: Secretaria General y Jefe de la Unidad Financiera                                                                                                                                                       Validar la informacion del valor de la deuda, y remitirlo a la Secretaria General para que se hagan el procedimeinto de Cobro Coactivo. 
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</si>
  <si>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Procedimiento Cobro coactivo PRO-103-229
Procedimiento Cobro persuasivo PRO-103-386</t>
  </si>
  <si>
    <t>Presentar soportes de cobro persuasivo o coactivo</t>
  </si>
  <si>
    <t>Profesional designado por Secretaría General o Jefe de la Unidad Financiera y Contable</t>
  </si>
  <si>
    <t>Soportes de cobro persuasivo o coactivo</t>
  </si>
  <si>
    <t>Hacer seguimiento en casos de acuerdos de pago.
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</si>
  <si>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Presentar soportes de seguimiento a pagos</t>
  </si>
  <si>
    <t>Soportes de seguimiento a pagos</t>
  </si>
  <si>
    <t>Posibilidad de afectación económica y reputacional por despacho a distribuidores sin cumplimiento de requisitos con el fin de beneficio propio o de terceros.</t>
  </si>
  <si>
    <t>Posibilidad de afectación reputacional por vencimiento de términos en la atención de PQRS debido al desconocimiento de los términos de ley para dar repuesta a las PQRS y el no trámite de manera oportuna la respuesta a las PQRS por parte del responsable.</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</si>
  <si>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</si>
  <si>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</si>
  <si>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Procedimiento Atención PQR PRO104-207-7
Correos electrónicos enviados por el responsable de Atención al Cliente.</t>
  </si>
  <si>
    <t xml:space="preserve">Revisar y actualizar en caso de ser pertinente el procedimiento de atención PQRS con el fin de mejorar la descripción y decisiones de desviación en el control de revisión de vencimientos diaria y semanal. </t>
  </si>
  <si>
    <t>Atención al cliente</t>
  </si>
  <si>
    <t>Procedimiento Atención PQR PRO-104-207</t>
  </si>
  <si>
    <t>Socializar la Política de Atención a la Ciudadanía</t>
  </si>
  <si>
    <t>Políticas del proceso actualizadas</t>
  </si>
  <si>
    <t>Profesional de Atención al Cliente</t>
  </si>
  <si>
    <t xml:space="preserve">1. Ausencia de condiciones de aseguramiento, protección y prevención en los espacios laborales
2. No adopción de medidas de autocuidado y protección laboral
3. Jornadas laborales extensas
4. Riesgos laborales no identificados </t>
  </si>
  <si>
    <t>1. Ausentismo laboral
2. Multas o sanciones
3. Pago de prestaciones asistenciales o económicas.
4. Atraso en el desempeño organizacional del grupo de trabajo</t>
  </si>
  <si>
    <t xml:space="preserve">Anualmente el Jefe de la unidad de talento humano o profesional de seguridad y salud en el trabajo debe coordinar con la ARL, la permanente actualización de la matriz de identificación de peligros y valoración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Si producto del seguimiento se observan incumplimientos significativos en las recomendaciones anteriores o evidencia de situaciones nuevas con una valoración de riesgo Alta estas situaciones deben ser evaluadas por el profesional, quien establecerá acciones de mejora y se debe buscar su ejecución con el acompañamiento del Comité Paritario de seguridad y salud en el trabajo.
El soporte de ejecución de este riesgo será la matriz de identificación de peligros y valoración de riesgos establecida por la entidad.
Nota: Se podrá identificar apoyo de recurso humano a través de prestaciones de servicios o prácticas de estudiantes dependiendo de los recursos asignados.
</t>
  </si>
  <si>
    <t>Documentar y aprobar los métodos y criterios para gestionar el panorama de riesgos laborales en la Lotería.</t>
  </si>
  <si>
    <t>Unidad de Talento Humano</t>
  </si>
  <si>
    <t xml:space="preserve">Cada vez que ocurra un incidente o accidente de trabajo el servidor  involucrado en el accidente debe reportar verbalmente al Jefe inmediato, si se requiere, se realiza la  atención de primeros auxilios y se comunica a la Unidad de Talento Humano - Profesional de Seguridad y Salud en el Trabajo, para que este colaborador registre el incidente y/o accidente laboral, inicialmente vía telefónica con la ARL,  con el fin de determinar el lugar de asistencia médica al que debe dirigirse el servidor.  Posteriormente se realiza el registro a través de la página de la ARL FURAT, dentro de los dos ( 2) días hábiles posteriores al evento.
El COPASST tiene quince (15) días para realizar la investigación respectiva del accidente o incidente laboral.  Dependiendo del análisis de causas del incidente o accidente, el grupo responsable de la investigación debe identificar y definir las recomendaciones pertinentes.  
Para los casos en que no se realice el debido registro en la página de la ARL FURAT y no se haga la investigación correspondiente, el Profesional de Seguridad y Salud en el Trabajo, deberá realizar el registro de manera física.
Nota: La omisión del reporte genera afectación al servidor en la no atención medica requerida con la ARL.
Nota:  El registro y soportes de investigación del incidente y/o accidente deberán estar en el archivo de la Unidad de talento Humano de manera física.
el soporte de ejecución de este riesgo será el registro en la página de la ARL FURAT y los soportes de investigación en archivo de la Unidad de talento Humano de manera física.
</t>
  </si>
  <si>
    <t xml:space="preserve">Semestralmente, la Unidad de Talento Humano - Profesional de Seguridad y Salud deberá generar reporte de accidentalidad por medio del portal de la ARL, y analizar las cifras en términos de variación, frecuencia y volumen.  De igual manera, se debe realizar análisis de Incapacidades, teniendo en cuenta las variables de frecuencia, Áreas y funcionarios involucrados y causas. esto con el fin de realizar acciones de intervención que mitiguen el riesgo.
En caso de no realizar los analisis correspondientes, las acciones de intervención no tendrán impacto en los indicadores de accidentalidad e incapacidades.
Los soportes de control de la ejecución son los reportes de accidentalidad  e informes de analisis  de accidentalidad y de incapacidades.
</t>
  </si>
  <si>
    <t>Generar campañas de capacitación y sensibilización sobre las practicas seguras frente a los riesgos laborales identificados.</t>
  </si>
  <si>
    <t>Listas de asistencia
Material de capacitación</t>
  </si>
  <si>
    <t>1. Falta de comunicación vertical y horizontal
2. Falta de reconocimiento
3. Estrés laboral
4. Falta de Motivación
5. Espacio físico no apto para el desempeño de las labores
6. Jornadas de capacitación inadecuadas a las necesidades de los servidores públicos.</t>
  </si>
  <si>
    <t>RG-20</t>
  </si>
  <si>
    <t>1. Ausentismo laboral
2. Ineficiente gestión del tiempo
3. Retraso en la realización de tareas
4. Resistencia a los cambios institucionales</t>
  </si>
  <si>
    <t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t>
  </si>
  <si>
    <t>Procedimiento Capacitación y formación PRO.320.223
Procedimeinto gestión de calidad de vida laboral PRO.320.224</t>
  </si>
  <si>
    <t>Revisar el procedimiento de capacitación y formación con el fin de deteminar si es necesario realizar ajustes.  Así mismo revisar el procedimiento de  inducción PRO.320.219</t>
  </si>
  <si>
    <t>Jefe Unidad de Talento Humano</t>
  </si>
  <si>
    <t>Procedimeinto actualizado</t>
  </si>
  <si>
    <t xml:space="preserve">El Jefe de Talento Humano debe realizar el respectivo proceso de inducción a cada una de las personas nuevas que ingresan como servidores públicos de la Lotería, esta inducción debe incluir todas las políticas establecidas por la empresa y cumplir con los lineamientos y temas relacionados con la entidad y el puesto de trabajo. El material y contenido de la inducción debe permanecer actualizado de forma permanente.
La inducción de los contratistas estará a cargo de los supervisores de contratos y debe incluir todas las políticas establecidas por la empresa y cumplir con los lineamientos y temas relacionados con la entidad y el contrato en ejecución.
De igual manera la entidad realizara proceso de reinducción como mínimo cada dos años a todos los servidores públicos y contratistas.
Los soportes de la ejecución de este control son la presentación de la inducción y el registro de asistencia a la inducción.
</t>
  </si>
  <si>
    <t xml:space="preserve">Procedimiento de inducción PRO.320.219
</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</si>
  <si>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</si>
  <si>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</si>
  <si>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</si>
  <si>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 xml:space="preserve">En el segundo semestre del año, el Jefe de la Unidad de Talento Humano debe coordinar la medición del clima organizacional, según meta establecida en el Plan estratégico,  la cual se realizará a través de la aplicación de encuestas de clima organizacional, con el fin de identificar y analizar los factores y/o variables  que impactan el clima organizacional  de la empresa, y determinar en caso de requerirse plan de mejora.
En caso de no realizarse la medición de clima organizacional desde la oficina de talento humano, se realizará la aplicación de la encuesta a través de la herramienta del DASCD.
Los soportes de la ejecución de este control son resultados de la aplicación de la encuesta, informe de análisis y plan de mejora en caso de requerirse.
</t>
  </si>
  <si>
    <t xml:space="preserve">Procedimiento gestion de calidad de vida laboral PRO.320.224
</t>
  </si>
  <si>
    <t>Realizar capacitación sobre inducción y reinducción-</t>
  </si>
  <si>
    <t>Soportes capacitación</t>
  </si>
  <si>
    <t xml:space="preserve">Anualmente la jefe de la Unidad de Talento humano, realizará la gestión pertinente para establecer el Comité de Convivencia, como un mecanismo que contribuya a la  prevención y solución de las situaciones causadas por conductas de acoso laboral, que genere conciencia colectiva, promueva el trabajo en condiciones dignas y justas y la a armonía y el buen ambiente ocupacional para todos los servidores; todo esto siempre en mejora del clima organizacional de la empresa.
Semestralmente el comité debe reunirse con el propósito de analizar y superar la presuntas conductas de acoso laboral.
En caso de no establecer el Comité de Convivencia la institución puede incurrir es riesgos de tipo legal.
Los soportes de control de ejecución son acto administrativo que faculta al comité de convivencia y actas de reuniones del comité de convivencia.
</t>
  </si>
  <si>
    <t xml:space="preserve">Resolución 652 de 2012
</t>
  </si>
  <si>
    <t>Realizar la elección de Comité de Convivencia Laboral.</t>
  </si>
  <si>
    <t>Unidad de Talento Humano - Gerencia General</t>
  </si>
  <si>
    <t>Acta de constitución del Comité.</t>
  </si>
  <si>
    <t xml:space="preserve">Cada dos años, la Jefe de la Unidad de Talento Humano, realizará seguimiento al cumplimiento de los planes de mejoramiento resultados de la medición de clima laboral, consolida informe y lo socializa en el Comité Institucional de Gestión y Desempeño.
En caso de no ser ejecutado el Plan de mejoramiento acorde a lo programado, se realiza la reprogramación del mismo.
Los soportes de la ejecución son el informe de seguimiento al plan de mejora resultado del clima organizacional y su socialización.
</t>
  </si>
  <si>
    <t>Realizar seguimiento al Plan de mejoramiento del Clima Laboral</t>
  </si>
  <si>
    <t>Seguimiento plan de mejoramiento Clima Laboral</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</si>
  <si>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</si>
  <si>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RG-21</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</si>
  <si>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</si>
  <si>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</si>
  <si>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Procedimiento de inducción PRO-320-219.</t>
  </si>
  <si>
    <t>Realizar la jornada de reinducción.</t>
  </si>
  <si>
    <t>Documento de reinducción
Listados de asistencia</t>
  </si>
  <si>
    <t>Procedimiento Capacitación y formación PRO.320.223</t>
  </si>
  <si>
    <t>Formular y ejecutar el Plan Institucional de Capacitación</t>
  </si>
  <si>
    <t>Plan Institucional de Capacitación
Listados de Asistencia
Correos de convocatoria a capacitaciones</t>
  </si>
  <si>
    <t xml:space="preserve">La jefe de talento Humano deberá realizar entrega del manual de funciones a los servidores públicos nuevos y el Jefe inmediato o a quien delegue, debe realizar un entrenamiento en el puesto de trabajo del servidor público.  
Adicionalmente, el servidor público deberá suscribir acta de entrega del cargo, de acuerdo con lo establecido en el procedimiento “Desvinculación de Personal”, esta acta deberá ser archivada en la carpeta Hoja de vida del Servidor público desvinculado.
En caso de que el servidor público no suscriba acta de entrega del cargo, la entidad no podrá generar Paz y Salvo FRO 320-65-2.
Los soportes de la ejecución del control son acta de entrenamiento, acta de entrega del cargo archivada en la hoja de vida de los servidores públicos desvinculados.
</t>
  </si>
  <si>
    <t>Acta de entrega del cargo</t>
  </si>
  <si>
    <t>Realizar entrega de cargo a funcionarios que asuman un nuevo cargo y entregar acta de entrega a Unidad de Talento Humano</t>
  </si>
  <si>
    <t>Funcionario que entrega el cargo</t>
  </si>
  <si>
    <t>RG-22</t>
  </si>
  <si>
    <t>Posibilidad de afectación económica y reputacional por inadecuada cobertura y pertinencia de los planes de capacitación y bienestar debido a fallas en la planeación de las actividades programadas e inasistencia del público objetivo.</t>
  </si>
  <si>
    <t>1. Desactualización de los servidores en asuntos materia de su empleo
2. Procesos disciplinarios</t>
  </si>
  <si>
    <t>Procedimiento Capacitación y formación PRO.320.223
Procedimiento gestión de calidad de vida laboral PRO.320.224</t>
  </si>
  <si>
    <t xml:space="preserve">El jefe de la unidad de Talento Humano, realizara seguimiento trimestral a la ejecución de los planes de capacitación y bienestar  a través de los indicadores de desempeño.
Actividad, tiempo, cobertura de funcionarios y unidades o áreas, de acuerdo con la metodología establecida por la Oficina Asesora de Planeación.
El Comité de Bienestar, reprograma aquellas actividades que no se han realizado. Y se evalúa la viabilidad de correcciones en el tema de cobertura
Los soportes de ejecución de este control son los seguimiento a los planes de capacitación y bienestar de la vigencia.
</t>
  </si>
  <si>
    <t>Procedimiento Capacitación y formación PRO.320.223
Ficha técnica de los indicadores de desempeño.
Tablero de indicadores de desempeño.</t>
  </si>
  <si>
    <t>Verificar la ejecución de lo definido en los planes de capacitación y bienestar  a través de los indicadores de desempeño.</t>
  </si>
  <si>
    <t>Posibilidad de afectación económica por inconsistencias en la liquidación de nómina debido a errores técnicos y/o humanos involuntarios</t>
  </si>
  <si>
    <t>1. Pago erroneo de la nómina
2. Reproceso en la liquidación
3. Incumplimientos con el pago de aportes a seguridad social y parafiscales
4. Pago de intereses de mora, por pago inoportuno de aportes a seguridad social.</t>
  </si>
  <si>
    <t xml:space="preserve">El Profesional de nómina, cinco días hábiles de anticipación a la liquidación de la nómina,  debe crear en el módulo de Talento Humano/ nómina, del aplicativo administrativo y financiero, el periodo de la nómina a construir, con esto debe ingresar todas las novedades reportadas y así liquidar la pre nómina. Debe revisar si todas las novedades están incluidas, si está liquidando todos los conceptos de nómina, si está completa con todos los funcionarios y verificar los cálculos de las novedades excepcionales. 
Antes del cierre el Jefe de la unidad de Talento humano debe revisar (novedades incluidas, cálculos aleatorios de novedades excepcionales). 
Después de la revisión por parte del Jefe de la Unidad de Talento Humano, la Secretaría General revisa la pre nómina, y una vez revisada, el Jefe de la Unidad de TH procede a efectuar el cierre.
En caso de que el módulo nómina del aplicativo administrativo y financiero, no esté realizando la liquidación de la nómina,  conforme con las novedades y términos establecidos por la normativa, la Jefe de talento Humano o quien delegue debe solicitar soporte de las inconsistencias a la mesa de ayuda.
Los soportes de ejecución de este control son:  revisiones realizadas a Pre nóminas, soportes de novedades, solicitudes realizadas vía correos electrónicos,  a la mesa de ayudas con inconsistencias.
</t>
  </si>
  <si>
    <t>Procedimiento liquidación nómina PRO.320-221-8.
Procedimiento Incapacidades
Base de datos de nómina en el aplicativo.
Reporte individual de nómina.</t>
  </si>
  <si>
    <t xml:space="preserve">El Jefe de Talento Humano o quien delegue, previa validación de la nómina, envía para revisión de la Secretaría General la prenómina con los soportes correspondientes (vía correo electrónico).
Si la Secretaría General solicita algún ajuste frente a la prenómina, el responsable de la Unidad de Talento Humano valida, y ajusta, luego envía de nuevo la prenómina a la Secretaría General, previa validación por parte del Jefe de la Unidad de Talento Humano
Los soportes de ejecución de este control son:  revisiones realizadas a Pre nóminas, soportes de novedades, envío correo electrónico de la prenomina para revisión de la Secretaria General.
</t>
  </si>
  <si>
    <t xml:space="preserve">El responsable de expedición de certificados proyecta el documento de acuerdo con lo solicitado por el servidor público, posteriormente lo entrega al Jefe de talento Humano, con el fin de que este sea validado de acuerdo con los lineamientos y el requerimiento, una vez es validado se firma por parte del Jefe de Talento Humano y se envía vía correo electrónico o se entrega directamente al servidor público que realizó la solicitud.
En caso de que la certificación expedida no cumpla con los lineamientos y/o lo requerido por parte del servidor público, esta se entrega al responsable de la expedición para que se ajuste de acuerdo con los lineamientos y/o requerimiento.
Los soportes de ejecución de este control son: Formato de solicitud y certificados firmados y enviados
</t>
  </si>
  <si>
    <t>Documentación generada</t>
  </si>
  <si>
    <t xml:space="preserve">El responsable de la Unidad de Talento Humano cada vez que se deba expedir un certificado de experiencia e idoneidad  (según solicitud), debe verificar los certificados de estudios (tarjetas profesionales y diplomas presentadas por el aspirante), así como la experiencia relacionada con el objeto del contrato (Revisar las certificaciones y tiempo de experiencia); una vez verificada la información, procede a elaborar la certificación para validación y firma por parte del Jefe de la Oficina de Talento Humano.
En caso de que el aspirante no cumpla con los requisitos de idoneidad (estudios y/o experiencia), esta certificación no se expide y se informa a través de un correo electrónico informando las causas de la no expedición.
Los soportes de ejecución de este control son:  Formato Certificado de Idoneidad firmado por el Jefe de la Oficina de Talento Humano.
</t>
  </si>
  <si>
    <t>Perdida o hurto de las Hojas de vida pertenecientes a los servidores publicos de la Loteria de Bogota</t>
  </si>
  <si>
    <t>RPDP-05</t>
  </si>
  <si>
    <t>Posibilidad de afectación reputacional  por incurrir en fallas en el principio de seguridad y confidencialidad en la informacion contenida en las hojas de vida de los servidores públicos de la entidad, causado por acceso no autorizado, filtración de esta información por parte de alguno de sus responsables o error humano involuntario</t>
  </si>
  <si>
    <t xml:space="preserve">Exposición de la información de carácter de reserva de los servidores públicos.
Riesgo reputacional y legal para la entidad 
Vulnerabilidad de los servidores públicos o sus familias  por la exposición a la que quedan expuestos los datos de reserva de la hoja de vida
</t>
  </si>
  <si>
    <t>Se definio una periodicidad diaria debido a que la información contenida en las hojas de vida se administran de forma diaria.   
Para el impacto se considera la posibilidad de demandas legales por la vulneración del principio de confidencialidad de datos personales, y se considera un impacto reputacional alto ya que esta información puede ocasionar impacto negativos y daños a los servidores y sus familiares.</t>
  </si>
  <si>
    <t>Al inicio de los contratos de orden de prestacion de servicios, se verifica que el personal contratista o de planta haya suscrito un acuerdo de confidencialidad o se tenga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</si>
  <si>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Anexos contractuales
Acuerdos de confidencialidad
Listas de chequeo para los procesos de contratación</t>
  </si>
  <si>
    <t>Acceso a las carpetas  de las hojas de vida de los servidores públicos  por personal no autorizado</t>
  </si>
  <si>
    <t xml:space="preserve">Desconocimiento de la normativa relacionada con el tratamiento  especial de datos </t>
  </si>
  <si>
    <t>RPDP-06</t>
  </si>
  <si>
    <t>Posibilidad de afectación reputacional  por incurrir en fallas en el principio de confidencialidad en la informacion por remitir o entregar información de carácter personal o laboral de los servidores de la Lotería de Bogotá o sus familias, a terceros, sin que se cumplan los requisitos de Tratamiento de datos sensibles establecidos en el artículo 6 de la Ley 1581 de 2012 debido a desconocimiento de la normativa.</t>
  </si>
  <si>
    <t>Plan Institucional de capacitaciones
Procedimiento PRO320-223 CAPACITACIÓN Y FORMACIÓN</t>
  </si>
  <si>
    <t>Desconocimiento de la normativa relacionada con el tratamiento  especial de datos.</t>
  </si>
  <si>
    <t>RPDP-07</t>
  </si>
  <si>
    <t>Posibilidad de afectación reputacional  por incurrir en fallas en el principio de seguridad y confidencialidad en la informacion y se filtre información de carácter personal o laboral de los servidores de la Lotería de Bogotá o sus familiares, conservada y/o custodiada por la Unidad de Talento Humano  en las diferentes áreas de la entidad, causado por un mal tratamiento de la información custodiada o un desconocimiento de la normativa.</t>
  </si>
  <si>
    <t>El Oficial de Cumplimiento, quien hace sus veces de Oficial de Protección de Datos Personales, capacitará anualmente al personal de la Unidad de Talento Humano.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</si>
  <si>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Custodia y manejo de documentos personales y laborales de los servidores públicos sin la debida forma y organización.</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</si>
  <si>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</si>
  <si>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</si>
  <si>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</si>
  <si>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Procedimiento gestión de ingresos PRO.310.247
Procedimiento de conciliaciones bancarias PRO.310.252</t>
  </si>
  <si>
    <t>Realizar conciliaciones de todas las cuentas bancarias que posee la Lotería en forma mensual</t>
  </si>
  <si>
    <t>Jefe de la Unidad Financiera y Contable</t>
  </si>
  <si>
    <t>El Jefe de la Unidad Financiera y Contable, mensualmente garantiza la totalidad de los registros, mediante correo electrónico remitido a los líderes de proceso, con el fin de que ellos tramiten los hechos económicos del mes inmediatamente anterior.
Si se presenta una desviación del control, es decir, si falta algún hecho económico del mes anterior, se realizan los ajustes contables en el mes en que se tramite la información.
Como soporte de la ejecución del control se cuenta con los estados financieros del mes.</t>
  </si>
  <si>
    <t>Políticas operativas del proceso</t>
  </si>
  <si>
    <t>Requerir el trámite oportuno de los hechos económicos efectuados en el mes</t>
  </si>
  <si>
    <t>El Jefe de la Unidad Financiera y Contable semestralmente, garantizará que se incluya actualización de normativa contable en el Plan Institucional de Capacitación, mediante solicitud a la Unidad de Talento Humano, con la finalidad de que el personal de su área cuente con los conocimientos pertinentes para el desarrollo de sus funciones.
Como desviación del control, es decir, si la Unidad de Talento Humano no incluye la temática en el PIC, el Jefe de la Unidad Financiera y Contable recordará a la Unidad de Talento Humano mediante correo electrónico.
Como soporte del control resultan las solicitudes de capacitación a la Unidad de Talento Humano.</t>
  </si>
  <si>
    <t>Solicitar programación de capacitaciones</t>
  </si>
  <si>
    <t>El Tesorero General mensualmente verifica el inventario de títulos valores (cheques, CDT) que reposan en la caja fuerte y realiza el inventario físico de los CDTS en custodia y de los cheques; y con el auxiliar de tesorería elaboran actas con el inventario de estos, con el objetivo de que las cantidades concuerden con los inventarios anteriores. Dentro de estas actas se relacionan: el banco, la cuenta y el número del cheque con su intervalo. El acta debe estar firmada por los dos involucrados, relacionando fecha y hora de la actividad. 
Si existe perdida de algún título valor se debe solicitar al banco el no pago del título valor y seguir el protocolo establecido por el banco. Como evidencia se dejan las actas de inventario.</t>
  </si>
  <si>
    <t>1. Posibilidad de que por directriz de de un órgano superior como Alta Gerencia o Secretaría Distrital de Hacienda se unifiquen todos los recursos en una sola entidad financiera.
2. Políticas de las entidades financieras en la captación de recursos</t>
  </si>
  <si>
    <t>RF-01</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</si>
  <si>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</si>
  <si>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</si>
  <si>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 xml:space="preserve">El Tesorero General, cada vez que se requiera realizar una apertura o cierre de cuentas bancarias, solicita  la autorización expresa de la Gerente General, acorde al Protocolo de seguridad y manejo de las cuentas, mediante el seguimiento a  las condiciones de seguridad como firmas, sellos, protectógrafos y demás   mecanismos de seguridad establecidos en el protocolo. En caso de que no se cuente con la autorización expresa de la Gerente, no se procederá con la operación de apértura o cierre de la cuenta bancaria . Como soporte de la ejecución del control se evidedencia con  las carta de autorización expresa de la Gerente General. </t>
  </si>
  <si>
    <t>Realizar apertura o cierre de cuentas bancarias con autorización expresa de la Gerente General.</t>
  </si>
  <si>
    <t>Gerente General
Tesorería</t>
  </si>
  <si>
    <t>El Tesorero General, cada vez que requiera realizar la apertura de cuentas bancarias, verifica que estas entidades financieras cuenten con calificación alta según las calificadoras de riesgo, para lo cual se solicita  a las entidades financieras donde se encuentran los recursos  documentos que reposan como  soportes ,  con el fín de dar cumplimiento a lo establecido en el protocolo de  de seguridad y manejo de cuentas y  la normatividad vigente  de la Secretaría Distrital de Hacienda.
Como medida de desviación se cuenta con  la página de la Secretaria de Hacienda, donde se reporta  la  calificacion  de  la  zona de riesgo en la que se ubica cada entidad financiera,  se da prioridad a las entidades financieras que cuenten con la mejor calificacion de riesgo.</t>
  </si>
  <si>
    <t>Realizar apertura de cuentas bancarias en entidades financieras con calificación alta según las calificadoras de riesgo.</t>
  </si>
  <si>
    <t>Tesorería</t>
  </si>
  <si>
    <t>El funcionario de la unidad financiera y contable mensualmente verificara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comprobantes de egreso y de ingreso.</t>
  </si>
  <si>
    <t>Procedimiento Generación de estados financieros PRO-301-249</t>
  </si>
  <si>
    <t>Verificar saldos de cuentas en libros auxiliares y en el balance general de la Lotería de Bogotá.</t>
  </si>
  <si>
    <t>1. Falla en el sistema (aplicativo de los bancos)
2. Error humano involuntario</t>
  </si>
  <si>
    <t>RF-02</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</si>
  <si>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</si>
  <si>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</si>
  <si>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Procedimiento Gestión de Egresos PRO-310-246-9</t>
  </si>
  <si>
    <t>1. Personas no autorizadas accedan al aplicativo donde se conserva la información y la extraiga para uso personal</t>
  </si>
  <si>
    <t>RPDP-08</t>
  </si>
  <si>
    <t>Posibilidad de afectación reputacional  por incurrir en fallas en el principio de seguridad y confidencialidad para el tratamiento de los datos personales de ganadores o servidores a los que se tiene acceso y se transmita a un tercero,  causado por acceso no autorizado o filtración de esta información por parte de uno de sus responsables.</t>
  </si>
  <si>
    <t>1. Afectacion de la imagen institucional.
2. Apertura de posibles procesos penales y disciplinarios para los responsables involucrados.
3. Multas y sanciones.
4. Perdida de la confidencialidad de la información.</t>
  </si>
  <si>
    <t>Se estableció la periodicidad diaria, debido a que al interior de la Unidad Finanicera y Contable se autorizan ordenes de pago de manera diaria, y para el nivel de ocurrencia se usó la linea base sugerida por la política de administración de riesgos.
La afectación reputacional es moderada debido a que la información afectada corresponde a datos de ganadores o servidores, como nóminas, liquidaciones o información personal (ej información de contacto).</t>
  </si>
  <si>
    <t xml:space="preserve">Validar contra información de la oficina de gestión tecnológica el listado de los usuarios y perfiles asignados al área </t>
  </si>
  <si>
    <t>1. Inadecuado control de inventarios
2. Inadecaudo sitio de almacenamiento
3. Falta de mantenimiento a los bienes
4. Incumplimiento de las condiciones de manipulación y almacenamiento de los bienes
5. Ingreso a bodegas de personal no autorizado</t>
  </si>
  <si>
    <t>El Jefe de la Unidad de Recursos Físicos, como supervisora del contrato de seguridad y vigilancia, mensualmente debe verificar el cumplimiento de las obligaciones del contrato, incluyendo la revisión de la bitácora de vigilancia que se diligencia diariamente, con el fin de identificar novedades frente al ingreso y  retiro de bienes de la Lotería de Bogotá.
Si se presenta una desviación, es decir, si se identifica alguna novedad frente a retiro de bienes de la entidad no autorizado, se informará a Secretaría General, para tomar las medidas pertinentes.
Como soporte de la ejecución del control resulta el informe mensual de cumplimiento de actividades del contrato de seguridad y viligancia, en conjunto con la bitácora alimentada diariamente.</t>
  </si>
  <si>
    <t>PRO103-235 Procedimiento Seguimiento Contractual</t>
  </si>
  <si>
    <t>El jefe de la Unidad de Recursos Físicos anualmente debe verificar la elaboración del contrato de seguros con el fin de proteger los bienes patrimoniales de la entidad, muebles e inmuebles, maquinaria y equipos.
Se gestionan las siguientes pólizas: 1. Todo Riesgo daños combinados, 2. Poliza de manejo, 3. Poliza contra hurto.
Cada vez que ingrese  un nuevo bien de muebles y enseres, la Jefe de la Unidad de Recursos Físicos debe solicitar la póliza para asegurar dicho bien.
Si se detectan desviaciones en la ejecución del control, si hay compra de nuevos bienes o pérdida de elementos, se debe informar a la aseguradora para los fines pertinentes.
Como soporte de la ejecución del control resultan las pólizas físicas, copia digital en la red de la Unidad de Recursos Físicos.</t>
  </si>
  <si>
    <t>El Jefe de la Unidad de Recursos Físicos semestralmente realizará visita con el fin de verificar las condiciones del sitio, manipulación y almacenamiento de los bienes de la entidad.
Si se presenta una desviación del control, es decir, si el Jefe de la Unidad de Recursos Físicos identifica que el sitio, manipulación o almacenamiento de los bienes es inadecuado, realizará el reporte ante Secretaría General, para la formulación de la estrategia para solucionar la novedad.
Adicionalmente, si en la visita se identifica que existen bienes que requieren mantenimiento, se realizará la gestión correspondiente para realizar el mantenimiento a los bienes que lo requieran, además de la ejecución del cronograma de mantenimiento anual que ejecuta la Unidad.
Como soporte de la ejecución del control, resultará el acta de visita realizada por parte del Jefe de la Unidad de Recursos Físicos, así como el seguimiento al cronograma anual de mantenimiento.</t>
  </si>
  <si>
    <t>Documentar el control.</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</si>
  <si>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</si>
  <si>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RA-01</t>
  </si>
  <si>
    <t>Posibilidad de afectación económica debido al incremento en el consumo de recursos (Agua, Luz, Papel, Toner) que afectan o impactan el medio ambiente por falta de conciencia ambiental por parte de los funcionarios de la entidad.</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</si>
  <si>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</si>
  <si>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</si>
  <si>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La Jefe de la Unidad de Recursos Físicos anualmente garantiza que dentro de los pliegos de condiciones de contratos papeleria y cafeteria se incluya la obligacion de suministro de elementos que cumplan con la normas ambientales vigentes, para los siguientes contratos:
- Contrato anual de papeleria y entrega anual 
- Contrato de cafeteria anual pero entregas mensuales 
Si se detectan desviaciones en la ejecución del control, se debe devolver los elementos que no cumplan con los requisitos.
El soporte de la ejecución del control es el contrato respectivo.</t>
  </si>
  <si>
    <t>Contrato de suministro</t>
  </si>
  <si>
    <t>Cada vez que se entrega</t>
  </si>
  <si>
    <t>Contrato respectivo</t>
  </si>
  <si>
    <t>Implementar campañas de sensibilización y capacitación sobre el uso y consumo de recursos que afectan el medio ambiente.</t>
  </si>
  <si>
    <t>Responsable PIGA</t>
  </si>
  <si>
    <t>El responsable PIGA semestralmente verifica que en los puntos de consumo de agua, funcionen correctamente los ahorradores físicos de agua.
En caso de que los ahorradores físicos de agua no funcionen correctamente, se debe realizar el cambio.
Como soporte del control, resulta una lista de verificación de funcionamiento de los ahorradores de agua.</t>
  </si>
  <si>
    <t>PIGA</t>
  </si>
  <si>
    <t>Lista de verificación de funcionamiento de los ahorradores de agua.</t>
  </si>
  <si>
    <t>Gestor Ambiental
Jefe Unidad de Recursos Físicos
Referente PIGA</t>
  </si>
  <si>
    <t>El almacenista trimestralmente verificará la variación de consumo de papel por parte de las áreas, mediante el sistema financiero.
Si existen incrementos injustificados se disminuyen las entregas de papel.
Como soporte del control resulta el informe de austeridad en el gasto.</t>
  </si>
  <si>
    <t>Informe de austeridad en el gasto</t>
  </si>
  <si>
    <t>El supervisor  conforme a la periodicidad establecida en el contrato y con el fin de verificar el cumplimiento de las obligaciones contractuales, deberá revisar y analizar  que los informes presentados por el contratista para el pago, de acuerdo a las estipulaciones contractuales, contengan los productos o documentos que soporten la actividad y sean pertinentes para acreditar el cumplimiento. En caso de indentificar que el informe o la actividad reportada no cumple con las condicionaes pactadas, deberá requerir al contratista para el respectivo ajuste. Una vez verificado el cumpimiento, el supervisor a través del formato dispuesto para el informe de seguimiento contractual, certificará el cumpliento de las obligaciones contractuales.
Como soporte de la ejecución del control resulta el Informe de supervisión.</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</si>
  <si>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La capacitación tiene como fin recordar y afianzar conocimiento en el cumplimiento de las obligaciones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</si>
  <si>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1. Exigencia de acciones de subordinación sobre los contratistas de la Lotería, que limiten la autonomía
2. Contratos que no cumplen los criterios establecidos para la contratación de prestación de servicios</t>
  </si>
  <si>
    <t>Posibilidad de afectación económica y reputacional debido a configuración de contrato realidad por incumplimiento de los criterios establecidos para la contratación de prestación de servicios</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</si>
  <si>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</si>
  <si>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</si>
  <si>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t xml:space="preserve">El área solicitante deberá justificar la necesidad de la contratación de la prestación del servicio conforme a los criterios establecidos en el Manual de Contratación, para lo cual, la Secretaría General apoyará con el control de legalidad en los estudios previos; el fin del control es evitar procesos por contrato realidad.
Si se detecta una desviación en el control, es decir, que la justificación de necesidad para contratación por prestación de servicios no está incluida o no está conforme al Manual de Contratación, desde Secretaría General se sugieren los ajustes.
Como soporte del control resulta la suscripción del contrato </t>
  </si>
  <si>
    <t>Manual de Contratación</t>
  </si>
  <si>
    <t>Cada vez que se requiere la contratación</t>
  </si>
  <si>
    <t>Garantía</t>
  </si>
  <si>
    <t>Reponsable de la Secretaría General</t>
  </si>
  <si>
    <t xml:space="preserve">La Secretaría General garantizará anualmente la realización de  una capacitación dirigida a los supervisores de contratos, en relación con las funciones y responsabilidades de la supervisión con la finalidad de brindar herramientas para el buen ejercicio  de la función de supervisión. 
En caso de inasistencia, se reportará a la Unidad de Talento Humano con la finalidad de generar una acción de mejora respecto de los servidores públicos que no asistieron, dicha capacitación deberá ser evaluada para identificar la apropiación del conocimiento por parte del público objetivo.
Como soporte de la ejecución del control, resulta el formato de lista de asistencia de los supervisores presentes junto con la memorias de la capacitación. </t>
  </si>
  <si>
    <t>Jefe Unidad Recursos Físicos</t>
  </si>
  <si>
    <t>1. Error humano.</t>
  </si>
  <si>
    <t>RPDP-09</t>
  </si>
  <si>
    <t>Posibilidad de afectación reputacional  por incurrir en fallas en el principio de seguridad y confidencialidad en la informacion contenida en las carpetas fisicas de los contratos de la entidad, causado por acceso no autorizado, filtración de esta información por parte de alguno de sus responsables o error humano involuntario</t>
  </si>
  <si>
    <t>1. Afectacion de la imagen institucional.
2. Apertura de procesos fiscales, penales y disciplinarios para los responsables involucrados.
3. Multas y sanciones.
4. Perdida de la confidencialidad de la información.</t>
  </si>
  <si>
    <t>Se definio una periodicidad diaria debido a que la información contenida en los archivos de los contratos se administran de forma diaria., y se tomó como nivel de ocurencia la linea base recomendada en el manual de administración de riesgos de la entidad.
Para el impacto se considera un impacto reputacional medio ya que, aunque en las carpetas se conserva información privada de los contratistas de la entidad, no se conserva información que pueda ser considerada sensible.</t>
  </si>
  <si>
    <t>3. Ausencia de acuerdos de confidencialidad colaboradores internos.</t>
  </si>
  <si>
    <t>Al inicio de los contratos de orden de prestacion de servicios, el encargado de la Secretaría General verificará que el personal a vincular haya suscrito un acuerdo de confidencialidad o se haya incluido una clausula de confidencialidad en los anexos contractuales.
Como evidencia estara a disposicion los anexos contractuales y/o el acuerdo de confidencialidad, la cual se conservara en la carpeta del expediente de Secretaría General o Talento Humano según corresponda.
En caso de no identificar la subscripcion del acuerdo por parte del personal, se solicitara por correo electronico el cumplimiento de dicha obligacion.</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</si>
  <si>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</si>
  <si>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Posibilidad de afectación reputacional por desactualización de la documentación metodológica de la Lotería debido a desactualización de instrumentos y herramientas de gestión documental que permitan el cumplimiento de lineamientos y directrices enmarcados en la norma archivística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</si>
  <si>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</si>
  <si>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</si>
  <si>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El responsable de la Unidad de Recursos Físicos trimestralmente debe verificar la aplicación de la TRD y aplicación de los procesos archivísticos.
Si en el seguimiento se identifica que no se están aplicando los procesos archivísticos ni la TRD, el responsable de la Unidad de Recursos Físicos mediante acta de reunión, se dejaran los compromisos y actividades que aún no se han cumplido y se estipularán fechas para su cumplimiento.
Como soporte de la ejecución del control es el acta de seguimiento de la aplicación de la TRD  por cada una de las dependencias.</t>
  </si>
  <si>
    <t>Circular 07 de abril de 2022</t>
  </si>
  <si>
    <t>Elaborar actas de reunión con las dependencias</t>
  </si>
  <si>
    <t>Profesional Gestión Documental</t>
  </si>
  <si>
    <t>EL jefe de la Unidad de Recursos físicos a través de su equipo evaluará dos veces al año en la entidad los conocimientos relacionados con la gestión documental, mediante una capacitación articulada con el PIC vigente.
En caso de que la evaluación no supere el 60%, se hará una capacitación extraordinaria sobre los temas que no se hayan comrpendido,  como soporte de este control resultan las memorias de capacitación listas de asistencia y evaluación.</t>
  </si>
  <si>
    <t>Procedimiento Capacitación y Formación 320-223-9</t>
  </si>
  <si>
    <t>Desarrollar capacitaciones en Gestión Documental y evaluarlas</t>
  </si>
  <si>
    <t>1. Espacio de Archivo que no cumple condiciones de almacenamiento
2. Falta de estrategias, lineamientos para la conservación de la información fisica
3. Practica inadecuada del manejo de la información</t>
  </si>
  <si>
    <t>Posibilidad de afectación reputacional por perdida de memoria institucional  en las diferentes fases del ciclo de vida del documento debido a inadecuada aplicación de los procesos archivísticos y desactualización de los instrumentos de gestión documental</t>
  </si>
  <si>
    <t>1. Incumplimiento de lineamientos y directrices  que permitan cumplir con la condiciones de almacenamiento
2.  Hallazgos por entes de control 
3. Deterioro de la información física</t>
  </si>
  <si>
    <t>El equipo de Gestión Documental de la Unidad de Recursos Físicos debe elaborar el componente de Conservación Documental  a traves del Plan de Conservación Documental y efectuará el seguimiento a su implementación.
Si en el seguimiento se identifica que no se están implementando el componente de Conservación Documental, el responsable de la Unidad de Recursos Físicos comunica mediante correo electrónico el reporte de inconsistencias identificadas en las áreas de la entidad.
Como soporte de la ejecución del control resulta la formulación del Plan de Conservación Documental y el Informe de seguimiento del Plan de Conservación Documental</t>
  </si>
  <si>
    <t>Sistema integrado de  Conservación</t>
  </si>
  <si>
    <t>Elaborar lineamientos y estrategias que permitan la conservación Documental de la información en Físico</t>
  </si>
  <si>
    <t>Profesional -Restaurador</t>
  </si>
  <si>
    <t>EL jefe de la Unidad de Recursos físicos a través de su equipo verificará trimestralmente a través de consultas de la página WEB del Archivo General de la Nación y Dirección Distrital  Archivo de Bogotá la normatividad vigente aplicable a la Lotería de Bogotá; en caso de identificar nueva normatividad aplicable a la Lotería se revisará la apropiación en la entidad y ajuste de los instrumentos archivísticos, para el control se verificará y consultará  dichas páginas y se tomará un pantallazo de manera trimestral.</t>
  </si>
  <si>
    <t>Actualizar los instrumentos de gestión documental</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</si>
  <si>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</si>
  <si>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El Jefe de la Oficina de Gestión Tecnológica e Innovación,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Adquisiciones de la vigencia siguiente.
Dos meses antes de terminar el contrato vigente de mantenimiento El profesional o colaborador designado debe iniciar los tramites de contratación pertinente con el fin de dar continuidad al mantenimiento.
Una vez se inicie cada contrato se establece con el proveedor la programación de mantenimiento durante el tiempo de ejecución del contrato.
En caso de desviación, es decir, si el contrato de mantenimiento, no quedó incluido en el Plan Anual de Adquisiciones de la siguiente vigencia, el Jefe de la Oficina de Gestión Tecnológica e Innovación solicitará su inclusión en el marco del Comité de Contratación.
Como soporte de ejecución del control, resulta el Plan Anual de Adquisiciones de la entidad.</t>
  </si>
  <si>
    <t>Plan anual de adquisiciones PRO-330-236
Planeación de los recursos financieros PRO-310-188
Proyecto de inversión PRO-332-189</t>
  </si>
  <si>
    <t>Secretario General
Jefe Oficina de Gestión Tecnológica e Innovación</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</si>
  <si>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Jefe de la Oficina de Gestión Tecnológica e Innovación.</t>
  </si>
  <si>
    <t>Procedimiento seguimiento contractual PRO-103-235-8</t>
  </si>
  <si>
    <t>El contratista designado, por demanda con el fin de realizar pruebas antes de salir a producción realiza las actualizaciones, cambios y desarrollos necesarios en los respectivos ambientes de pruebas, de no realizarse las pruebas no se aprueba el paso a producción hasta que se realicen satisfactoriamente, como evidencia se deja soporte de las pruebas realizadas.</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</si>
  <si>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</si>
  <si>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</si>
  <si>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</si>
  <si>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Cada vez que exista necesidades tecnológicas definidas en el plan anual de adquisiciones por otras áreas diferentes a la de sistemas, El profesional o colaborador designado debe asistir al Comité de contratación con el fin de revisar y analizar dichas necesidades.
El profesional de sistemas está en la obligación de integrar y articular dichas necesidades de acuerdo a los linemientos definidos en el PETI vigente.</t>
  </si>
  <si>
    <t>Procedimiento Elaboración Plan Anual de Aquisiciones PRO-330-236-9</t>
  </si>
  <si>
    <t>Consolidar necesidades de TIC's de las áreas, y presentarlas para que sean incluidas en el Plan Anual de Adquisiciones.</t>
  </si>
  <si>
    <t>Jefe Oficina de Gestión Tecnológica e Innovación</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</si>
  <si>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</si>
  <si>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Plan Estratégico PRO-332-187-8</t>
  </si>
  <si>
    <t>Actualizar y fortalecer el ejercicio de definición del PETI en la Lotería, asegurando su alineación con el plan estratégico de la entidad.
Realizar seguimiento a la ejecución de las actividades del PETI.</t>
  </si>
  <si>
    <t>1. Obsolescencia de la libreria de respaldos.
2. Inadecuada definición de necesidades y/o requerimientos.</t>
  </si>
  <si>
    <t>RSI-01</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</si>
  <si>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</si>
  <si>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El Jefe Oficina de Gestión Tecnológica y de Innovación semanalmente (lunes, miércoles y viernes), envía las cintas que contienen los respaldos al proveedor que las custodia de manera física y externa a la Lotería de Bogotá.</t>
  </si>
  <si>
    <t>Procedimiento Copias de seguridad PRO-202-211-9</t>
  </si>
  <si>
    <t>Estructurar un proyecto de adquisición y renovación de la solución de respaldo</t>
  </si>
  <si>
    <t>Jefe Oficina de Gestión Tecnológica y de Innovación</t>
  </si>
  <si>
    <t>1. Posibilidad de falla del algoritmo que permite comprar un único número y serie</t>
  </si>
  <si>
    <t>Posibilidad de afectación económica y reputacional por adquirir el mismo número y misma serie del producto lotería, a través de la página web debido a fallas del algoritmo que permite comprar un único número y serie.</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</si>
  <si>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</si>
  <si>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</si>
  <si>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El profesional o colaborador designado semanalmente validará que no se pueda comprar el mismo número y serie del producto lotería</t>
  </si>
  <si>
    <t>Revisión y actualización del algoritmo</t>
  </si>
  <si>
    <t>1. Una persona no autorizada reciba permisos de acceso a carpetas que no le corresponden y extraiga información de estas</t>
  </si>
  <si>
    <t>RPDP-10</t>
  </si>
  <si>
    <t>Posibilidad de afectación reputacional y  perdida de confidencialidad  por la filtración de información con datos personales  en las carpetas de SharePoint y OneDrive de cada una de las dependencias por parte de los Administradores de la Oficina de Gestion Tecnológica e Innovación, debido a accesos no autorizados.</t>
  </si>
  <si>
    <t>1. Afectacion de la imagen de la entidad.
2. Posible afectación por la filtracion de la información contenida en los activos de información en linea.
2. Apertura de procesos disciplinarios y/o penales para los responsables involucrados.
3. Multas y sanciones.</t>
  </si>
  <si>
    <t>Frente a la periodicidad, se establecio la periodicidad semestral, debido a que aproximadamente se solicita de forma semestral la autorización de activación de nuevos usuarios con permisos administradores,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las carpetas en la nube de cualquier dependencia de la entidad.</t>
  </si>
  <si>
    <t>2. Ausencia de un acuerdo de confidencialidad por parte de los contratistas y funcionaros de la Oficina de Gestión Tecnológica e Innovación con permisos de Administrador</t>
  </si>
  <si>
    <t>1. Una persona reciba acceso no autorizado al directorio activo y extraiga información de estas</t>
  </si>
  <si>
    <t>RPDP-11</t>
  </si>
  <si>
    <t>Posibilidad de afectacion reputacional y perdida de confidencialidad por la filtración de información con datos personales  del directorio activo de la Lotería de Bogotá, debido a accesos no autorizados.</t>
  </si>
  <si>
    <t>Frente a la periodicidad, se establecio la periodicidad semestral, debido a que aproximadamente se solicita de forma semestral la autorización de activación de nuevos usuarios con permisos de modificación en el Directorio Activo, y para el nivel de ocurrencia se utilizó la linea base sugerida en la Política de Administración de Riesgo de la entidad.
Frente al impacto, se estableció la afectación reputacional como catastrófica debido a que la materializacion del riesgo podria conllevar a la filtración de usuarios y contraseñas internas</t>
  </si>
  <si>
    <t>Matriz de usuarios y perfiles</t>
  </si>
  <si>
    <t>1. Una persona reciba acceso no autorizado a los aplicativos de la entidad, o se le asignen roles que no le correspondan, y extraiga información de alguna de estas</t>
  </si>
  <si>
    <t>RPDP-12</t>
  </si>
  <si>
    <t>Posibilidad de afectacion reputacional y perdida de confidencialidad por la filtración de información con datos personales de  los aplicativos de la entidad, como el ERP, Aplicativo Comercial, Chanseguro, SIGA, Pagina WEB, entre otros,  debido a accesos no autorizados.</t>
  </si>
  <si>
    <t>Frente a la periodicidad, se establecio la periodicidad trimestral, debido a que aproximadamente se solicita de forma trimestral la autorización de activación de nuevos usuarios en alguno de los diferentes aplicativos de la entidad, y para el nivel de ocurrencia se utilizó la linea base sugerida en la Política de Administración de Riesgo de la entidad.
Frente al impacto, se estableció la afectación reputacional como catastrófica debido a que la materializacion del riesgo podria conllevar a la afectación de la seguridad de toda la información contenida en los aplicativos virtuales de la entidad.</t>
  </si>
  <si>
    <t>El profesional o colaborador designado trimestralmente con el fin de cruzar y mantener actualizada la información de Talento Humano y Contratos con la de los Usuarios del Directorio activo (DA) aplicaciones y bases de datos que no se sincronizan con el DA, compara la información con los reportes de usuarios activos y en caso de encontrar un usuario activo que no esté en los reportes entregados por talento humano y contratos se inhabilita inmediatamente.
De no realizarse el control en el momento que se identifique se ejecuta y se corrige inmediatamente, como evidencia se enviará correo y se envía correo al Jefe de la Oficina y el Oficial de Seguridad informando  el resultado de la actividad realizada. </t>
  </si>
  <si>
    <t>2. Ausencia de un acuerdo de confidencialidad por parte de los contratistas y funcionaros de la Oficina de Gestión Tecnológica e Innovación con acceso al Directorio Activo</t>
  </si>
  <si>
    <t>1. Falta de vigilancia de los procesos por parte de los apoderados. 
2. No actualización oportuna en el SIPROJWEB por parte de abogados</t>
  </si>
  <si>
    <t xml:space="preserve">Posibilidad de afectación económica y reputacional por NO atender oportunamente las distintas actuaciones que deben surtirse en los procesos judiciales, trámites extrajudiciales y administrativos a cabo. </t>
  </si>
  <si>
    <t>1. Investigaciones disciplinarias, fiscales, penales o administrativas en contra de los servidores públicos y/o contratistas de la Lotería de Bogotá. 
2. Sanciones hacia la empresa.
3. Pérdida de imagen institucional.
4. Sentencias adversas a la Loteria de Bogotá que impongan obligaciones de hacer o pecuniarias.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</si>
  <si>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</si>
  <si>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 xml:space="preserve">El Jefe de la Oficina Jurídica mensualmente hará seguimiento a las actuaciones relevantes de los procesos judiciales en el SIPROJWEB con que cuenta la Lotería de Bogotá, si se llegará a presentar una desviación del control, se requerirá la actualización respectiva. Como soporte quedará el registro del proceso en el SIPROJWEB </t>
  </si>
  <si>
    <t>Validar el cumplimiento de la actividad del abogado en la defensa de las distintas etapas del proceso.</t>
  </si>
  <si>
    <t>Oficina Juridica
Trabajadores y contratistas asignados para apoyar supervisión.</t>
  </si>
  <si>
    <t>El Jefe de la Oficina Juridica mensualmente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</si>
  <si>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Realizar seguimiento mensual al proceso conforme a la información registrada en Rama Judicial y Siprojweb.</t>
  </si>
  <si>
    <t>Oficina Jurídica
Trabajadores y contratistas asignados para apoyar supervisión.</t>
  </si>
  <si>
    <t xml:space="preserve">El Supervisor del contrato hará Seguimiento mensual a la actividad del apoderado judicial en cada uno de los procesos asigandos. En caso que de encontrar fallas en el cumplimiento del contrato, requerirá al contratista y tomará las medidas pertinentes. Como soporte quedará los informes de supervisión. </t>
  </si>
  <si>
    <t>Procedimiento Seguimiento Contractual PRO-103-235
Procedimiento Gestión Judicial PRO-103-231</t>
  </si>
  <si>
    <t>1. No registro de la información por parte del abogado responsable del proceso.
2. Pérdida de información.
3. Manipulación de información.
4. Insuficiente información registrada en el Siprojweb</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</si>
  <si>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</si>
  <si>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</si>
  <si>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</si>
  <si>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El Jefe de la Oficina Juridica realizará seguimiento del estado de los procesos judiciales y actuaciones prejudiciales, a través de los módulos de la herramienta "SIPROJ". En caso de presentarse una desviación del control, se requerirá al abogado responsable la actualización respectiva. como soporte quedará el SIPROJ debidamente actualizado</t>
  </si>
  <si>
    <t>Procedimiento Gestión Judicial PRO-103-231-9</t>
  </si>
  <si>
    <t xml:space="preserve">La Oficina Jurídica en caso de requerirse solicitará el soporte Técnico al centro de contacto de SIPROJWEB, con el fin que se realicen las asesorías en el manejo del sistema y para solucionar el inconveniente presentado. Como soporte quedará la solución del inconviente presentado. </t>
  </si>
  <si>
    <t>Resolución 104 de 2018, Manual del Usuario de Siprojweb.</t>
  </si>
  <si>
    <t>Solicitar soporte técnico cuando se requiera.</t>
  </si>
  <si>
    <t>1. Inoportuna actuación por parte del abogado responsable del proceso.
2. Pérdida de información por falta de registro en el Sistema de Gestión Jurídica.
3. Falta de seguimiento y control a las actuaciones de los abogados.</t>
  </si>
  <si>
    <t>Posibilidad de afectación económica y reputacional por pérdida debido al no pago oportuno en las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</si>
  <si>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</si>
  <si>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 xml:space="preserve">seguimiento mensual del cumplimiento de los sentencias o fallos de manera oportuna. </t>
  </si>
  <si>
    <t>PROCEDIMIENTO PAGO DE SENTENCIAS Y CONCILIACIONES</t>
  </si>
  <si>
    <t>Realizar seguimiento al cumplimiento de los fallos condenatorios</t>
  </si>
  <si>
    <t xml:space="preserve">La Secretaría General según necesidad del servicio presentará al Comité de Conciliación el perfil del abogado escogido por la Secretaria General para la representación judicial de la entidad . </t>
  </si>
  <si>
    <t xml:space="preserve">Validación de los lineamientos del Comité de Conciliación en los perfiles a contratar de los abogados. </t>
  </si>
  <si>
    <t>1. Fallas en la planeación previa al inicio de la actividad de auditoría.
2. Falta de conocimiento del procedimiento vigente de auditoria interna para el desarrollo de las auditorias
3. Inadecuada revisión a los informes de auditoria preliminares.</t>
  </si>
  <si>
    <t>1. Afectación de la credibilidad respecto de la labor de la OCI.
2. Atrasos en la programación del Plan Anual de Auditorías vigente por reprocesos en la proyección de alcances a los informes definitivos de auditoria radicados.</t>
  </si>
  <si>
    <t>La periodicidad del riesgo se estableció en mensual debido a los seguimientos y auditorías que realiza la Oficina de Control Interno y el análisis de las evidencias e información para los ejercicios adelantados de conformidad con la programación de los trabajos de auditoria enmarcados en el Plan Anual de Auditoria vigente.
El nivel de ocurrencia se estableció en dos, debido a que se identificaron las siguientes situaciones en la vigencia 2021: 1) se materializó el riesgo de auditoria por error en la opinión en la auditoría del proceso JSA -  Apuestas de la vigencia 2020 entregado en marzo de 2021; y 2) se identificó reproceso en la proyección de un alcance en el informe de seguimiento a PQRS del III trimestre de 2021.
Por otra parte, en la vigencia 2023 se identificó un caso de materialización del riesgo de auditoria por el alcance en un informe de seguimiento a comité de conciliación, dado que este fue radicado con debilidades en una conclusión y una recomendación asociadas con la etapa de arreglo directo. El informe final fue radicado con memorando 3-2023-1350 y el alcance con radicado 3-2023-1371.  Por lo anterior, se mantiene el nivel de ocurrencia en dos
Frente al nivel de impacto no se estableció la afectación económica, por cuanto los reprocesos de generación de alcances a los informes de auditoria se convierte en trabajos adicionales a cubrir por el integrante del equipo de la OCI, bien sea trabajador oficial o contratista.</t>
  </si>
  <si>
    <t>El auditor designado en el Plan Anual de Auditoría vigente revisa que la información registrada en los formatos de la fase de planeación de cada auditoria y/o marco legal este vigente (interna y externa) mediante: 1) consulta en la página WEB SISJUR; o, 2) prueba de recorrido con el proceso auditado o solicitud por correo electrónico al proceso, para identificar la vigencia del documento, guía, procedimiento, caracterización, etc.  Si el auditor identifica información derogada, debe ajustar los formatos de planeación y/o marco legal previo al inicio de la fase de ejecución del trabajo de auditoria.
Para las auditorias basadas en riesgos se deja como evidencia el formato FRO102-479-1 Conocimiento del Proceso y su Estructura (informando que se haya consultado el SISJUR o con el proceso auditado mediante prueba de recorrido o correo electrónico de la vigencia de los documentos o del marco legal); Para trabajos de auditoria diferentes a las basadas en riesgos el pantallazo de la consulta realizada en SISJUR de la normatividad relacionada en el marco legal descrito en el formato FRO102-484-1 Informe de ley o seguimiento.</t>
  </si>
  <si>
    <t xml:space="preserve">Procedimiento Auditorias Internas PRO-102-253, actividad 2 "Efectuar conocimiento del proceso a evaluar" </t>
  </si>
  <si>
    <t>Realizar las consultas en el SISJUR del marco legal o al proceso auditado, mediante correo electrónico o prueba de recorrido, de la vigencia de la documentación interna.</t>
  </si>
  <si>
    <t>Auditor líder designado en el Plan Anual de Auditoría.</t>
  </si>
  <si>
    <t>El auditor designado en el Plan Anual de Auditoría vigente revisa en conjunto con el responsable y/o personal del proceso auditado a través de una o varias reuniones presenciales o virtuales, o remite por correo electrónico, los hallazgos y/u observaciones identificadas en la fase de ejecución de los trabajos de auditoria o informe de ley o seguimiento previa radicación del informe preliminar, aclarando las inconformidades, inquietudes o dudas formuladas por el proceso auditado. Si se identifican rechazos de los hallazgos u observaciones en la reunión o como respuesta del correo electrónico, el auditor líder solicita la información y/o documentación que los desvirtué para analizarla y en caso a que haya lugar, se retira o confirma.
Como evidencia se deja  el acta de reunión o traza de correos electrónicos entre el auditor líder y el equipo del proceso auditado o pantallazo del chat de Teams de las reuniones programadas donde se refleje el registro de los resultados de la sesión.</t>
  </si>
  <si>
    <t xml:space="preserve">Procedimiento Auditorias Internas PRO-102-253, actividad  9 "Validación de los hallazgos y/u  observaciones de auditoría </t>
  </si>
  <si>
    <t>Elaborar las actas de reunión entre el auditor líder y el equipo del proceso auditado donde se evidencie el registro de los resultados obtenidos en la revisión de los hallazgos y/u observaciones identificadas, y/o,
Generar las capturas de pantalla donde se refleje el registro de los resultados obtenidos en la reunión de revisión de los hallazgos y/u observaciones identificadas, entre el auditor líder y el equipo del proceso auditado, y/o,
Generar en formato PDF. la traza de correos electrónicos donde se refleje el registro de los resultados obtenidos en la  revisión de los hallazgos y/u observaciones identificadas, entre el auditor líder y el equipo del proceso auditado.</t>
  </si>
  <si>
    <t>El jefe de la Oficina de Control Interno en la fase de comunicación de resultados revisa la redacción, consistencia y coherencia de los hallazgos y/u observaciones registradas en el informe preliminar de auditoria o informe de ley o de seguimiento previa radicación de este en el SIGA; esta revisión puede efectuarse a través reuniones presenciales o por Teams o mediante correos electrónicos enviados por el jefe OCI al auditor designado con la revisión efectuada. Si se identifican aspectos de mejora en la redacción, consistencia y/o coherencia en los hallazgos u observaciones consignados en el informe preliminar o informe de ley o de seguimiento, se dejará constancia en el chat de la reunión por teams, en el acta de reunión o en el correo electrónico.</t>
  </si>
  <si>
    <t>Procedimiento Auditorias Internas PRO-102-253 Actividad 10 "Elaboración y envió del informe preliminar de auditoría al proceso auditado"</t>
  </si>
  <si>
    <t>Elaborar las actas de reunión entre el auditor líder y el jefe OCI donde se evidencie el registro de los resultados obtenidos en la revisión de los hallazgos y/u observaciones identificadas, y/o,
Generar las capturas de pantalla donde se refleje el registro de los resultados obtenidos en la reunión de revisión de los hallazgos u observaciones identificadas, entre el auditor líder y/u jefe OCI, y/o,
Presentar en PDF el correo electrónico enviado por el jefe OCI al auditor designado con los aspectos de mejora a tener en cuenta en los hallazgos y/u observaciones identificadas.</t>
  </si>
  <si>
    <t>1. Insuficiencia de personal en OCI que apoye la ejecución del Plan Anual de Auditorías - PAA, aprobado.
2. Ejecución de actividades  no contempladas inicialmente en el Plan Anual de Auditorías que afectan el cronograma y programación inicial de actividades</t>
  </si>
  <si>
    <t>1. Incumplimiento como tercera línea de defensa de la entidad.
2. Disminución de calificación en el Índice de Desempeño Institucional y/o Índice de Control Interno que se miden a través del Formulario Único de Reporte y Avance a la Gestión - FURAG.
3. Hallazgos entes de control externo.</t>
  </si>
  <si>
    <t>El nivel de ocurrencia se estableció en dos, debido a que al menos tres veces en el año 2023 hubo modificaciones del Plan Anual de Auditoría al no tener o poder adelantar todas las auditorías o seguimientos planeados al inicio del año, dadas las justificaciones por fatiga de auditoria a un proceso y duplicidad de auditorias con entes externos de control (Contraloría de Bogotá).
Frente al nivel de impacto no se estableció afectación económica dado que el Plan Anual de Auditoría no es estático, sino es susceptible de modificación.</t>
  </si>
  <si>
    <t>El Jefe de Control interno en reunión mensual con el equipo de trabajo OCI, verifica si se  presentan atrasos y se identifican las dificultades para el cumplimiento de actividades programadas en el Plan Anual de Auditoria - PAA vigente (como por ejemplo:  ejecutar otras actividades no programadas en el PAA, atrasos en la información solicitada). 
En caso de presentar atrasos se concertarán con los auditores designados el plan de trabajo para el cumplimiento de las actividades o se priorizarán las actividades críticas que deben ejecutarse y redistribuye por equipos interdisciplinarios las actividades faltantes para dar cumplimiento al PAA.
Como evidencia se tienen acta de reunión presencial y/o virtual (pantallazo del chat de Teams) o correos institucionales donde se redistribuyen las actividades priorizadas del PAA.</t>
  </si>
  <si>
    <t>Procedimiento Plan Anual de Auditoria PRO-102-340, actividad 6 "Seguimiento al PAA"</t>
  </si>
  <si>
    <t>Elaborar las actas de reunión presencial o virtual (chat de Teams) donde se refleje el seguimiento realizado al cumplimiento del Plan Anual de Auditoria vigente o correos electrónicos donde se redistribuye las actividades del Plan Anual de Auditorias</t>
  </si>
  <si>
    <t>Equipo OCI
(auditor que realice las notas en el chat de la reunión o que levante el acta de reunión
Jefe OCI
Correo electrónico enviado al equipo OCI con la redistribución de actividades</t>
  </si>
  <si>
    <t>El Jefe de Control interno valida y revisa trimestralmente la redistribución y reprogramación de las nuevas actividades del PAA - Plan Anual de Auditoria con el equipo de trabajo OCI mediante reunión interna presencial o virtual y presenta ante el Comité Institucional de Coordinación de Control Interno - CICCI la autorización para su modificación.  En caso de no aprobación o aprobación parcial, se priorizan las actividades con mayor nivel de importancia.
Como evidencia se tienen el acta de reunión interna OCI y si procede alguna modificación del Plan Anual de Auditoria, el acta de comité CICCI donde se incluya la solicitud de modificación con la justificación.</t>
  </si>
  <si>
    <t>Procedimiento Plan Anual de Auditoria PRO-102-340, actividad 7 "se autoriza ajuste"</t>
  </si>
  <si>
    <t>Elaborar las actas de reunión presencial o virtual (chat de Teams) donde se refleje la revisión y validación de redistribuciones o reprogramaciones de actividades en el Plan Anual de Auditoria vigente.
Elaborar el acta de comité CICCI de la solicitud de redistribuciones o reprogramaciones de actividades en el Plan Anual de Auditoria vigente</t>
  </si>
  <si>
    <t>Equipo OCI
(auditor que realice las notas en el chat de la reunión o que documente el acta de reunión y de comité CICCI)</t>
  </si>
  <si>
    <t>1. Falta total o parcial de la documentación cargada a la carpeta compartida u OneDrive del proceso Evaluación Independiente y Control a la Gestión que soporte el cumplimiento de las actividades ejecutadas del Plan Anual de Auditorías y documentos propios del proceso.
2. No realizar copias de seguridad de la información cargada por la OCI a la carpeta compartida o OneDrive.</t>
  </si>
  <si>
    <t>RSI-02</t>
  </si>
  <si>
    <t>1. Pérdida de disponibilidad de la información.
2. Pérdida de información relevante para contestar requerimientos de entes de control externo.
3. Pérdida de evidencias que soporten el cumplimiento del Plan Anual de Auditoria.</t>
  </si>
  <si>
    <t>El jefe de Control interno trimestralmente compara un reporte en Excel diligenciado por los integrantes  del equipo OCI (columna ARCHIVO DIGITAL) que contiene el seguimiento al cumplimiento del Plan Anual de Auditoria vigente, frente a la consulta realizada en la carpeta compartida interna u OneDrive para corroborar que la información haya sido cargada. En caso de identificar diferencias en la comparación de la información cotejada se solicitará completar lo faltante al equipo OCI, mediante correos electrónicos y/o reuniones internas OCI.
Como evidencia se tienen los correos que se cursen entre el integrante del equipo de trabajo y el jefe OCI, o actas de reunión  internas presenciales o virtuales (pantallazo chat de reunión en teams).</t>
  </si>
  <si>
    <t>No aplica</t>
  </si>
  <si>
    <t>Elaborar las actas de reunión presencial o virtual (chat de Teams) donde se refleje la comparación de la información (reporte vs. consulta)
Diligenciar y reportar el archivo Excel donde se registra el cumplimiento del Plan Anual de Auditorias - campo (columna ARCHIVO DIGITAL) y campo (OBSERVACIONES JEFE OCI).
Presentar en PDF los correo electrónicos enviados por el jefe OCI al equipo OCI con los resultados de la comparación de información con el fin de subsanar las diferencias.</t>
  </si>
  <si>
    <t>Jefe de Control Interno y equipo OCI</t>
  </si>
  <si>
    <t>El auditor designado  mensualmente revisa la respuesta a la solicitud  enviada mediante correo electrónico a la Oficina de Sistemas, del log del backup de la carpeta compartida u OneDrive (copia de instancia) de la Oficina de Control Interna donde se alojan los archivos generados por el equipo OCI. 
En caso de no recibir respuesta y/o identificar que no se realiza el backup, se enviará un correo electrónico con copia a la Secretaria General informando el incumplimiento y solicitando se cumpla con la ejecución del back up.
Como evidencia, los correos electrónicos remitidos por el auditor designado OCI al personal del la Oficina de Sistemas.</t>
  </si>
  <si>
    <t>Presentar en PDF los correo electrónicos enviados y recibidos entre el auditor designado de la OCI y la Oficina de Sistemas</t>
  </si>
  <si>
    <t xml:space="preserve">Auditor designado </t>
  </si>
  <si>
    <r>
      <t xml:space="preserve">El líder del proceso mensualmente verificará los informes que su área deba remitir, mediante la Matriz de Comunicaciones, con el fin de reportar la información en los tiempos previstos por Ley y este a su vez enviará o designará a un auditor de su equipo para enviar un correo electrónico a la Oficina Asesora de Planeación </t>
    </r>
    <r>
      <rPr>
        <u/>
        <sz val="11"/>
        <rFont val="Calibri"/>
        <family val="2"/>
        <scheme val="minor"/>
      </rPr>
      <t>bimestralmente</t>
    </r>
    <r>
      <rPr>
        <sz val="11"/>
        <rFont val="Calibri"/>
        <family val="2"/>
        <scheme val="minor"/>
      </rPr>
      <t xml:space="preserve"> , indicando el cumplimiento de los informes del proceso Evaluación Independiente y Control a la Gestión relacionados en la matriz.
Si se detectan desviaciones en el control, es decir, 
1) si se identifica que la información en la matriz de comunicaciones está desactualizada, el líder del proceso o un auditor de su equipo designado, deberá solicitar la actualización ante el área de Comunicaciones y Mercadeo; 
2) Si se identifica incumplimiento de algún reporte en los tiempos previstos, de manera inmediata, el líder del proceso o un auditor de su equipo designado, realizará el reporte de información registrada en la matriz de comunicaciones y diligenciará y enviará los formatos de materialización de riesgos a la Oficina de Planeación Estratégica.
Como evidencia, los correos electrónicos </t>
    </r>
    <r>
      <rPr>
        <u/>
        <sz val="11"/>
        <rFont val="Calibri"/>
        <family val="2"/>
        <scheme val="minor"/>
      </rPr>
      <t>bimestrales</t>
    </r>
    <r>
      <rPr>
        <sz val="11"/>
        <rFont val="Calibri"/>
        <family val="2"/>
        <scheme val="minor"/>
      </rPr>
      <t xml:space="preserve"> remitidos por el líder del proceso o un auditor designado, al personal de la Oficina Asesora de Planeación con el reporte de cumplimiento o incumplimiento de los informes contenidos en la matriz de comunicaciones.</t>
    </r>
  </si>
  <si>
    <t>1. Ausencia de la certificación de independencia y objetividad en los trabajos de auditoria suscritas por contratistas y personal de planta de la Oficina de Control Interno.</t>
  </si>
  <si>
    <t>RPDP-13</t>
  </si>
  <si>
    <t>Posibilidad de afectación reputacional por incurrir en fallas en el principio de confidencialidad en los datos sensibles de los trabajadores,   contratistas de la entidad, proveedores, distribuidores, loteros y ganadores recolectados en el proceso de auditorias causado por error humano o filtración de la información por alguno de sus responsables.</t>
  </si>
  <si>
    <t>1. Afectación de la imagen del personal de la entidad.
2. Apertura de procesos disciplinarios para los responsables involucrados.
3. Multas y sanciones por acciones civiles.</t>
  </si>
  <si>
    <t>Se estableció la periodicidad mensual, debido a que las auditorias se ejecutan mes a mes, teniendo en cuenta la programación del Plan Anual de Auditorías vigente.
La afectación reputacional es moderada debido a que la materialización del riesgo conllevaría a la afectación en la imagen de la entidad con algunos usuarios de relevancia frente al logro de los objetivos</t>
  </si>
  <si>
    <t>El jefe de la Oficina de Control Interno, al inicio de los contratos de orden de prestación de servicios y entrada en vigencia del Plan Anual de Auditorias, verifica que el personal contratista o de planta haya suscrito la certificación de independencia y objetividad. 
Como evidencia estará a disposición la certificación en cada vigencia, la cual se conservara en la carpeta compartida electrónica de la Oficina de Control Interno.
En caso de no identificar la suscripción de la certificación por parte del personal, se solicitara por correo electrónico el cumplimiento de dicha obligación.</t>
  </si>
  <si>
    <t>Resolución interna nro. 100 de 2023 "(…) estatuto de auditoria interna y código (…) artículo 5</t>
  </si>
  <si>
    <t>Estatuto de auditoría y código de ética</t>
  </si>
  <si>
    <t>Estará a disposición la certificación de independencia en cada vigencia de los contratistas y personal de planta, la cual se conservara en la carpeta compartida electrónica de la Oficina de Control Interno.</t>
  </si>
  <si>
    <t>Jefe Control Interno</t>
  </si>
  <si>
    <t xml:space="preserve">2. Dar a conocer en los informes de auditoria publicados en el botón de transparencia de la entidad, los datos sensibles de los trabajadores,  contratistas de la entidad, proveedores, distribuidores, loteros y ganadores </t>
  </si>
  <si>
    <t>El auditor líder que construyó el informe de auditoria a publicar en el botón de transparencia de la entidad, revisa que dicho documento no contenga información que pueda vulnerar la confidencialidad de los datos sensibles de los trabajadores,   contratistas de la entidad, proveedores, distribuidores, loteros y  ganadores
En caso de identificar que pueda vulnerarlos, solicitará al jefe OCI por correo electrónico que el informe de auditoria no sea publicado en la página web, sino que en cambio sea publicada la presentación en PowerPoint proyectada en la reunión de cierre de auditoria, dado que este archivo contiene los resultados generales y no los específicos de la auditoria, o sean censurados con color negro los apartes de los informes que vulneren la confidencialidad de los datos sensibles de los trabajadores,  contratistas de la entidad, proveedores, distribuidores, loteros y  ganadores.
Como evidencia, 1) los correos electrónicos del auditor líder al jefe OCI indicando sobre la no publicación del informe o indicando que serán censurados con color negro los apartes del informe que vulneren la confidencialidad de los datos sensibles; o 2) los correos electrónicos del auditor líder para la publicación de los informes y allí sea indicado que estos no contienen información que vulnere la confidencialidad de los datos sensibles de los trabajadores,  contratistas de la entidad, proveedores, distribuidores, loteros y  ganadores.</t>
  </si>
  <si>
    <t>Procedimiento Auditorias Internas PRO-102-253 Actividad 15 "Publicar el informe de
auditoría definitivo en la
página Web de la Entidad:
en Transparencia"</t>
  </si>
  <si>
    <t>PRO102-253 Auditoria Interna</t>
  </si>
  <si>
    <r>
      <t xml:space="preserve">En caso de identificar que se pueda vulnerar la confidencialidad de los datos sensibles de los trabajadores,   contratistas de la entidad, proveedores, distribuidores, loteros y/o  ganadores, el auditor líder solicitará al jefe OCI por correo electrónico en el informe de auditoria que este no sea publicado en la página web.
</t>
    </r>
    <r>
      <rPr>
        <b/>
        <sz val="11"/>
        <rFont val="Calibri"/>
        <family val="2"/>
        <scheme val="minor"/>
      </rPr>
      <t xml:space="preserve">
</t>
    </r>
    <r>
      <rPr>
        <sz val="11"/>
        <rFont val="Calibri"/>
        <family val="2"/>
        <scheme val="minor"/>
      </rPr>
      <t>En el correo de publicación del informe el auditor líder indicará en dicha comunicación que la información a publicar no contiene datos sensibles.</t>
    </r>
  </si>
  <si>
    <t>1. Transcurrir 5 años a partir de la ocurrencia de los hechos, sin que se haya proferido auto de investigación disciplinaria.
2. Alta carga de procesos disciplinarios.
3. Carencia de los controles frente a los procesos disciplinarios próximos a caducar.
4. Demora en el suministro de las pruebas documentales.
5. Negligencia del talento humano de la Oficina de Control Disciplinario Interno</t>
  </si>
  <si>
    <t>Se escogió la periodicidad bimestral para que coincida con la ejecución del control y la línea base de 2, acorde con lo sugerido por la política de admon. del riesgo de la entidad.
Frente al área de afectación, sólo aplica la rfeputacional debido a la naturaleza del riesgo y se estableció en "menor"debido a que sólo afectaría la imagen de la entidad internamente, de conocimiento general nivel interno, de junta directiva y accionistas y/o de proveedores.</t>
  </si>
  <si>
    <t>Procedimiento Control Disciplinario Interno</t>
  </si>
  <si>
    <t>Jefe Oficina Control Disciplinario Interno</t>
  </si>
  <si>
    <t>Posibilidad de afectación reputacional debido al ofrecimiento, por parte del investigado, de dádivas u otro tipo de incentivos para obtener como beneficio, propio o de terceros, una decisión favorable dentro del proceso disciplinario.</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</si>
  <si>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"mayor"debido al impacto que tendría la materialización de este riesgo de corrupción a la imagen de la entidad.</t>
  </si>
  <si>
    <t>Política anticorrupción y gestión antisoborno de la Lotería de Bogotá</t>
  </si>
  <si>
    <t>Incluir dentro de las capacitaciones que deba realizar la OCDI a los servidores de la Lotería de Bogotá, la temática sobre corrupción y soborno al interior del proceso disicplinario.</t>
  </si>
  <si>
    <t>Posibilidad de afectación reputacional por pérdida del expediente disciplinario, debido al retiro no autorizado de expedientes por parte de un tercero o el profesional de apoyo de la oficina o por traslado de la dependencia a otras instalaciones.</t>
  </si>
  <si>
    <t>1. Impunidad de los hechos materia de investigación.
2. Posibles investigaciones disciplinarias a los instructores del proceso perdido.
3. Incumplimiento de acuerdos de gestión y de los objetivos del proceso de Control Disciplinario Interno.</t>
  </si>
  <si>
    <t>Se escogió la periodicidad diaria, debido a que que el riesgo puede materializarse en cualquier momento. 
El nivel de ocurrencia se estableció en 0 debido a que nunca se ha materializado. 
Frente al área de afectación, sólo aplica la reputacional debido a la naturaleza del riesgo y se estableció en "leve" debido a que el riesgo solo afecta la imagen de algún área de la organización</t>
  </si>
  <si>
    <t xml:space="preserve">El Jefe de la Oficina de Control Disciplinario Interno, y su profesional de apoyo, bimestralmente, verificarán la existencia de los procesos disciplinarios confrontandolos con la base de datos de la dependencia, con el fin de verificar que los mismos coincidan.
Si se identifica la pérdida de un proceso, el Jefe de la Oficina de Control Disciplinario Interno y su profesional de apoyo procederán inmediatamente a abrir la correspondiente investigación y a ordenar la reconstrucción del expediente.
Como soporte de la ejecución del control,  una vez realizada la verificación, se actualiza la base de datos de procesos disciplinarios donde se evidencia la existencia física de los procesos a cargo de la dependencia.
</t>
  </si>
  <si>
    <t>Ley 1952 de 2019</t>
  </si>
  <si>
    <t>De forma mensual, se realizará la revisión de procesos y actulización de la base de datos, para constatar la existencia física de los procesos.</t>
  </si>
  <si>
    <t>Presentar en PDF los correo electrónicos enviados a la Oficina Asesora de Planeación de manera bimestral.</t>
  </si>
  <si>
    <t>1. Divulgacion no autorizada por parte del personal de apoyo a la Oficina de Control Disciplinario Interno de los procesos disciplinarios que se adelanten.</t>
  </si>
  <si>
    <t>RPDP-14</t>
  </si>
  <si>
    <t>Posibilidad de afectacion reputacional por incurrir en fallas en el principio de seguridad y confidencialidad en el tratamiento de los datos personales recolectados en el proceso disciplinario, causado por acceso no autorizado o filtración de esta información por parte de alguno de sus responsables.</t>
  </si>
  <si>
    <t>1. Afectacion de la imagen del personal de la entidad.
2. Apertura de procesos disciplinarios para los responsables involucrados.
3. Multas y sanciones por acciones civiles y penales.</t>
  </si>
  <si>
    <t>Se establecio la periodicidad bimestral, teniendo en cuenta que en este periodo se realiza la revision de la existencia fisica de los expedientes al interior de la OCDI.
La afectación reputacional es moderada debido a que la materializacion del riesgo conllevaria a la afectacion del personal interno de la entidad.</t>
  </si>
  <si>
    <t>2. Retiro no autorizado por parte un tercero dentro de la entidad (contratistas y funcionarios) de cualquiera de los expedientes de procesos disciplinarios que se adelantan en la Oficina de Control Disciplinario Interno.</t>
  </si>
  <si>
    <t>3. Entrega no autorizada a un tercero a la entidad de los expedientes de procesos disciplinarios que se adelantan en la Oficina de Control Disciplinario Interno.</t>
  </si>
  <si>
    <t>Cumplimiento y Gestión LA/FT/FPADM, Anticorrupción y Antisoborno</t>
  </si>
  <si>
    <t>Desconocimiento de normas de tratamiento de datos personales.</t>
  </si>
  <si>
    <t>RPDP-15</t>
  </si>
  <si>
    <t>Posibilidad de afectación reputacional  por incurrir en fallas en el principio de libertad, seguridad y confidencialidad para el tratamiento de los datos personales en las bases de datos de la entidad,  causado por el desconocimiento de la normatividad en materia de tratamiento de datos personales por parte de los responsables de su tratamiento.</t>
  </si>
  <si>
    <t>El riesgo afecta la imagen de la entidad con efecto publicitario sistenido a nivel de sector administrativo, nivel departamental o municipal</t>
  </si>
  <si>
    <t>Se establecio la periodicidad diaria, debido a que las diferentes dependencias de la entidad realizan tratamiento de datos personales de manera diaria manera diaria, y para el nivel de ocurrencia se usó la linea base sugerida por la política de administración de riesgos.
La afectación reputacional es alta debido a que la información afectada debido a que el mala tratamiento de datos personales puede terminar afectando a los dueños de la información de manera negativa.</t>
  </si>
  <si>
    <t>El Oficial de Cumplimiento, quien hace sus veces de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
Como evidencia se conservan los resultados de las evaluaciones, las cuales son conservadas de manera digital por la Unidad de Talento Humano.</t>
  </si>
  <si>
    <t>Procedimiento PRO320-223 Capacitación y Formación</t>
  </si>
  <si>
    <t>El Oficial de Protección de Datos Personales, capacitará anualmente al personal de la Lotería de Bogotá en materia de tratamiento de datos personales.
La capacitación será evaluada, y en caso de que no se tenga un resultado aprovatorio en la evaluación, se procedera a recapacitar al personal para subsanar las falencias detectadas.</t>
  </si>
  <si>
    <t>Oficial de Protección de Datos de la Lotería de Bogotá</t>
  </si>
  <si>
    <t>Posibilidad de afectación económica y reputacional por incoherencia de los estados financieros debido a información errónea o incompleta registrada en el aplicativo</t>
  </si>
  <si>
    <t>El Jefe de la Unidad Financiera y Contable mensualmente revisa la información cargada en el aplicativo, con el fin de verificar que los procesos automáticos de cargue funcionen correctamente (afectó las cuentas contables correctas, en el periodo correcto, y se registraron los valores reales).
En caso de evidenciar desviaciones en la información, se solicitarán a mesa de ayuda los ajustes pertinentes del sistema.
Como soporte del control, resultan los correos electrónicos a mesa de ayuda, y tickets de caso.</t>
  </si>
  <si>
    <t>El profesional IV (Contador) de la unidad financiera y contable mensualmente verificará los saldos de cuentas en libros auxiliares y en el balance general, a partir de la revisión con los extractos bancarios  y las imputaciones contables realizadas, como medida para detectar posibles errores en los registros contables;  como desviación del control cuando se presenta un error se analiza su causa u origen que ocasionó el mal registro o la mala imputación contable y se procederá a su corrección mediante notas contables y/o contrapartidas de tal forma que se conserve la trazabilidad de los movimientos y/o ajustes contables.
Como soporte de la ejecución del control se cuenta con las conciliaciones bancarias, las cuales son realizadas por un profesional asignado de la Unidad Financiera y Contable, y revisadas por el profesional IV (Contador), y el Jefe de la Unidad..</t>
  </si>
  <si>
    <t>El  Tesorero General mensualmente verifica los tokens  de las entidades bancarias, registrando el inventario diario  en un archivo excel que se compara con los token físicos  para llevar el control de estos . En caso de no registrarse se hará el recuento  del último registro para que coincida con el número de tokens.
Como evidencia se presentará la relación mensual de existencia de tokens en formato PDF.</t>
  </si>
  <si>
    <t>La tesorera y el funcionario auxiliar de tesorería, mensualmente verifican que se encuentren en custodia en las bovedas de seguridad los documentos tales como: , chequeras en uso, documentos bancarios que lo ameriten y sellos secos para los cheques; para lo anterior se cuenta con dos ( 2 ) cajas fuertes, una en la Oficina de la Tesorería General, y la segunda en la Oficina del Auxiliar de Tesorería, para ello, se diligencian los formatos actas de cheques y relación de CDT recibidos en custodia,  cada uno maneja y conoce la clave de la caja fuerte de su oficina, esas claves son conocidas únicamente por estos responsables, esto se realiza con el fin de proteger y salvaduardar dichos documentos .
Como descisión sobre la desviación del control, y con el fin de evitar la interrupción de la operación del proceso, el Tesorero General entregará ala secretaria general,y/o Jefe de la Unidad Financiera y Contable un sobre sellado con la relación de tokens y clave de las bóvedas de seguridad, que se utilizará en caso de fuerza mayor, quién será el responsable del manejo de esta información.
Como soporte del control, se cuenta con los formatos diligenciados actas de cheques y relación de CDT recibidos en custodia, y relación de sellos con que se cuenta.</t>
  </si>
  <si>
    <t>Posibilidad de afectación económica y reputacional por concentración de recursos financieros en una sola entidad debido a desconocimiento de las políticas del procedimiento de inversión de liquidez</t>
  </si>
  <si>
    <t>El Auxiliar de Tesorería verificará diariamente la relación de las órdenes de pago (que esté aprobada en el aplicativo para el giro por parte del Jefe Financiero y el ordenador del gasto, así como la completitud de documentos soporte) y posteriormente se las envía al tesorero para su giro, para tener un adecuado control de las obligaciones  y pagos realizados, 
Si se llega a registrar en el aplicativo de forma erronea un movimiento bancario, se procederá a corregir mediante contrapartida contable de acuerdo con el proceso de conciliación bancaria.
Como soporte de la ejecución del control, el Tesorero General obtendrá del portal bancario la constancia del pago exitoso, para asegurar que efectivamente se giro la órden de pago, así como el boletín diario de tesorería.</t>
  </si>
  <si>
    <t>El Tesorero General, diariamente hará la verificación de los pagos exitosos realizados, contrastando la información con la orden de pago  y/o factura del contratista y/o proveedor, para ello el Tesorero General, obtendrá del portal bancario el pago exitoso de estos, con el fín de asegurar que se giro la el monto exacto de la obligación a pagar y a la entidad financiera pertinente.
Como medida de desviación se hara la conciliación bancaria para verificar frente a los movimientos bancarios que los pagos exitosos concuerden con los pagos de las órdenes de pago tramitadas.
Como soporte  de la ejecución del control se realizan las conciliaciones bancarias mensualmente.</t>
  </si>
  <si>
    <t>Actualizar el procedimiento de "Elaboración de órdenes de pago" para pagos sin afectación presupuestal, documentando el canal oficial de solicitud de pagos de premios (SIGA)</t>
  </si>
  <si>
    <t>La probabilidad se definió de carácter mensual por el pago de la nómina, y debido a que el riesgo no se materializó en la vigencia 2020, se estableció un nivel de ocurrencia en cero.
Frente al impacto, el pago de intereses de mora es mucho menor al 1% del patrimonio de la Lotería de Bogotá, por tanto es de carácter leve.</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</si>
  <si>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
4. Interpretación errónea de la norma aplicable a las modalidades de empleados en la elaboración de nómina</t>
  </si>
  <si>
    <t>El profesional de nómina, en conjunto con el Jefe de la Unidad de Talento Humano, semestralmente revisarán la oportunidad de actualizar el Manual de Nómina con el fin de prevenir interpretaciones erróneas de la norma en la liquidación de nómina, mediante la actualización normativa y procedimental.
Si se identifica desactualización del manual por expedición de nueva normativa, se procederá a actualizarlo y presentarlo al CIGYD para su aprobación.
Como soporte de la ejecución del control, se contará con las actas de reunión, y el manual actualizado en caso de ser necesario.</t>
  </si>
  <si>
    <t>Posibilidad de afectación reputacional por contar con clima organizacional o laboral en niveles inadecuados debido a falta de ejecución del plan de acción de medición del clima laboral.</t>
  </si>
  <si>
    <t>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Una vez aprobado el plan de Capacitación se deben socializar y publicar en la página Web de la entidad, esta publicación debe realizarse antes del 28 de febrero de cada vigencia.
Nota: La aprobación del plan de Capacitación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t>
  </si>
  <si>
    <t>Fiscal</t>
  </si>
  <si>
    <t>Presentación de factura duplicada por el mismo producto.</t>
  </si>
  <si>
    <t>Error en la digitación del valor de pago en el aplicativo administrativo y financiero.</t>
  </si>
  <si>
    <t>1. Pago por un mayor valor al proveedor de bienes y servicios.
2. Sanciones disciplinarias.
3. Inconsistencias en la información contable de la entidad.</t>
  </si>
  <si>
    <t>Cada supervisor de contrato, mensualmente (o acorde a la periodicidad de la factura) revisa los documentos enviados por el contratista para aprobar e iniciar el trámite de orden de pago, lo anterior, con la finalidad de validar la completitud de documentos, que no se encuentre duplicada la factura, o se registren valores mayores a la factura por cobrar.
En caso de evidenciar inconsistencias en los soportes de la factura, el supervisor del contrato requerirá al proveedor para subsanar las novedades identificadas.
Como soporte de la ejecución del control, resultan los correos electrónicos enviados por los supervisores de contrato, o apoyo a la supervisión, otorgando visto bueno a los documentos remitidos para pago.</t>
  </si>
  <si>
    <t>El profesional de SST cada vez que ingrese un nuevo servidor público, trabajador oficial o contratista, verificará y apoyará la afiliación de ARL, y salud (únicamente para servidores públicos y trabajadores oficiales), con el fin de garantizar el cubrimiento una vez se vinculen a la entidad.
En caso de evidenciar que ingresó un nuevo servidor público, trabajador oficial o contratista que no se ha afiliado a la ARL y salud, el profesional de SST realizará la afiliación inmediata.
Como soporte del control, resulta el certificado de afiliación de ARL (para servidor público, trabajador oficial o contratista), y de salud (para servidor público, trabajador oficial).</t>
  </si>
  <si>
    <t>El profesional de apoyo SST cada vez que se genere una incapacidad, verificará y diligenciará en la matriz de seguimiento a recobro de incapacidades la inlcusión y recobro de la incapacidad, para evitar el no pago del recobro, generando un soporte de radicación de recobro de incapacidad ante las EPS.
Debido a la naturaleza del riesgo, no aplica desviación, dado que el no recobro de la incapacidad, se genera detrimento patrimonial, que es sancionable por entes de control.
Como soporte de la ejecución del control resulta la matriz de seguimiento a recobro de incapacidades diligenciada y actualizada cada vez que se requiera.</t>
  </si>
  <si>
    <t>Posibilidad de afectación económica por doble pago a un mismo tercero debido a error humano involuntario</t>
  </si>
  <si>
    <t>El profesional designado de la Unidad Financiera y Contable, mensualmente elaborará conciliaciones bancarias, con el fin de verificar que el valor de saldo en bancos coincida con el valor contable.
Como medida de desviación, se debe indagar la diferencia del valor, y proceder a solicitar reintegro, o colocar la denuncia penal según aplique.
Como soporte del control, resultan las conciliaciones en físico en la Unidad Financiera y Contable.</t>
  </si>
  <si>
    <t>El líder del proceso mensualmente verificará los informes que su área deba remitir, mediante la Matriz de Comunicaciones, con el fin de reportar la información en los tiempos previstos por Ley y este a su vez enviará o designará a un miembro de su equipo para enviar un correo electrónico a la Oficina Asesora de Planeación bimestralmente , indicando el cumplimiento de los informes del proceso relacionados en la matriz.
Si se detectan desviaciones en el control, es decir:
1) si se identifica que la información en la matriz de comunicaciones está desactualizada, el líder del proceso o un profesional del equipo designado, deberá solicitar la actualización ante el área de Comunicaciones y Mercadeo; 
2) Si se identifica incumplimiento de algún reporte en los tiempos previstos, de manera inmediata, el líder del proceso o un miembro de su equipo designado, realizará el reporte de información registrada en la matriz de comunicaciones y diligenciará y enviará los formatos de materialización de riesgos a la Oficina Asesora de Planeación.
Como evidencia de la ejecución del control, resultan los correos electrónicos bimestrales remitidos por el líder del proceso o un miembro del equipo de trabajo designado, al personal de la Oficina Asesora de Planeación con el reporte de cumplimiento o incumplimiento de los informes contenidos en la matriz de comunicaciones.</t>
  </si>
  <si>
    <t>El jefe de la Unidad Financiera y Contable trimestralmente solicitará a la Oficina de Gestión Tecnológica el reporte de usuarios que tienen acceso a las aplicaciones exclusivas del proceso financiero y contable, y valida que la información de perfiles asignados a su dependencia sea acorde a la obligación y función de su equipo de trabajo, con el fin de 
En caso de detectarse alguna inconsistencia, el Jefe de la Unidad Financiera y Contable se la informará al responsable de la Oficina de Gestión Tecnológica para que se realice la respectiva corrección.
Como evidencia del control se conservarán los correos de comunicación entre las dependencias.</t>
  </si>
  <si>
    <t>El profesional de presupesto al inicio de cada año (o cuando un usuario requiera un nuevo rubro), asigna a través del sistema ERP (SICOF) exclusivamente los rubros que maneja cada área, con el fin de prevenir que tenga acceso a los demás rubros presupuestales que no apliquen para el proceso respectivo.
Como decisión de la desviación, es decir, si el profesional de presupuesto evidencia que se solicitó un registro por el rubro presupuestal erróneo, rechazará la solicitud.
Como soporte de la ejecución del control, resultará el screenshot de SICOF donde se asignan rubros a funcionarios.</t>
  </si>
  <si>
    <t>Procedimiento de presupeusto</t>
  </si>
  <si>
    <t xml:space="preserve">
El profesional designado de la Unidad de Apuestas y control de Juegos por lo menos una vez al semestre visita la bodega de almacenamiento del proovedor impresor para constatar la existencia  stock de de los formularios impresor mediante muestro aleatorio.
Si en la visita se identifica inexistencia y/o insufiencia del stock se documentara en un acta y se informa al supervisor del contrato para que requiera al proovedor impresor. 
Como soporte de la ejuccion del control se cuenta con actas y/o informes de la visita. </t>
  </si>
  <si>
    <t>Posibilidad de afectación económica y reputacional por incurrir en duplicidad de serie y numeración debido a falencias en la asignación por parte de la firma impresora</t>
  </si>
  <si>
    <t>Posibilidad de afectación económica y reputacional por incumplimiento de las obligaciones del concesionario de apuestas permanentes o chance durante la ejecución del contrato de concesión a causa de entrega de informacion incompleta o erronea por parte del Concesionario</t>
  </si>
  <si>
    <t>Posibilidad de afectación reputacional por generar inapropiadamente hallazgos y/u observaciones en los informes de auditoría o de ley y seguimiento, debido a debilidades en el conocimiento o planeación del trabajo de auditoria y/o las relacionadas con la revisión de dichos informes.</t>
  </si>
  <si>
    <t>Posibilidad de afectación Reputacional por incumplir en el 10%  o en un mayor porcentaje con la ejecución del Plan Anual de Auditorias debido a Insuficiencia de personal en OCI que apoye la ejecución de dicho plan y la ejecución de actividades  no contempladas inicialmente que afectan el cronograma inicial de actividades</t>
  </si>
  <si>
    <t>Posibilidad de afectación económica y reputacional por  la pérdida de disponibilidad de la información generada por los integrantes del equipo de la OCI debido a la falta total o parcial de la documentación cargada a la carpeta compartida u OneDrive del proceso Evaluación Independiente y Control a la Gestión y la no generación de copias de seguridad de la información.</t>
  </si>
  <si>
    <t>Exposición de la información de carácter de reserva de los servidores públicos.
Riesgo reputacional y legal para la entidad 
Vulnerabilidad de los servidores públicos o sus familias  por la exposición a la que quedan expuestos los datos de reserva de la hoja de vida</t>
  </si>
  <si>
    <t xml:space="preserve">Posibilidad de afectación económica y reputacional por pérdida de mercado de loterías / menores ventas de Lotería a causa de no tener estrategias comerciales en un plan estructurado.
</t>
  </si>
  <si>
    <t xml:space="preserve">La Subgerencia Comercial y de Operaciones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cronograma y los indicadores de gestiòn que permitan realizar el seguimiento respectivo.
En caso de no realizarse en la fecha estipulada se debe realizar una reunión inmediata para elaborarlo. En el caso de ausencia por cualquier motivo de los profesional del area de Comunicaciones y Mercadeo, la entidad deberá designar un reemplazo que realice seguimiento a la ejecución del plan comercial y de mercadeo vigente.
EVIDENCIA:
Carpeta fisica del plan comercial y de mercadeo vigente. 
Como soporte del control se presenta el Plan Comercial y de Mercadeo aprobado. </t>
  </si>
  <si>
    <t>Posibilidad de afectación económica por aumento en la materialización de riesgos laborales debido a falta de instrumentos, inadecuado autocuidado en el desarrollo de actividades, o espacios laborales no aptos.</t>
  </si>
  <si>
    <t>De forma mensual, se realizará la revisión de procesos y actualización de la base de datos, para verificar el estado la ocurrencia de posibles prescripciones.</t>
  </si>
  <si>
    <t xml:space="preserve">Posibilidad de afectación reputacional debido a no presentar, o presentar informes o dar respuesta a requerimientos de entes externos por fuera de los términos establecidos, debido al desconocimiento de plazos para la presentación </t>
  </si>
  <si>
    <t xml:space="preserve">Posibilidad de afectación económica y reputacional por pérdida de billetería al ser hurtada por delincuentes por aumento de las cifras de inseguridad y robos en Colombia. </t>
  </si>
  <si>
    <t>Posibilidad de afectación económica y reputacional por asignación de cupos a distribuidores con incumplimiento de requisitos con fin de favorecer a un tercero a cambio de beneficios.</t>
  </si>
  <si>
    <t>1. Apertura de procesos disciplinarios
2. Hallazgos de entes de control</t>
  </si>
  <si>
    <t>Los profesionales designados de la Oficina Jurídica, Oficina de Gestión Tecnológica e Innovación, Unidad Financiera y Contable, y la Dirección de Operación de Producto y Comercialización cada vez que se reciba una nueva solicitud de un distribuidor, verifican los requisitos habilitantes definidos en el procedimiento PRO410-342 Inscripción, registro de distribuidores, y asignación de cupo, con el fin de garantizar que los distribuidores nuevos tengan la capacidad jurídica, financiera, técnica y comercial para distribuir el producto lotería.
En caso de detectarse una desviación, es decir, si se identifica que el solicitante no cumple con los requisitos habilitantes, no se asigna el cupo de billetería, y se le notifica mediante comunicación oficial.
Como soporte de la ejecución del control, se cuenta con el visto bueno de las áreas: Oficina Jurídica, Oficina de Gestión Tecnológica e Innovación, Unidad Financiera y Contable, y la Dirección de Operación de Producto y Comercialización, y el acta del Comité de cupos en el cual se aprueba el cupo.</t>
  </si>
  <si>
    <t xml:space="preserve">
Posibilidad de afectación económica por entrega o retención de billetería a distribuidores con incumplimiento de requisitos debido a inoportunidad en el pago por parte del distribuidor y/o falencias en la revisión del estado de las garantías.</t>
  </si>
  <si>
    <t xml:space="preserve">1.Ofrecimiento de beneficios por parte de terceros
</t>
  </si>
  <si>
    <t>1. Inconsistencias en el reporte de retenidos generado semanalmente.
2. Estados de cuenta incorrectos o desactualizados
3. Seguimiento inadecuado al estado de las pólizas</t>
  </si>
  <si>
    <t xml:space="preserve">
Se estableció la periodicidad semestral, debido a que la asignación de cupos se realiza aleatoriamente cada vez que llegue un nuevo distribuidor.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</si>
  <si>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Se estableció la periodicidad semanal, debido a que la distribución de la billetería se realiza semanalmente.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</si>
  <si>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El profesional de la Dirección de Operación del Producto y Comercialización semanalmente verifica las garantías que se encuentran vencidas con el propósito de identificar incumplimientos en los distribuidores para determinar a cuales de ellos se reteniene el despacho de billetería.
Si se detectan desviaciones en el control, el profesional de la Dirección de Operación de Producto y Comercialización notifica a la Unidad Financiera sobre los distribuidores con incumplimiento en sus garantías  para que sean retenidos.
Como soporte de la ejecución del control resultan los correos electronicos enviados a la Unidad Financiera informando si se encuentra algunos de los distribuidores con las garantías vencidas.</t>
  </si>
  <si>
    <t xml:space="preserve">                                                                                                                                                                                                                                                                                                                                                                                                                                                                   Correos electronicos enviados a la Unidad Financiera informando si se encuentra algunos de los distribuidores con las garantías vencidas. </t>
  </si>
  <si>
    <t>Realizar capacitación a los profesionales de cartera de la base de datos sobre estado de garantías de los distribuidores</t>
  </si>
  <si>
    <t>1. Posibles investigaciones disciplinarias.
2. Posibles investigaciones penales.
3. Impunidad en los procesos disciplinarios.
4. Afectación reputacional de la entidad.</t>
  </si>
  <si>
    <t>El Jefe de la Oficina de Control Disciplinario Interno, y su profesional de apoyo, una vez ocurrido el hecho, procederán a interponer la respectiva denuncia ante las autoridades competentes, con el fin de que se adelanten las investigaciones y se apliquen las sanciones a que haya lugar, en caso de que por parte de algún investigado se realice algun ofrecimiento, dádiva o cualquier otro beneficio, a cambio de que se tome una decisión dentro de un proceso disciplinario,  en beneficio propio o de un tercero.
Si se identifica que existió un ofrecimiento contrario a derecho por parte del investigado, se compulsarán copias ante la autoridad penal y disciplinaria.
Las copias de la denuncia se conservarán en el archivo documental de la oficina, como soporte de la ejecución del control.</t>
  </si>
  <si>
    <t xml:space="preserve">1. Retiro no autorizado de algún expediente disciplinario por parte de un tercero o el profesional de apoyo de la oficina.
2. Pérdida de expedientes por razón de traslado de la oficina a otras instalaciones.
</t>
  </si>
  <si>
    <t>Cada vez que un tercero o un funcionario de nuestra entidad solicite la aprobación de una pieza gráfica o material de merchandising de comunicación bajo la marca Lotería de Bogotá, deberá enviarla por correo electrónico al área de Comunicaciones y Mercadeo. La persona encargada en esta dependencia verificará que cumpla con los lineamientos establecidos en el Manual de Marca y procederá con su respectiva aprobación o solicitará ajustes si fuera necesario. El tiempo máximo para realizar esta revisión será de 5 días hábiles a partir de la recepción del correo electrónico. 
Nota: todas las piezas gráicas y audiovisuales que envié la Agencia de Publicidad, serán aprobadas por el supervisor del contrato. 
DESVIACIÓN:
Que un tercero utilice una pieza gráfica o de merchandising sin la previa revisión y autorización del área de Comunicaciones y Mercado. 
EVIDENCIA:
Correos de solicitud y aprobación por parte del encargado del área de Comunicaciones y Mercadeo y el informe mensual del contrato de la agencia de publicidad donde se encuentra el material aprobado y facturado.</t>
  </si>
  <si>
    <t>Los profesionales del área de Comunicaciones y Mercadeo deben llevar un seguimiento mensual de las alertas generadas por la herramienta Google Alerts, con el fin de detectar menciones negativas tanto de la marca Lotería de Bogotá como de los directivos. Esto permitirá estar al tanto de lo que se comenta en internet sobre la marca y actuar con prontitud ante cualquier información desfavorable proveniente de medios y portales digitales. 
DESVIACIONES: 
Si los profesionales del área no detectan a tiempo una alerta negativa sobre la marca, deberán actuar de manera inmediata para contrarrestar esta información y evitar posibles afectaciones a la reputación de la empresa.
EVIDENCIA: 
Informe mensual de monitoreo de Google Alerts, generado y almacenado en la carpeta del contrato del Community Manager.</t>
  </si>
  <si>
    <t xml:space="preserve">El responsable del área de Comunicaciones y Mercadeo llevará a cabo anualmente una capacitación dirigida a los miembros de la subgerencia Comercial y Operativa encargados de gestionar contenido. El objetivo es asegurar que se conozcan y apliquen los lineamientos establecidos en el Manual de Comunicaciones Interno y Externo de la entidad, así como estar al tanto de posibles actualizaciones realizadas en dichos lineamientos. 
DESVIACIONES:
Al no realizarse la capacitación anual, se deberán remitir los manuales del área de Comunicaciones y Mercadeo para el conocimiento de dichos lineamientos por parte de los profesionales que gestionan contenido. 
EVIDENCIA:
Lista de asistencia y acta de capacitación. </t>
  </si>
  <si>
    <t>Cada vez que el usuario anule la suscripción en el boton del correo enviado, los encargados de la plataforma de mailing remiten la base de datos de correos a dar de baja al supervisor del contrato, el cual procede a remitir la base de datos a la Oficina de Gestión Tecnológica e Innovación para actualizar la base de datos de la página web, eliminando el permiso de mailing del usuario de la base de datos con autorización.
Como evidencia del control se conservan los correos de comunicación y la bases de datos de correos a dar de baja.</t>
  </si>
  <si>
    <t xml:space="preserve">El encargado de la  Dirección de Operación del Producto y Comercialización semanalmente realiza el despacho de la billeteria a través de la empresa impresora. La empresa empresa impresora a través de la transportadora asociada realiza el reparto de la misma, la cual  mediante cláusula de contrato, garantiza  a  la Lotería de Bogotá el reembolso en caso de perdida y/o robo de loteria. Si se entrega correctamente la billeteria se genera el archivo de asignación por parte de la empresa impresora para el cargue de la información al aplicativo comercial de la Lotería y de esta manera efectuar el sorteo. 
Si se detectan desviaciones en el control debe realizarse la denuncia sobre el hurto de los billetes, publicar en un diario de circulación a nivel nacional los billeteres objeto de hurto, publicar en la página de la lotería de Bogotá la noticia sobre el hurto de billetes. 
Como soporte de la ejecución del control resulta la denuncia presentada, la publicación en el diario de circulación nacional y la publiación en la página web de la Lotería en el caso en que se presenten desviaciones. </t>
  </si>
  <si>
    <t>Posibilidad de afectación económica por bajos niveles de inducción y entrenamiento del personal en el cargo debido a falta de planificacion y programación de las actividades de inducción, reinducción y</t>
  </si>
  <si>
    <t>1. Falta de planeación de las actividades programadas
2. Inasistencia de los servidores a las capacitaciones programadas</t>
  </si>
  <si>
    <t>Procedimiento PRO103-235-11 SEGUIMIENTO CONTRACTUAL</t>
  </si>
  <si>
    <t>Posibilidad de afectación económica y reputacional por accidente de trabajo de un servidor público, trabajador oficial, o contratista sin haber sido afiliado al sistema de salud y ARL por no comunicar a la Unidad de Talento Humano de la vinculación del nuevo servidor público, trabajador oficial o contratista</t>
  </si>
  <si>
    <t>No comunicar a la Unidad de Talento Humano de la vinculación del nuevo servidor público, trabajador oficial o contratista</t>
  </si>
  <si>
    <t>No afiliar a un servidor público, trabajador oficial o contratista a salud y ARL</t>
  </si>
  <si>
    <t>1. Posibles demandas a la entidad
2. Posibles sanciones penales</t>
  </si>
  <si>
    <t>Posibilidad de afectación económica por no realizar gestión oportuna de recobro de incapacidades, por incumplimiento de términos o el no envío de la incapacidad por parte del trabajador.</t>
  </si>
  <si>
    <t>No envío de la incapacidad por parte del trabajador.</t>
  </si>
  <si>
    <t>Incumplimiento de términos para recobro de incapacidades</t>
  </si>
  <si>
    <t>Procedimiento PRO320-421-4 Incapacidades</t>
  </si>
  <si>
    <t>Procedimiento Vinculación de personal PRO320-225-10</t>
  </si>
  <si>
    <t>Procedimiento PRO310-245-11 EJECUCIÓN Y CONTROL PRESUPUESTAL</t>
  </si>
  <si>
    <t>El profesional de presupesto mensualmente verifica que al correr las interfases no se genere error, de ser así, se generará la afectación presupuestal correspondiente a las interfases de forma manual.
Como soporte de la ejecución del control, resulta la ejecución presupuestal.</t>
  </si>
  <si>
    <t xml:space="preserve">Posibilidad de afectación  reputacional debido a no presentar, o presentar informes o dar respuesta a requerimientos de entes externos por fuera de los términos establecidos, debido al desconocimiento de plazos para la presentación </t>
  </si>
  <si>
    <r>
      <t>Posibilidad de afectación reputacional por prescripción de la acción disciplinaria debido a que transcurrieron 5 años a partir de la ocurrencia de los hechos</t>
    </r>
    <r>
      <rPr>
        <u/>
        <sz val="10"/>
        <color rgb="FFFF0000"/>
        <rFont val="Calibri"/>
        <family val="2"/>
        <scheme val="minor"/>
      </rPr>
      <t xml:space="preserve"> .</t>
    </r>
  </si>
  <si>
    <t>1. Impunidad de los hechos presuntamente irregulares.
2. Posibles investigaciones disciplinarias a los instructores del proceso prescrito.
3. Incumplimiento de acuerdos de gestión y de los objetivos del proceso de Control Disciplinario Interno.</t>
  </si>
  <si>
    <t>El Jefe de la Oficina de Control Disciplinario Interno, y su profesional de apoyo, bimestralmente, verificarán las actuaciones disciplinarias con el fin de evaluarlas, mediante la actualización de la base de datos de procesos, a efectos de evitar la prescripción de la acción disciplinaria. 
Si se identifica un proceso que está próximo a prescribir, el Jefe de la Oficina de Control Disciplinario Interno y su profesional de apoyo proceden inmediatamente a evaluarlo y emitir la decisión que en derecho corresponda.
Como soporte de la ejecución, una vez proferida la decision, se actualiza la base de datos de procesos disciplinarios donde se evidencia que la fecha de esta es anterior a la fecha de prescripción.</t>
  </si>
  <si>
    <t>1. Incumplimiento de plazos ante entes de control.
2. Investigaciones disciplinarias</t>
  </si>
  <si>
    <r>
      <rPr>
        <sz val="10"/>
        <rFont val="Calibri"/>
        <family val="2"/>
        <scheme val="minor"/>
      </rPr>
      <t>Cada vez que se deba retirar un expediente disciplinario de las instalaciones de la entidad, el Jefe de la OCDI debe remitir un correo electrónico de autorización de retiro del expediente dirigido</t>
    </r>
    <r>
      <rPr>
        <sz val="10"/>
        <color theme="1"/>
        <rFont val="Calibri"/>
        <family val="2"/>
        <scheme val="minor"/>
      </rPr>
      <t xml:space="preserve"> a vigilancia, con el fin de evitar un retiro no autorizado.
Si se evidencia el intento de retiro no autorizado, se debe comunicar inmediatamente al Jefe de la OCDI para el trámite pertinente.
Como soporte del control, se contará con los correos electrónicos de autorización de retiro de expedientes disciplinarios.</t>
    </r>
  </si>
  <si>
    <t xml:space="preserve">1. La toma de decisiones de temas asociados al proceso se encuentra concentrados en un único responsable, lo cual impide que se ejecute control sobre las decisiones tomadas
2. Concentración de funciones que pueda interferir con la toma de decisiones del proceso
3. Acceder a presiones u ofrecimientos para que el personal, manipule la información del proceso a efectos de favorecer intereses particulares y/o por conflicto de intereses que puedan beneficiar a un tercero.
4. Posible aplicación inadecuada u omisión de las normas relacionadas con el conflicto de interés.
5. Las respuestas de las PQRSD del proceso se encuentran a cargo de un único profesional, lo cual impide que se ejecute control sobre las decisiones tomadas.
6. Existe un interés particular de una persona que podría influir en las funciones como servidor público.
7. Existe un interés particular del servidor público que podría influir en sus funciones y obligaciones como servidor público.
8. Tener los documentos físicos almacenados fuera de las instalaciones de la Entidad.
9. No tener claramente definidos e implementados los criterios el control de acceso y consulta de los documentos físicos y electrónicos en el archivo de gestión y archivo central en el proceso
10. Existencia de un interés personal del servidor público o de algún miembro de su familia en alguna situación  en la gestión propia de la entidad para beneficio propio, omitiendo el control al cumplimiento normativo y reglamentario que debe hacerse a la entidad o al cumplimiento de sus funciones.
</t>
  </si>
  <si>
    <t>Posibilidad de conflicto de interés particular y directo que impacte en la toma de decisiones o en el cumplimiento de las funciones y/o actividades del  proceso, debido al no reporte o actualización periódica de la declaración de conflictos de intereses por parte de los servidores públicos y contratistas, lo que no permitirá a la entidad tomar las acciones preventivas y/o correctivas frente a las situaciones que atenten o lesionen la moralidad en la entidad; en cumplimiento a lo establecido en el procedimiento PRO320-606 GESTIÓN DE CONFLICTOS DE INTERESES</t>
  </si>
  <si>
    <t xml:space="preserve">1. Falta de credibilidad en la gestión institucional.
2. Desviaciones en la planeación institucional"
3. Se impacta negativamente el buen nombre del proceso y de la entidad
4. Incumplimiento de la misión de la entidad.
5. Investigaciones disciplinarias.
6. Pérdida de imagen institucional.
7. Incumplimientos a lineamientos internos
8. Incumplimiento de lo establecido en el Código Único Disciplinario y Código de Integridad y Ética
9. Detrimento del patrimonio público
10. Pérdida de la información en cualquier etapa de gestión de los documentos.
11. Desgaste administrativo y reprocesos
12.Sanciones penales, fiscales, disciplinarias y legales.
13. Incumplimiento de las funciones.
14. Investigaciones de los órganos de control.
15. Sanciones de los órganos de control.
</t>
  </si>
  <si>
    <t>Transversal</t>
  </si>
  <si>
    <t>RG-03</t>
  </si>
  <si>
    <t>RG-07</t>
  </si>
  <si>
    <t>RF-03</t>
  </si>
  <si>
    <t>RF-04</t>
  </si>
  <si>
    <t>Protección de datos personales - Fiscal</t>
  </si>
  <si>
    <t>RF-05</t>
  </si>
  <si>
    <t>RF-06</t>
  </si>
  <si>
    <t>RF-07</t>
  </si>
  <si>
    <t>RF-08</t>
  </si>
  <si>
    <t>RF-09</t>
  </si>
  <si>
    <t>RF-10</t>
  </si>
  <si>
    <t>RF-11</t>
  </si>
  <si>
    <t>Presupuestal</t>
  </si>
  <si>
    <t>Posibilidad de afectación reputacional por expedir disponibilidad presupuestal por el rubro o la fuente incorrecta debido a que los funcionarios tengan permisos incorrectos</t>
  </si>
  <si>
    <t>Posibilidad de afectación reputacional por generar información errónea o desactualizada de la ejecución presupuestal debido a fallas en las interfazes comerciales SICOF ERP</t>
  </si>
  <si>
    <t>RF-12</t>
  </si>
  <si>
    <t>RF-13</t>
  </si>
  <si>
    <t>Posibilidad de afectación económica por pago incorrecto de facturas de contratos de suministro o adquisición de bienes y servicios debido a error humano involuntario</t>
  </si>
  <si>
    <t>RF-14</t>
  </si>
  <si>
    <t>RF-15</t>
  </si>
  <si>
    <t>RF-16</t>
  </si>
  <si>
    <t>RPPTO-01</t>
  </si>
  <si>
    <t>RPPTO-02</t>
  </si>
  <si>
    <t>RF-17</t>
  </si>
  <si>
    <t>RF-18</t>
  </si>
  <si>
    <t>Protección de datos personales y Fiscal</t>
  </si>
  <si>
    <t>Posibilidad de afectación económica y reputacional debido a la disminución de solicitudes y autorizaciones de juegos promocionales y rifas de competencia de la Lotería de Bogotá debido a desconocimiento de la ciudadanía respecto de la normatividad existente para la realización de Juegos Promocionales y Rifas.</t>
  </si>
  <si>
    <t>RG-10</t>
  </si>
  <si>
    <t>RG-11</t>
  </si>
  <si>
    <t>RG-12</t>
  </si>
  <si>
    <t>RG-13</t>
  </si>
  <si>
    <t>RG-14</t>
  </si>
  <si>
    <t>RG-15</t>
  </si>
  <si>
    <t>RG-16</t>
  </si>
  <si>
    <t>RG-17</t>
  </si>
  <si>
    <t>RG-18</t>
  </si>
  <si>
    <t>RG-19</t>
  </si>
  <si>
    <t>RG-23</t>
  </si>
  <si>
    <t>RG-24</t>
  </si>
  <si>
    <t>El profesional designado por el jefe del Área de Comunicación y Mercadeo Se le solicita a la Oficina de Gestion Tecnologica e Innovación de manera trimestral, la base de datos de los correos de los clientes a los que se posee la autorizacion para enviar mensajes publicitarios en la plataforma de la página web comercial. Esta base de datos se carga en la plataforma de mailing contratada por la entidad.
En caso de que la Oficina de Gestión Tecnológica e Innovación no responda el requerimiento, el profesional designado del área volverá a reiterar la solicitud vía memorando interno y escalar la situación hasta recibir respuesta.
Como evidencia del control se conservan los correos de comunicación con la Oficina de Gestión Tecnológica y/o la base de datos.</t>
  </si>
  <si>
    <t>Cada vez que se requiera, el funcionario o contratista que requiera acceso a la información desagregada de CHANSEGURO, solicitará a la Oficina de Gestión Tecnológica e Innovación un archivo con los criterios solicitados. Para poder recibir esta autorización, el servidor o funcionario debe poseer la autorización del supervisor del contrato de concesion o del Gerente General.
Si el responsable de la Oficina de Gestión Tecnológica e Innovación identifica que no se remitió la autorización del supervisot del contrato de concesión o del Gerente General, no brindará el acceso solicitado a la información de CHANSEGURO.
Como evidencia del control se conservan los correos de comunicación con la Ofician de Gestión Tecnológica.</t>
  </si>
  <si>
    <t>Digitalización y custodia electrónica a través de carpetas en sharepoint de la Unidad de Talento Humano,  de la información priorizada de la hoja de vida, con el fin de controlar el acceso a la información únicamente al personal autorizado para ello.
Responsable jefe (a) de la Unidad de Talento Humano el cual administra los roles y permisos de usuarios en Sharepoint.
Periodicidad: Cada vez que se requiera.
Carpetas conservadas,  archivadas y  custodiadas  según lo establecido por el área de gestión documental y en las  tablas de retención documental de la Unidad de talento Humano.
Manejo y administración de la información se realiza bajo la responsabilidad del la Jefe  Asignada de la Unidad de Talento Humano y un colaborador de la Unidad. En caso de solicitudes de préstamos estan se realizan bajo la  supervisión de un colaborador  de la Unidad de Talento Humano.  
Para este control no aplica la decisión sobre la desviación dado que la información siempre va a estar custodiada por el Jefe de la Unidad.
Como evidencia se archivan las solicitudes recibidas via correo electrónico o memorando.</t>
  </si>
  <si>
    <t xml:space="preserve">Todos los requerimientos en los que se solicite información sensible de los servidores públicos y/o sus familiares es revisada previamente por el Jefe (a) de la Unidad de Talento Humano previo a la autorización de su entrega, con el fin de determinar la validez de la solicitud y que no se viole ninguno de los lineamientos en la Ley 1581 de 2012 de protecciónde Datos Personales. 
Toda la información generada que contenga datos sensibles debe estar soportada por un requerimiento solicitado a la Unidad de Talento Humano y debe cumplir lo establecido en los  articulos 4 y  6 de la Ley 1581 de 2012. En caso de que se determine que no hay un motivo válido para compartir la información solicitada, se negará la solicitud y se informará el motivo de ello.
Periodicidad: Cada vez que se requiera.
Para este control no aplica la decisión sobre la desviación dado que la información siempre va a estar custodiada por el Jefe de la Unidad.
Como evidencia se cuenta con las solicitudes y/o requerimientos de información. </t>
  </si>
  <si>
    <t>Cada vez que se requiera acceso a una de las carpetas físicas de la entidad, el solicitante deberá pedir autorizacion al responsable de la Secretaría General. Todo prestamo de carpetas se debe hacer bajo autorizacion y firma de un registro, por parte del encargado de la secretaria general. En el registro queda conservado el nombre, dependencia y firma del solicitante, así como la información básica de la carpeta solicitada.
Los folios de las carpetas son enumerados, y las carpetas son conservadas bajo llave. Su acceso está limitado a los profesionales de la secretaria general autorizados.
Finalmente, la autorizacion de acceso a carpetas conservadas en el archivo documental debe ser autorizada por la unidad de recursos fisicos
Como decisión sobre la desviación, es decir, en el caso de que se preste el expediente sin la debida autorización y este se pierda, se procederá conforme al procedimiento reglamentado en la norma de archivo general. Iniciando con la denuncia penal y la reconstrucción del expediente.
Como evidencia del control se conserva el registro de prestamos de carpetas y correos electrónicos de comunicación.</t>
  </si>
  <si>
    <t>De manera bimestral el Jefe de la OCDI realizará el control de la existencia fisica de los procesos al interior de su dependencia, para hacer seguimiento y control frente a cualquier perdida de alguno de ellos. 
Como decisión sobre la desviación, es decir, en el caso de que se evidencie pérdida de alguno de los expedientes, se procederá conforme al procedimiento reglamentado en la norma de archivo general. Iniciando con la denuncia penal y la reconstrucción del expediente.
Como evidencia se alimenta la matriz de control de procesos de la OCDI.</t>
  </si>
  <si>
    <r>
      <t>Cada vez que un ente de control o autoridad judicial solicite información al Jefe de la OCDI, antes de enviar la respectiva respuesta</t>
    </r>
    <r>
      <rPr>
        <strike/>
        <sz val="10"/>
        <rFont val="Calibri"/>
        <family val="2"/>
        <scheme val="minor"/>
      </rPr>
      <t>s</t>
    </r>
    <r>
      <rPr>
        <sz val="10"/>
        <rFont val="Calibri"/>
        <family val="2"/>
        <scheme val="minor"/>
      </rPr>
      <t>, este verificará que la solicitud haya sido realizada a traves de un correo institucional autorizado y por parte del funcionario competente para hacerlo. 
En caso de identificar que la solicitud no fue realizada desde un correo institucional autorizado o que el funcionario que la realiza no es competente para ello, el Jefe de la oficina procederá a rechazar el requerimiento y a explicar el motivo de la decisión.
Como evidencia se conserva el oficio de la solicitud y los correos de respuestas.</t>
    </r>
  </si>
  <si>
    <t>Los jefes de Oficina, Dirección y/o Unidades de la Entidad realizarán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los jefes de Oficina, Dirección y/o Unidades de la Entidad, no puedan gestionar el conflicto de intereses, deberá trasladarlo a la Unidad de Talento Humano para el trámite pertinente.
Como soporte de la ejecución del Control se debe generar un acta entre los involucrados donde se gestionó el conflicto de intereses y en el caso de requerir el traslado a la Unidad de Talento Humano, el soporte será el correo electrónico de envío.</t>
  </si>
  <si>
    <t>Procedimiento PRO320-606 GESTIÓN DE CONFLICTOS DE INTERÉS</t>
  </si>
  <si>
    <t>El Jefe de la Unidad de Talento Humano de la Entidad realizará el monitoreo y seguimiento mensual de todos los casos que han sido clasificados como reales o aparentes de Conflictos de intereses, y en caso de que se detecten, deberán gestionarlo al interior del área para determinar que no se configure el conflicto de interés.
En caso de que el jefe de la Unidad de Talento Humano no pueda gestionar el conflicto de intereses, deberá requerir a la Gerencia general para el Trámite pertinente.
Como soporte de la ejecución del Control se debe generar un acta entre los involucrados donde se gestionó el conflicto de intereses y en el caso de requerir a la Gerencia General, el soporte será el correo electrónico de envío.</t>
  </si>
  <si>
    <t>CÓDIGO
FRO-103-642-1</t>
  </si>
  <si>
    <t>FORMATO MATRIZ DE RIESGO POR PROCESO</t>
  </si>
  <si>
    <t>a 30 de abril de 2024</t>
  </si>
  <si>
    <r>
      <rPr>
        <b/>
        <sz val="11"/>
        <color theme="1"/>
        <rFont val="Calibri"/>
        <family val="2"/>
        <scheme val="minor"/>
      </rPr>
      <t xml:space="preserve">Nota: </t>
    </r>
    <r>
      <rPr>
        <sz val="11"/>
        <color theme="1"/>
        <rFont val="Calibri"/>
        <family val="2"/>
        <scheme val="minor"/>
      </rPr>
      <t>Se presenta patrimonio con corte a 30-04-2024 como guía:</t>
    </r>
  </si>
  <si>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(2022) en su versión 6:</t>
    </r>
  </si>
  <si>
    <t>Posibilidad de afectación económica, reputacional y de operación por inconvenientes en la ejecución de los mantenimientos debido a limitación de recursos para su realización</t>
  </si>
  <si>
    <t>1. No contar con personal o proveedores que realicen las   las actividades de mantenimiento.
2. Ausencia de cláusulas contractuales relacionadas con mantenimientos en los contratos de soluciones de TI.
3. Falta de seguimiento sobre los cronogramas de mantenimientos.
4. Inexactitud en la documentación de procedimientos relacionados con los mantenimientos.
5. Falta de presupuesto para contar con los recursos necesarios para hacer mantenimientos. 
6. No realizar los mantenimientos programados y necesarios a los sistemas de información e infraestructura tecnólogica.</t>
  </si>
  <si>
    <t>1. Materialización de incidentes que afecten la operación tecnólogica de la entidad. 
2. Pérdida de la disponibilidad, integridad, y confidencialidad de la información .
3. Sanciones por parte de entes de control.
4. Afectación reputacional
5. Perdidas economicas
6. Posibles fallas en los sistemas de información y la plataforma tecnológica, generando indisponibilidad de los servicios relacionados.</t>
  </si>
  <si>
    <t>El profesional o colaborador designado, dos meses antes del término del contrato vigente para realizar los mantenimientos en la infraestructura tecnólogica, debe validar que el proceso de contratación del nuevo proveedor lleve a cabo con el fin de dar continuidad a la operación de los procesos de la entidad. 
Como decisión sobre la desviación, es decir, en caso de no contar con contrato de mantenimiento, se realizará con el talento humano disponible en la Oficina de Gestión Tecnológica e Innovación, en los casos de ser posible, y en los casos que no se pueda ejecutar con el talento humano disponible, se aceptará el riesgo mientras se gestiona el nuevo contrato de mantenimiento.
Como evidencia de la ejecución del control resultará el contrato firmado y en ejecución en SECOP II.</t>
  </si>
  <si>
    <t xml:space="preserve">Adelantar los procedimientos precontractuales establecidos por la entidad, para la contratación del proveedor idóneo. </t>
  </si>
  <si>
    <t>El supervisor designado, de acuerdo con la programación de los mantenimientos en los contratos, debe verificar el cumplimiento y soportarlo en cada obligación. Así mismo, realiza seguimiento al cumplimiento de las obligaciones contractuales y la ejecución de los mantenimientos. 
De no realizarse el control en el momento que se identifique, se ejecuta y se corrige inmediatamente, como evidencia se dejan los informes de seguimiento al contrato.</t>
  </si>
  <si>
    <t xml:space="preserve">
Elaborar los informes de supervisión del contrato relacionado con los mantenimientos.</t>
  </si>
  <si>
    <t xml:space="preserve">
Jefe Oficina de Gestión Tecnológica e Innovación</t>
  </si>
  <si>
    <t>Posibilidad de afectación económica y reputacional por contar infraestructura tecnólogica que no de respuesta a las necesidades,  oportunidades y estrategias de la Lotería, debido a deficiencias para mantenerla actualizada.</t>
  </si>
  <si>
    <t>El jefe o el profesional asignado de la OGTI,  por demanda y con el fin de articular, integrar, revisar y analizar las necesidades tecnológicas de otras dependencias, actualizará y cumplirá con la programación del plan anual de adquisiciones, con el fin de garantizar que se cuente con la infraestructura tecnológica que requiere la entidad.
De no realizarse el control, en el momento que se identifique se ejecuta y se corrige inmediatamente.
Como soporte de la ejecución del control, resultará el Plan Anual de Adquisiciones publicado en SECOP II.</t>
  </si>
  <si>
    <t>El profesional designado de la OGTeI anualmente garantizará la formulación del PETI, con base en las necesidades, oportunidades y estrategias con el fin de definir la estrategia y necesidades tecnológicas de la entidad. 
Si se detectan necesidades y/o estrategias que no fueron incluidas en el PETI, se procederá a actualizarlo y presentarlo ante el CIGYD para su aprobación.
Como soporte de la ejecución del control, resultará el PETI anual publicado en la página web institucional.</t>
  </si>
  <si>
    <t>Posibilidad de afectación económica, reputacional y de operación por la no realización de las copias de respaldo, debido a falta de recursos y herramientas tecnológicas para llevar a cabo las copias de respaldo.</t>
  </si>
  <si>
    <t>1. Ineficiencia administrativa de los procesos
2. Detrimento patrimonial
3. Incremento de costos y gastos de administración
4. Reprocesos en las actividades de las áreas de la Lotería
5. Pérdida de información
6. indisponibilidad de las copias de resplado.</t>
  </si>
  <si>
    <t>El profesional de la OGTI, los días lunes, miércoles y viernes con el propósito de proteger la información en un sitio alterno externo a la entidad, garantiza el envío de las cintas que contienen los respaldos de información, al proveedor encargado de la custodia de manera física y externa.
En caso de no realizarse el control, las desviaciones se corrigen inmediatamente enviando las cintas pendientes.
Como evidencia se deja soporte de la entrega de las cintas al proveedor.</t>
  </si>
  <si>
    <t>El profesional de la OGTI cada vez que se requiera, garantizará la realización del soporte y mantenimiento de la herramienta de copias de resplado, con el fin de evitar la pérdida de información.
En caso de no realizarse el mantenimiento, se corrige inmediatamente, realizando el mantenimiento respectivo.
Como soporte de la ejecución del control, se contará con el correo electrónico de evidencia del mantenimiento realizado.</t>
  </si>
  <si>
    <t>Contrato vigente</t>
  </si>
  <si>
    <t xml:space="preserve">Contratar la actualziación de la plataforma  y/o el soporte y mantenimiento de la Plataforma Actual. </t>
  </si>
  <si>
    <t>Se aprueba la matriz de riesgos 2025 en su primera versión.</t>
  </si>
  <si>
    <t>1. No tramitar de manera oportuna la respuesta a la PQRS por parte del responsable.
2. Falta de oportunidad al momento de la asignación de las PQRS a las áreas responsables.
3. Posibilidad de asignar las PQRS al área equivocada para su gestión.</t>
  </si>
  <si>
    <t xml:space="preserve">El profesional de la oficina de Atención al Cliente debe socializar trimestralmente mediante correo electrónico institucional el Manual para la Gestion de Peticiones Ciudadanas, a los colaboradores de la entidad dentro de los cuales están los usuarios del Sistema Distrital para la Gestión de Peticiones Ciudadanas - Bogotá Te Escucha encargados al interior de la entidad, de gestionar y tramitar las PQRS que les son asignadas, con el propósito de recordarles los términos de ley para dar a respuesta a las diferentes tipologías de PQRS así como claridad en la gestión de las mismas en el Sistema Distrital para la Gestión de Peticiones Ciudadanas - Bogotá Te Escucha.
En caso de no realizar la socialización del Manual en los tiempos establecidos, se envía y se socializa de manera inmediata para mantener la difusión y comunicación permanente de dicho documento como herramienta para que los usuarios encargadados de dar respuesta a las PQRS lo hagan en cumplimiento de lo establecido en dicho documento y en el correcto uso del Sistema Distrital para la Gestión de Peticiones Ciudadanas - Bogotá Te Escucha.
Como evidencia de ejecución del control están los correos electrónicos trimestrales de socialización </t>
  </si>
  <si>
    <t>1. Desconocimiento de los términos de ley para dar repuesta a las PQRS.
2. No tramitar de manera oportuna la respuesta a la PQRS por parte del responsable.
3. Desconocimiento del manejo del Sistema Distrital para la Gestión de Peticiones Ciudadanas - Bogotá te escucha.
4. Falta de oportunidad al momento de la asignación de las PQRS a las áreas responsables.
5. Posibilidad de asignar las PQRS al área equivocada para su gestión por parte del área de Atención al Cliente.</t>
  </si>
  <si>
    <t xml:space="preserve"> El responsable de atención al cliente verifica semanalmente en el Sistema Distrital para la Gestión de Peticiones Ciudadanas - Bogotá Te Escucha las fechas de vencimiento de todas las PQRS.  El responsable de Atención al Cliente debe identificar las PQRS proximas a vencer  y envía un correo electrónico al área correspondiente sobre el estado de la PQRS y solicita la pronta gestión al respecto.
En caso de la no gestión oportuna en la respuesta a las PQRS, una vez identificada la respuesta fuera de términos de ley se informa sobre la materialización del riesgo a las oficinas de Control Interno y Planeación a través del diligenciamiento de los formatos correspondientes.
Las evidencias de ejecución del control están plasmadas en los correos de estado de PQRS que se envían semanalmente a los jefes de áreas que son usuarios de las mismas en el Sistema Distrital para la Gestión de Peticiones Ciudadanas - Bogotá Te Escucha.</t>
  </si>
  <si>
    <t>El Jefe de área cada vez que reciba una PQRS para su respectiva gestión, verificará los términos de Ley para dar respuesta a las mismas, con el objetivo de evitar retrasos en la oportunidad del trámite correspondiente.
En caso de la no gestión oportuna en la respuesta a las PQRS, una vez identificada la respuesta fuera de términos de Ley, se responderá de manera inmediata, y se informará sobre la materialización del riesgo a las oficinas de Control Interno y Planeación a través del diligenciamiento de los formatos correspondientes en conjunto con el área de Atención al Cliente, quien remitirá los formatos correspondientes.
Como soporte de la ejecución del control, se contará con las respuestas oportunas a PQRS tramitadas por correo electrónico, SIGA y el Sistema Distrital para la Gestión de Peticiones Ciudadanas - Bogotá Te Escucha.</t>
  </si>
  <si>
    <t>VIGENTE DESDE:
31/07/2025</t>
  </si>
  <si>
    <t>Se escoge periodicidad mensual debido ha que se realizan seguimientos con esta periodicidad por parte de la Oficina Asesora de Planeación , nivel de ocurrencia en tres, debido a que en la vigencia 2020 se ejecutó el 100% del presupuesto, pero quedaron productos del proyecto pendientes por entregar en la vigencia 2025.
Frente al impacto, se escoge afectación económica menor, debido a que para la vigencia 2025 el presupuesto vigente del proyecto de inversion es de $405.000.000 (MCTE).
Frente a la afectación reputacional, se escoge de acuerdo a las instancias donde se afectaría la imagen de la entidad, en caso de materializarse el riesgo.</t>
  </si>
  <si>
    <t>El nivel de ocurrencia se estableció en uno, debido a que entre enero y agosto de 2023 no se han detectado debilidades con la disponibilidad de la información en la carpeta compartida de la Oficina de Control Interno. No obstante, se evaluará la decisión de migrar a carpeta de OneDrive en la vigencia 2025.
Frente al nivel de impacto se estableció afectación económica dado que la información es producida por el recurso humano (tanto de planta como OPS) los cuales reciben remuneración o pago por honorarios.</t>
  </si>
  <si>
    <t>29/2/2025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</si>
</sst>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m/yyyy;@"/>
    <numFmt numFmtId="165" formatCode="dd/mm/yyyy;@"/>
    <numFmt numFmtId="166" formatCode="_-* #,##0_-;\-* #,##0_-;_-* &quot;-&quot;??_-;_-@_-"/>
  </numFmts>
  <fonts count="55" x14ac:knownFonts="1">
    <font>
      <sz val="11"/>
      <color theme="1"/>
      <name val="Calibri"/>
      <family val="2"/>
      <scheme val="minor"/>
    </font>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0"/>
      <color rgb="FF000000"/>
      <name val="Calibri"/>
      <family val="2"/>
      <scheme val="minor"/>
    </font>
    <font>
      <b/>
      <sz val="14"/>
      <color theme="0"/>
      <name val="Calibri"/>
      <family val="2"/>
      <scheme val="minor"/>
    </font>
    <font>
      <sz val="11"/>
      <color rgb="FFFF0000"/>
      <name val="Calibri"/>
      <family val="2"/>
      <scheme val="minor"/>
    </font>
    <font>
      <sz val="10"/>
      <color rgb="FFFF0000"/>
      <name val="Calibri"/>
      <family val="2"/>
    </font>
    <font>
      <sz val="11"/>
      <color rgb="FF000000"/>
      <name val="Calibri"/>
      <family val="2"/>
      <charset val="1"/>
    </font>
    <font>
      <sz val="10"/>
      <color rgb="FF0000FF"/>
      <name val="Calibri"/>
      <family val="2"/>
      <scheme val="minor"/>
    </font>
    <font>
      <b/>
      <sz val="14"/>
      <color rgb="FF0000FF"/>
      <name val="Calibri"/>
      <family val="2"/>
      <scheme val="minor"/>
    </font>
    <font>
      <b/>
      <sz val="11"/>
      <color rgb="FF0000FF"/>
      <name val="Calibri"/>
      <family val="2"/>
      <scheme val="minor"/>
    </font>
    <font>
      <sz val="11"/>
      <color theme="1"/>
      <name val="Arial"/>
      <family val="2"/>
    </font>
    <font>
      <sz val="11"/>
      <color rgb="FF000000"/>
      <name val="Arial"/>
      <family val="2"/>
    </font>
    <font>
      <b/>
      <sz val="11"/>
      <color theme="1"/>
      <name val="Arial"/>
      <family val="2"/>
    </font>
    <font>
      <b/>
      <sz val="11"/>
      <color theme="0"/>
      <name val="Arial"/>
      <family val="2"/>
    </font>
    <font>
      <sz val="11"/>
      <name val="Arial"/>
      <family val="2"/>
    </font>
    <font>
      <b/>
      <sz val="11"/>
      <name val="Arial"/>
      <family val="2"/>
    </font>
    <font>
      <b/>
      <sz val="11"/>
      <name val="Calibri"/>
      <family val="2"/>
      <scheme val="minor"/>
    </font>
    <font>
      <sz val="11"/>
      <color rgb="FF000000"/>
      <name val="Calibri"/>
      <family val="2"/>
      <scheme val="minor"/>
    </font>
    <font>
      <b/>
      <sz val="10"/>
      <color theme="1"/>
      <name val="Calibri"/>
      <family val="2"/>
      <scheme val="minor"/>
    </font>
    <font>
      <b/>
      <sz val="11"/>
      <color rgb="FF000000"/>
      <name val="Arial"/>
      <family val="2"/>
    </font>
    <font>
      <sz val="11"/>
      <color theme="0"/>
      <name val="Calibri"/>
      <family val="2"/>
      <scheme val="minor"/>
    </font>
    <font>
      <b/>
      <sz val="12"/>
      <color theme="1"/>
      <name val="Calibri"/>
      <family val="2"/>
      <scheme val="minor"/>
    </font>
    <font>
      <sz val="12"/>
      <color theme="1"/>
      <name val="Calibri"/>
      <family val="2"/>
      <scheme val="minor"/>
    </font>
    <font>
      <u/>
      <sz val="11"/>
      <name val="Calibri"/>
      <family val="2"/>
      <scheme val="minor"/>
    </font>
    <font>
      <sz val="11"/>
      <color rgb="FF000000"/>
      <name val="Arial"/>
      <family val="2"/>
    </font>
    <font>
      <u/>
      <sz val="11"/>
      <color rgb="FF000000"/>
      <name val="Arial"/>
      <family val="2"/>
    </font>
    <font>
      <u/>
      <sz val="10"/>
      <color rgb="FFFF0000"/>
      <name val="Calibri"/>
      <family val="2"/>
      <scheme val="minor"/>
    </font>
    <font>
      <b/>
      <sz val="10"/>
      <name val="Calibri"/>
      <family val="2"/>
      <scheme val="minor"/>
    </font>
    <font>
      <strike/>
      <sz val="10"/>
      <name val="Calibri"/>
      <family val="2"/>
      <scheme val="minor"/>
    </font>
    <font>
      <b/>
      <sz val="18"/>
      <color theme="0"/>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
      <patternFill patternType="solid">
        <fgColor rgb="FF92D050"/>
        <bgColor indexed="64"/>
      </patternFill>
    </fill>
    <fill>
      <patternFill patternType="solid">
        <fgColor rgb="FFE37303"/>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C00000"/>
        <bgColor indexed="64"/>
      </patternFill>
    </fill>
    <fill>
      <patternFill patternType="solid">
        <fgColor rgb="FF70AD47"/>
        <bgColor indexed="64"/>
      </patternFill>
    </fill>
    <fill>
      <patternFill patternType="solid">
        <fgColor theme="0"/>
        <bgColor indexed="64"/>
      </patternFill>
    </fill>
    <fill>
      <patternFill patternType="solid">
        <fgColor theme="9"/>
        <bgColor indexed="64"/>
      </patternFill>
    </fill>
    <fill>
      <patternFill patternType="solid">
        <fgColor theme="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right style="thin">
        <color indexed="64"/>
      </right>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rgb="FF000000"/>
      </left>
      <right style="thin">
        <color rgb="FF000000"/>
      </right>
      <top/>
      <bottom/>
      <diagonal/>
    </border>
    <border>
      <left style="thin">
        <color indexed="64"/>
      </left>
      <right style="thin">
        <color rgb="FF000000"/>
      </right>
      <top style="medium">
        <color indexed="64"/>
      </top>
      <bottom/>
      <diagonal/>
    </border>
    <border>
      <left style="thin">
        <color indexed="64"/>
      </left>
      <right style="thin">
        <color rgb="FF000000"/>
      </right>
      <top/>
      <bottom style="thin">
        <color indexed="64"/>
      </bottom>
      <diagonal/>
    </border>
  </borders>
  <cellStyleXfs count="8">
    <xf numFmtId="0" fontId="0" fillId="0" borderId="0"/>
    <xf numFmtId="9" fontId="13" fillId="0" borderId="0" applyFont="0" applyFill="0" applyBorder="0" applyAlignment="0" applyProtection="0"/>
    <xf numFmtId="43" fontId="13"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cellStyleXfs>
  <cellXfs count="1099">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1" xfId="0" applyBorder="1" applyAlignment="1">
      <alignment vertical="center" wrapText="1"/>
    </xf>
    <xf numFmtId="0" fontId="7" fillId="7" borderId="1" xfId="0" applyFont="1" applyFill="1" applyBorder="1" applyAlignment="1">
      <alignment horizontal="center" vertical="center" wrapText="1"/>
    </xf>
    <xf numFmtId="0" fontId="7" fillId="0" borderId="0" xfId="0" applyFont="1"/>
    <xf numFmtId="0" fontId="0" fillId="0" borderId="2" xfId="0" applyBorder="1" applyAlignment="1">
      <alignment vertical="center" wrapText="1"/>
    </xf>
    <xf numFmtId="0" fontId="0" fillId="0" borderId="1" xfId="0" applyBorder="1"/>
    <xf numFmtId="0" fontId="0" fillId="0" borderId="0" xfId="0" applyAlignment="1">
      <alignment wrapText="1"/>
    </xf>
    <xf numFmtId="0" fontId="0" fillId="0" borderId="7" xfId="0" applyBorder="1" applyAlignment="1" applyProtection="1">
      <alignment horizontal="justify" vertical="center" wrapText="1"/>
      <protection locked="0"/>
    </xf>
    <xf numFmtId="14" fontId="2" fillId="0" borderId="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hidden="1"/>
    </xf>
    <xf numFmtId="0" fontId="7" fillId="7" borderId="9" xfId="0" applyFont="1" applyFill="1" applyBorder="1" applyAlignment="1">
      <alignment horizontal="center" vertical="center" wrapText="1"/>
    </xf>
    <xf numFmtId="0" fontId="0" fillId="0" borderId="9" xfId="0" applyBorder="1" applyAlignment="1">
      <alignment vertical="center" wrapText="1"/>
    </xf>
    <xf numFmtId="9" fontId="0" fillId="0" borderId="9" xfId="0" applyNumberFormat="1" applyBorder="1" applyAlignment="1">
      <alignment vertical="center" wrapText="1"/>
    </xf>
    <xf numFmtId="9" fontId="0" fillId="0" borderId="2" xfId="0" applyNumberFormat="1" applyBorder="1" applyAlignment="1">
      <alignment vertical="center" wrapText="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2" fillId="0" borderId="4"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7"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2" fillId="0" borderId="7" xfId="0" applyFont="1" applyBorder="1" applyAlignment="1" applyProtection="1">
      <alignment vertical="center" wrapText="1"/>
      <protection locked="0"/>
    </xf>
    <xf numFmtId="0" fontId="2" fillId="0" borderId="1" xfId="0" applyFont="1" applyBorder="1" applyAlignment="1" applyProtection="1">
      <alignment horizontal="justify" vertical="center" wrapText="1"/>
      <protection locked="0"/>
    </xf>
    <xf numFmtId="14" fontId="0" fillId="0" borderId="1" xfId="0" applyNumberFormat="1" applyBorder="1" applyAlignment="1" applyProtection="1">
      <alignment horizontal="center" vertical="center" wrapText="1"/>
      <protection locked="0"/>
    </xf>
    <xf numFmtId="9" fontId="2" fillId="0" borderId="1" xfId="1" applyFont="1" applyBorder="1" applyAlignment="1" applyProtection="1">
      <alignment vertical="center" wrapText="1"/>
      <protection locked="0"/>
    </xf>
    <xf numFmtId="9" fontId="2" fillId="0" borderId="1" xfId="1" applyFont="1" applyBorder="1" applyAlignment="1" applyProtection="1">
      <alignment horizontal="right" vertical="center" wrapText="1"/>
      <protection locked="0"/>
    </xf>
    <xf numFmtId="0" fontId="0" fillId="0" borderId="1" xfId="0" applyBorder="1" applyAlignment="1" applyProtection="1">
      <alignment horizontal="justify" vertical="center" wrapText="1"/>
      <protection locked="0"/>
    </xf>
    <xf numFmtId="14" fontId="0" fillId="0" borderId="1" xfId="0" applyNumberFormat="1" applyBorder="1" applyAlignment="1" applyProtection="1">
      <alignment vertical="center"/>
      <protection hidden="1"/>
    </xf>
    <xf numFmtId="0" fontId="2" fillId="0" borderId="1" xfId="0" quotePrefix="1" applyFont="1" applyBorder="1" applyAlignment="1" applyProtection="1">
      <alignment horizontal="left" vertical="center" wrapText="1"/>
      <protection locked="0"/>
    </xf>
    <xf numFmtId="14" fontId="2" fillId="0" borderId="1" xfId="0" applyNumberFormat="1" applyFont="1" applyBorder="1" applyAlignment="1" applyProtection="1">
      <alignment horizontal="center" vertical="center" wrapText="1"/>
      <protection locked="0"/>
    </xf>
    <xf numFmtId="9" fontId="2" fillId="0" borderId="7" xfId="1" applyFont="1" applyBorder="1" applyAlignment="1" applyProtection="1">
      <alignment vertical="center" wrapText="1"/>
      <protection locked="0"/>
    </xf>
    <xf numFmtId="14" fontId="2" fillId="0" borderId="1" xfId="0" applyNumberFormat="1" applyFont="1" applyBorder="1" applyAlignment="1" applyProtection="1">
      <alignment horizontal="center" vertical="center"/>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justify" vertical="center" wrapText="1"/>
      <protection locked="0"/>
    </xf>
    <xf numFmtId="0" fontId="2" fillId="0" borderId="7" xfId="0" applyFont="1" applyBorder="1" applyAlignment="1" applyProtection="1">
      <alignment vertical="center" wrapText="1"/>
      <protection hidden="1"/>
    </xf>
    <xf numFmtId="0" fontId="2" fillId="0" borderId="4" xfId="0" applyFont="1" applyBorder="1" applyAlignment="1" applyProtection="1">
      <alignment vertical="center" wrapText="1"/>
      <protection hidden="1"/>
    </xf>
    <xf numFmtId="0" fontId="2" fillId="0" borderId="8" xfId="0" applyFont="1" applyBorder="1" applyAlignment="1" applyProtection="1">
      <alignment vertical="center" wrapText="1"/>
      <protection locked="0"/>
    </xf>
    <xf numFmtId="9" fontId="2" fillId="0" borderId="8" xfId="1" applyFont="1" applyBorder="1" applyAlignment="1" applyProtection="1">
      <alignment vertical="center" wrapText="1"/>
      <protection locked="0"/>
    </xf>
    <xf numFmtId="9" fontId="2" fillId="0" borderId="8" xfId="1" applyFont="1" applyBorder="1" applyAlignment="1" applyProtection="1">
      <alignment horizontal="right" vertical="center" wrapText="1"/>
      <protection locked="0"/>
    </xf>
    <xf numFmtId="0" fontId="2" fillId="0" borderId="1" xfId="0" applyFont="1" applyBorder="1" applyAlignment="1" applyProtection="1">
      <alignment horizontal="justify" vertical="center" wrapText="1"/>
      <protection locked="0" hidden="1"/>
    </xf>
    <xf numFmtId="0" fontId="2" fillId="0" borderId="1" xfId="0" quotePrefix="1" applyFont="1" applyBorder="1" applyAlignment="1" applyProtection="1">
      <alignment horizontal="center" vertical="center" wrapText="1"/>
      <protection locked="0" hidden="1"/>
    </xf>
    <xf numFmtId="0" fontId="2" fillId="0" borderId="1"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0" fillId="0" borderId="18" xfId="0" applyBorder="1" applyAlignment="1">
      <alignment vertical="center" wrapText="1"/>
    </xf>
    <xf numFmtId="9" fontId="0" fillId="0" borderId="18" xfId="0" applyNumberFormat="1" applyBorder="1" applyAlignment="1">
      <alignment horizontal="left" vertical="center" wrapText="1"/>
    </xf>
    <xf numFmtId="0" fontId="0" fillId="0" borderId="19" xfId="0" applyBorder="1" applyAlignment="1">
      <alignment vertical="center" wrapText="1"/>
    </xf>
    <xf numFmtId="0" fontId="0" fillId="0" borderId="0" xfId="0" applyAlignment="1">
      <alignment horizontal="center" vertical="center"/>
    </xf>
    <xf numFmtId="0" fontId="7" fillId="0" borderId="1" xfId="0" applyFont="1" applyBorder="1" applyAlignment="1">
      <alignment horizontal="right" vertical="center"/>
    </xf>
    <xf numFmtId="0" fontId="7" fillId="0" borderId="1" xfId="0" applyFont="1" applyBorder="1" applyAlignment="1">
      <alignment horizontal="center" vertical="center" wrapText="1"/>
    </xf>
    <xf numFmtId="9" fontId="0" fillId="0" borderId="1" xfId="0" applyNumberFormat="1" applyBorder="1" applyAlignment="1">
      <alignment vertical="center"/>
    </xf>
    <xf numFmtId="0" fontId="0" fillId="0" borderId="8" xfId="0" applyBorder="1" applyAlignment="1" applyProtection="1">
      <alignment horizontal="left" vertical="center" wrapText="1"/>
      <protection hidden="1"/>
    </xf>
    <xf numFmtId="9" fontId="0" fillId="0" borderId="4" xfId="1" applyFont="1" applyBorder="1" applyAlignment="1" applyProtection="1">
      <alignment horizontal="left" vertical="center" wrapText="1"/>
      <protection hidden="1"/>
    </xf>
    <xf numFmtId="9" fontId="0" fillId="0" borderId="7" xfId="1" applyFont="1" applyBorder="1" applyAlignment="1" applyProtection="1">
      <alignment horizontal="left" vertical="center" wrapText="1"/>
      <protection hidden="1"/>
    </xf>
    <xf numFmtId="0" fontId="0" fillId="0" borderId="7" xfId="0" applyBorder="1" applyAlignment="1" applyProtection="1">
      <alignment horizontal="justify"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7" fillId="0" borderId="0" xfId="0" applyFont="1" applyAlignment="1">
      <alignment horizontal="center" vertical="center" wrapText="1"/>
    </xf>
    <xf numFmtId="0" fontId="0" fillId="0" borderId="1" xfId="0" applyBorder="1" applyAlignment="1">
      <alignment horizontal="center" vertical="center" wrapText="1"/>
    </xf>
    <xf numFmtId="0" fontId="15" fillId="8" borderId="1" xfId="0" applyFont="1" applyFill="1" applyBorder="1" applyAlignment="1">
      <alignment horizontal="center" vertical="center" wrapText="1"/>
    </xf>
    <xf numFmtId="0" fontId="2" fillId="0" borderId="1" xfId="0" quotePrefix="1" applyFont="1" applyBorder="1" applyAlignment="1" applyProtection="1">
      <alignment horizontal="justify" vertical="center" wrapText="1"/>
      <protection locked="0"/>
    </xf>
    <xf numFmtId="0" fontId="0" fillId="0" borderId="1" xfId="0" applyBorder="1" applyAlignment="1">
      <alignment horizontal="right" vertical="center" wrapText="1"/>
    </xf>
    <xf numFmtId="0" fontId="0" fillId="0" borderId="0" xfId="0" applyAlignment="1" applyProtection="1">
      <alignment vertical="center"/>
      <protection hidden="1"/>
    </xf>
    <xf numFmtId="0" fontId="0" fillId="0" borderId="0" xfId="0" applyAlignment="1" applyProtection="1">
      <alignment vertical="center" wrapText="1"/>
      <protection hidden="1"/>
    </xf>
    <xf numFmtId="9" fontId="24" fillId="9" borderId="1" xfId="0" applyNumberFormat="1" applyFont="1" applyFill="1" applyBorder="1" applyAlignment="1">
      <alignment vertical="center" wrapText="1"/>
    </xf>
    <xf numFmtId="0" fontId="2" fillId="0" borderId="21" xfId="0" applyFont="1" applyBorder="1" applyAlignment="1" applyProtection="1">
      <alignment vertical="center" wrapText="1"/>
      <protection locked="0"/>
    </xf>
    <xf numFmtId="9" fontId="2" fillId="0" borderId="21" xfId="1" applyFont="1" applyBorder="1" applyAlignment="1" applyProtection="1">
      <alignment vertical="center" wrapText="1"/>
      <protection locked="0"/>
    </xf>
    <xf numFmtId="9" fontId="2" fillId="0" borderId="21" xfId="1" applyFont="1" applyBorder="1" applyAlignment="1" applyProtection="1">
      <alignment horizontal="right" vertical="center" wrapText="1"/>
      <protection locked="0"/>
    </xf>
    <xf numFmtId="0" fontId="2" fillId="0" borderId="24" xfId="0" applyFont="1" applyBorder="1" applyAlignment="1" applyProtection="1">
      <alignment vertical="center" wrapText="1"/>
      <protection locked="0"/>
    </xf>
    <xf numFmtId="9" fontId="2" fillId="0" borderId="24" xfId="1" applyFont="1" applyBorder="1" applyAlignment="1" applyProtection="1">
      <alignment vertical="center" wrapText="1"/>
      <protection locked="0"/>
    </xf>
    <xf numFmtId="9" fontId="2" fillId="0" borderId="24" xfId="1" applyFont="1" applyBorder="1" applyAlignment="1" applyProtection="1">
      <alignment horizontal="right" vertical="center" wrapText="1"/>
      <protection locked="0"/>
    </xf>
    <xf numFmtId="0" fontId="15" fillId="8" borderId="25" xfId="0" applyFont="1" applyFill="1" applyBorder="1" applyAlignment="1">
      <alignment horizontal="right" vertical="center" wrapText="1"/>
    </xf>
    <xf numFmtId="14" fontId="17" fillId="0" borderId="1" xfId="0" applyNumberFormat="1" applyFont="1" applyBorder="1" applyAlignment="1">
      <alignment vertical="center"/>
    </xf>
    <xf numFmtId="0" fontId="0" fillId="0" borderId="1" xfId="0" applyBorder="1" applyAlignment="1" applyProtection="1">
      <alignment vertical="center" wrapText="1"/>
      <protection hidden="1"/>
    </xf>
    <xf numFmtId="0" fontId="0" fillId="0" borderId="1" xfId="0" applyBorder="1" applyAlignment="1" applyProtection="1">
      <alignment wrapText="1"/>
      <protection hidden="1"/>
    </xf>
    <xf numFmtId="0" fontId="9" fillId="0" borderId="1" xfId="0" applyFont="1" applyBorder="1" applyAlignment="1" applyProtection="1">
      <alignment vertical="center" wrapText="1"/>
      <protection locked="0"/>
    </xf>
    <xf numFmtId="0" fontId="0" fillId="0" borderId="1" xfId="0" applyBorder="1" applyAlignment="1" applyProtection="1">
      <alignment horizontal="left" vertical="center" wrapText="1"/>
      <protection hidden="1"/>
    </xf>
    <xf numFmtId="0" fontId="0" fillId="0" borderId="1" xfId="0" applyBorder="1" applyAlignment="1" applyProtection="1">
      <alignment horizontal="justify" vertical="center" wrapText="1"/>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protection hidden="1"/>
    </xf>
    <xf numFmtId="0" fontId="25" fillId="0" borderId="1" xfId="0" applyFont="1" applyBorder="1" applyAlignment="1">
      <alignment vertical="center" wrapText="1"/>
    </xf>
    <xf numFmtId="0" fontId="4" fillId="0" borderId="1" xfId="0" quotePrefix="1" applyFont="1" applyBorder="1" applyAlignment="1" applyProtection="1">
      <alignment horizontal="left" vertical="center" wrapText="1"/>
      <protection locked="0"/>
    </xf>
    <xf numFmtId="0" fontId="4" fillId="0" borderId="1" xfId="0" quotePrefix="1" applyFont="1" applyBorder="1" applyAlignment="1" applyProtection="1">
      <alignment horizontal="justify" vertical="center" wrapText="1"/>
      <protection locked="0"/>
    </xf>
    <xf numFmtId="0" fontId="2" fillId="0" borderId="1" xfId="0" quotePrefix="1" applyFont="1" applyBorder="1" applyAlignment="1" applyProtection="1">
      <alignment horizontal="justify" vertical="center" wrapText="1"/>
      <protection locked="0" hidden="1"/>
    </xf>
    <xf numFmtId="0" fontId="2" fillId="0" borderId="7" xfId="0" quotePrefix="1" applyFont="1" applyBorder="1" applyAlignment="1" applyProtection="1">
      <alignment horizontal="justify" vertical="center" wrapText="1"/>
      <protection locked="0"/>
    </xf>
    <xf numFmtId="0" fontId="2" fillId="0" borderId="7" xfId="0" quotePrefix="1" applyFont="1" applyBorder="1" applyAlignment="1" applyProtection="1">
      <alignment horizontal="center" vertical="center" wrapText="1"/>
      <protection locked="0" hidden="1"/>
    </xf>
    <xf numFmtId="14" fontId="0" fillId="0" borderId="1" xfId="0" applyNumberFormat="1" applyBorder="1" applyAlignment="1" applyProtection="1">
      <alignment vertical="center" wrapText="1"/>
      <protection hidden="1"/>
    </xf>
    <xf numFmtId="0" fontId="5" fillId="0" borderId="1" xfId="0" applyFont="1" applyBorder="1" applyAlignment="1" applyProtection="1">
      <alignment horizontal="justify" vertical="center" wrapText="1"/>
      <protection locked="0"/>
    </xf>
    <xf numFmtId="0" fontId="27" fillId="0" borderId="7" xfId="0" applyFont="1" applyBorder="1" applyAlignment="1" applyProtection="1">
      <alignment horizontal="center" vertical="center" wrapText="1"/>
      <protection locked="0"/>
    </xf>
    <xf numFmtId="0" fontId="17" fillId="0" borderId="1" xfId="0" applyFont="1" applyBorder="1" applyAlignment="1">
      <alignment wrapText="1"/>
    </xf>
    <xf numFmtId="0" fontId="3" fillId="11" borderId="5"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right" vertical="center" wrapText="1"/>
      <protection locked="0"/>
    </xf>
    <xf numFmtId="0" fontId="9" fillId="11" borderId="1" xfId="0" applyFont="1" applyFill="1" applyBorder="1" applyAlignment="1" applyProtection="1">
      <alignment vertical="center" wrapText="1"/>
      <protection locked="0"/>
    </xf>
    <xf numFmtId="0" fontId="2" fillId="11" borderId="1" xfId="0" applyFont="1" applyFill="1" applyBorder="1" applyAlignment="1" applyProtection="1">
      <alignment vertical="center" wrapText="1"/>
      <protection locked="0"/>
    </xf>
    <xf numFmtId="9" fontId="2" fillId="11" borderId="1" xfId="1" applyFont="1" applyFill="1" applyBorder="1" applyAlignment="1" applyProtection="1">
      <alignment vertical="center" wrapText="1"/>
      <protection locked="0"/>
    </xf>
    <xf numFmtId="0" fontId="2" fillId="11" borderId="1" xfId="0" quotePrefix="1" applyFont="1" applyFill="1" applyBorder="1" applyAlignment="1" applyProtection="1">
      <alignment horizontal="left" vertical="center" wrapText="1"/>
      <protection locked="0"/>
    </xf>
    <xf numFmtId="9" fontId="2" fillId="11" borderId="1" xfId="1" applyFont="1" applyFill="1" applyBorder="1" applyAlignment="1" applyProtection="1">
      <alignment horizontal="right" vertical="center" wrapText="1"/>
      <protection locked="0"/>
    </xf>
    <xf numFmtId="0" fontId="2" fillId="11" borderId="1" xfId="0" quotePrefix="1" applyFont="1" applyFill="1" applyBorder="1" applyAlignment="1" applyProtection="1">
      <alignment horizontal="justify" vertical="center" wrapText="1"/>
      <protection locked="0"/>
    </xf>
    <xf numFmtId="0" fontId="0" fillId="11" borderId="1" xfId="0" applyFill="1" applyBorder="1" applyAlignment="1" applyProtection="1">
      <alignment horizontal="center" vertical="center" wrapText="1"/>
      <protection locked="0"/>
    </xf>
    <xf numFmtId="14" fontId="2" fillId="11" borderId="1" xfId="0" applyNumberFormat="1" applyFont="1" applyFill="1" applyBorder="1" applyAlignment="1" applyProtection="1">
      <alignment horizontal="center" vertical="center" wrapText="1"/>
      <protection locked="0"/>
    </xf>
    <xf numFmtId="14" fontId="17" fillId="11" borderId="1" xfId="0" applyNumberFormat="1" applyFont="1" applyFill="1" applyBorder="1" applyAlignment="1">
      <alignment vertical="center"/>
    </xf>
    <xf numFmtId="0" fontId="0" fillId="11" borderId="1" xfId="0" applyFill="1" applyBorder="1" applyAlignment="1" applyProtection="1">
      <alignment vertical="center" wrapText="1"/>
      <protection hidden="1"/>
    </xf>
    <xf numFmtId="14" fontId="0" fillId="11" borderId="1" xfId="0" applyNumberFormat="1" applyFill="1" applyBorder="1" applyAlignment="1" applyProtection="1">
      <alignment vertical="center"/>
      <protection hidden="1"/>
    </xf>
    <xf numFmtId="0" fontId="0" fillId="11" borderId="0" xfId="0" applyFill="1" applyProtection="1">
      <protection hidden="1"/>
    </xf>
    <xf numFmtId="0" fontId="14" fillId="0" borderId="1" xfId="3" applyBorder="1" applyAlignment="1" applyProtection="1">
      <alignment vertical="center" wrapText="1"/>
      <protection hidden="1"/>
    </xf>
    <xf numFmtId="0" fontId="0" fillId="0" borderId="7" xfId="0" applyBorder="1" applyAlignment="1" applyProtection="1">
      <alignment horizontal="center" vertical="center" wrapText="1"/>
      <protection locked="0"/>
    </xf>
    <xf numFmtId="14" fontId="2" fillId="0" borderId="7" xfId="0" applyNumberFormat="1" applyFont="1" applyBorder="1" applyAlignment="1" applyProtection="1">
      <alignment horizontal="center" vertical="center" wrapText="1"/>
      <protection locked="0" hidden="1"/>
    </xf>
    <xf numFmtId="14" fontId="17" fillId="0" borderId="7" xfId="0" applyNumberFormat="1" applyFont="1" applyBorder="1" applyAlignment="1">
      <alignment vertical="center"/>
    </xf>
    <xf numFmtId="0" fontId="0" fillId="0" borderId="7" xfId="0" applyBorder="1" applyAlignment="1" applyProtection="1">
      <alignment vertical="center" wrapText="1"/>
      <protection hidden="1"/>
    </xf>
    <xf numFmtId="14" fontId="0" fillId="0" borderId="7" xfId="0" applyNumberFormat="1" applyBorder="1" applyAlignment="1" applyProtection="1">
      <alignment vertical="center"/>
      <protection hidden="1"/>
    </xf>
    <xf numFmtId="0" fontId="0" fillId="0" borderId="7" xfId="0" applyBorder="1" applyAlignment="1" applyProtection="1">
      <alignment wrapText="1"/>
      <protection hidden="1"/>
    </xf>
    <xf numFmtId="0" fontId="0" fillId="2" borderId="7" xfId="0" applyFill="1" applyBorder="1" applyAlignment="1" applyProtection="1">
      <alignment wrapText="1"/>
      <protection hidden="1"/>
    </xf>
    <xf numFmtId="0" fontId="15" fillId="8" borderId="5" xfId="0" applyFont="1" applyFill="1" applyBorder="1" applyAlignment="1">
      <alignment horizontal="center" vertical="center" wrapText="1"/>
    </xf>
    <xf numFmtId="0" fontId="15" fillId="8" borderId="2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28" xfId="0" applyBorder="1" applyAlignment="1">
      <alignment horizontal="right" vertical="center"/>
    </xf>
    <xf numFmtId="0" fontId="28" fillId="8" borderId="10" xfId="0" applyFont="1" applyFill="1" applyBorder="1" applyAlignment="1" applyProtection="1">
      <alignment horizontal="center" vertical="center" wrapText="1"/>
      <protection hidden="1"/>
    </xf>
    <xf numFmtId="9" fontId="8" fillId="14" borderId="8" xfId="1" applyFont="1" applyFill="1" applyBorder="1" applyAlignment="1" applyProtection="1">
      <alignment horizontal="center" vertical="center" wrapText="1"/>
      <protection hidden="1"/>
    </xf>
    <xf numFmtId="0" fontId="8" fillId="14" borderId="8" xfId="0" applyFont="1" applyFill="1" applyBorder="1" applyAlignment="1" applyProtection="1">
      <alignment horizontal="center" vertical="center" wrapText="1"/>
      <protection hidden="1"/>
    </xf>
    <xf numFmtId="9" fontId="8" fillId="15" borderId="8" xfId="1" applyFont="1" applyFill="1" applyBorder="1" applyAlignment="1" applyProtection="1">
      <alignment horizontal="center" vertical="center" wrapText="1"/>
      <protection hidden="1"/>
    </xf>
    <xf numFmtId="0" fontId="8" fillId="14" borderId="1" xfId="0" applyFont="1" applyFill="1" applyBorder="1" applyAlignment="1" applyProtection="1">
      <alignment horizontal="center" vertical="center" wrapText="1"/>
      <protection hidden="1"/>
    </xf>
    <xf numFmtId="0" fontId="28" fillId="8" borderId="5" xfId="0" applyFont="1" applyFill="1" applyBorder="1" applyAlignment="1" applyProtection="1">
      <alignment horizontal="center" vertical="center" wrapText="1"/>
      <protection hidden="1"/>
    </xf>
    <xf numFmtId="9" fontId="8" fillId="14" borderId="1" xfId="1" applyFont="1" applyFill="1" applyBorder="1" applyAlignment="1" applyProtection="1">
      <alignment horizontal="center" vertical="center" wrapText="1"/>
      <protection hidden="1"/>
    </xf>
    <xf numFmtId="9" fontId="8" fillId="15" borderId="1" xfId="1" applyFont="1" applyFill="1" applyBorder="1" applyAlignment="1" applyProtection="1">
      <alignment horizontal="center" vertical="center" wrapText="1"/>
      <protection hidden="1"/>
    </xf>
    <xf numFmtId="0" fontId="15" fillId="16" borderId="7" xfId="0" applyFont="1" applyFill="1" applyBorder="1" applyAlignment="1" applyProtection="1">
      <alignment horizontal="center" vertical="center" wrapText="1"/>
      <protection locked="0"/>
    </xf>
    <xf numFmtId="0" fontId="28" fillId="16" borderId="7" xfId="0" applyFont="1" applyFill="1" applyBorder="1" applyAlignment="1" applyProtection="1">
      <alignment horizontal="center" vertical="center" wrapText="1"/>
      <protection locked="0"/>
    </xf>
    <xf numFmtId="0" fontId="9" fillId="6" borderId="7" xfId="0" applyFont="1" applyFill="1" applyBorder="1" applyAlignment="1" applyProtection="1">
      <alignment horizontal="center" vertical="center" wrapText="1"/>
      <protection locked="0"/>
    </xf>
    <xf numFmtId="0" fontId="2" fillId="0" borderId="5" xfId="0" quotePrefix="1" applyFont="1" applyBorder="1" applyAlignment="1" applyProtection="1">
      <alignment horizontal="left" vertical="center" wrapText="1"/>
      <protection hidden="1"/>
    </xf>
    <xf numFmtId="0" fontId="0" fillId="0" borderId="28" xfId="0" applyBorder="1" applyProtection="1">
      <protection hidden="1"/>
    </xf>
    <xf numFmtId="0" fontId="2" fillId="0" borderId="6" xfId="0" quotePrefix="1" applyFont="1" applyBorder="1" applyAlignment="1" applyProtection="1">
      <alignment horizontal="left" vertical="center" wrapText="1"/>
      <protection hidden="1"/>
    </xf>
    <xf numFmtId="0" fontId="0" fillId="0" borderId="29" xfId="0" applyBorder="1" applyProtection="1">
      <protection hidden="1"/>
    </xf>
    <xf numFmtId="0" fontId="17" fillId="0" borderId="1" xfId="0" applyFont="1" applyBorder="1" applyAlignment="1">
      <alignment vertical="top" wrapText="1"/>
    </xf>
    <xf numFmtId="0" fontId="2" fillId="0" borderId="5" xfId="0" quotePrefix="1" applyFont="1" applyBorder="1" applyAlignment="1" applyProtection="1">
      <alignment vertical="center" wrapText="1"/>
      <protection hidden="1"/>
    </xf>
    <xf numFmtId="0" fontId="2" fillId="0" borderId="5"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0" fillId="0" borderId="5" xfId="0" applyFont="1" applyBorder="1" applyAlignment="1">
      <alignment vertical="center" wrapText="1"/>
    </xf>
    <xf numFmtId="14" fontId="20" fillId="0" borderId="1" xfId="0" applyNumberFormat="1" applyFont="1" applyBorder="1" applyAlignment="1">
      <alignment vertical="center" wrapText="1"/>
    </xf>
    <xf numFmtId="0" fontId="2" fillId="11" borderId="5" xfId="0" quotePrefix="1" applyFont="1" applyFill="1" applyBorder="1" applyAlignment="1" applyProtection="1">
      <alignment horizontal="left" vertical="center" wrapText="1"/>
      <protection hidden="1"/>
    </xf>
    <xf numFmtId="0" fontId="0" fillId="11" borderId="28" xfId="0" applyFill="1" applyBorder="1" applyProtection="1">
      <protection hidden="1"/>
    </xf>
    <xf numFmtId="0" fontId="17" fillId="0" borderId="5" xfId="0" applyFont="1" applyBorder="1" applyAlignment="1">
      <alignment vertical="center" wrapText="1"/>
    </xf>
    <xf numFmtId="0" fontId="14" fillId="0" borderId="7" xfId="3" applyBorder="1" applyAlignment="1" applyProtection="1">
      <alignment vertical="center" wrapText="1"/>
      <protection hidden="1"/>
    </xf>
    <xf numFmtId="14" fontId="0" fillId="0" borderId="7" xfId="0" applyNumberFormat="1" applyBorder="1" applyAlignment="1" applyProtection="1">
      <alignment vertical="center" wrapText="1"/>
      <protection hidden="1"/>
    </xf>
    <xf numFmtId="0" fontId="0" fillId="0" borderId="5" xfId="0" applyBorder="1" applyAlignment="1" applyProtection="1">
      <alignment horizontal="justify" vertical="center" wrapText="1"/>
      <protection hidden="1"/>
    </xf>
    <xf numFmtId="0" fontId="0" fillId="0" borderId="6" xfId="0" applyBorder="1" applyAlignment="1" applyProtection="1">
      <alignment horizontal="justify" vertical="center" wrapText="1"/>
      <protection hidden="1"/>
    </xf>
    <xf numFmtId="9" fontId="7" fillId="12" borderId="4" xfId="1" applyFont="1" applyFill="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locked="0" hidden="1"/>
    </xf>
    <xf numFmtId="0" fontId="5" fillId="0" borderId="7" xfId="0" applyFont="1" applyBorder="1" applyAlignment="1" applyProtection="1">
      <alignment horizontal="left" vertical="center" wrapText="1"/>
      <protection hidden="1"/>
    </xf>
    <xf numFmtId="14" fontId="0" fillId="0" borderId="1" xfId="0" applyNumberForma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locked="0"/>
    </xf>
    <xf numFmtId="9" fontId="0" fillId="0" borderId="1" xfId="1" applyFont="1" applyBorder="1" applyAlignment="1" applyProtection="1">
      <alignment horizontal="left" vertical="center" wrapText="1"/>
      <protection hidden="1"/>
    </xf>
    <xf numFmtId="9" fontId="0" fillId="0" borderId="1" xfId="1" applyFont="1" applyFill="1" applyBorder="1" applyAlignment="1" applyProtection="1">
      <alignment horizontal="left" vertical="center" wrapText="1"/>
      <protection locked="0"/>
    </xf>
    <xf numFmtId="9" fontId="0" fillId="0" borderId="7" xfId="1" applyFont="1" applyFill="1" applyBorder="1" applyAlignment="1" applyProtection="1">
      <alignment horizontal="left" vertical="center" wrapText="1"/>
      <protection locked="0"/>
    </xf>
    <xf numFmtId="0" fontId="14" fillId="0" borderId="1" xfId="3" applyFill="1" applyBorder="1" applyAlignment="1">
      <alignment vertical="center" wrapText="1"/>
    </xf>
    <xf numFmtId="14" fontId="14" fillId="0" borderId="1" xfId="3" applyNumberFormat="1" applyBorder="1" applyAlignment="1" applyProtection="1">
      <alignment vertical="center" wrapText="1"/>
      <protection hidden="1"/>
    </xf>
    <xf numFmtId="0" fontId="0" fillId="0" borderId="21" xfId="0" applyBorder="1" applyAlignment="1" applyProtection="1">
      <alignment horizontal="justify" vertical="center" wrapText="1"/>
      <protection hidden="1"/>
    </xf>
    <xf numFmtId="0" fontId="0" fillId="0" borderId="21" xfId="0" applyBorder="1" applyAlignment="1" applyProtection="1">
      <alignment horizontal="center" vertical="center" wrapText="1"/>
      <protection hidden="1"/>
    </xf>
    <xf numFmtId="14" fontId="0" fillId="0" borderId="43" xfId="0" applyNumberFormat="1" applyBorder="1" applyAlignment="1" applyProtection="1">
      <alignment vertical="center"/>
      <protection hidden="1"/>
    </xf>
    <xf numFmtId="14" fontId="0" fillId="0" borderId="21" xfId="0" applyNumberFormat="1" applyBorder="1" applyAlignment="1" applyProtection="1">
      <alignment vertical="center"/>
      <protection hidden="1"/>
    </xf>
    <xf numFmtId="14" fontId="0" fillId="0" borderId="1" xfId="0" applyNumberFormat="1" applyBorder="1" applyAlignment="1" applyProtection="1">
      <alignment horizontal="justify" vertical="justify"/>
      <protection hidden="1"/>
    </xf>
    <xf numFmtId="0" fontId="14" fillId="0" borderId="0" xfId="4"/>
    <xf numFmtId="14" fontId="14" fillId="0" borderId="1" xfId="4" applyNumberFormat="1" applyBorder="1" applyAlignment="1" applyProtection="1">
      <alignment vertical="center"/>
      <protection hidden="1"/>
    </xf>
    <xf numFmtId="0" fontId="6" fillId="0" borderId="7" xfId="0" applyFont="1" applyBorder="1" applyAlignment="1" applyProtection="1">
      <alignment vertical="center" wrapText="1"/>
      <protection locked="0"/>
    </xf>
    <xf numFmtId="0" fontId="17" fillId="0" borderId="38" xfId="0" applyFont="1" applyBorder="1" applyAlignment="1">
      <alignment wrapText="1"/>
    </xf>
    <xf numFmtId="9" fontId="4" fillId="0" borderId="1" xfId="1" applyFont="1" applyBorder="1" applyAlignment="1" applyProtection="1">
      <alignment vertical="center" wrapText="1"/>
      <protection locked="0"/>
    </xf>
    <xf numFmtId="9" fontId="4" fillId="0" borderId="1" xfId="1" applyFont="1" applyBorder="1" applyAlignment="1" applyProtection="1">
      <alignment horizontal="right" vertical="center" wrapText="1"/>
      <protection locked="0"/>
    </xf>
    <xf numFmtId="0" fontId="4" fillId="0" borderId="1" xfId="0" quotePrefix="1" applyFont="1" applyBorder="1" applyAlignment="1" applyProtection="1">
      <alignment vertical="center" wrapText="1"/>
      <protection hidden="1"/>
    </xf>
    <xf numFmtId="0" fontId="4" fillId="0" borderId="1" xfId="0" quotePrefix="1" applyFont="1" applyBorder="1" applyAlignment="1" applyProtection="1">
      <alignment horizontal="left" vertical="center" wrapText="1"/>
      <protection hidden="1"/>
    </xf>
    <xf numFmtId="0" fontId="14" fillId="0" borderId="41" xfId="3" applyFill="1" applyBorder="1" applyAlignment="1">
      <alignment vertical="center" wrapText="1"/>
    </xf>
    <xf numFmtId="0" fontId="17" fillId="0" borderId="38" xfId="0" applyFont="1" applyBorder="1" applyAlignment="1">
      <alignment vertical="center" wrapText="1"/>
    </xf>
    <xf numFmtId="0" fontId="14" fillId="0" borderId="14" xfId="3" applyFill="1" applyBorder="1" applyAlignment="1">
      <alignment vertical="center"/>
    </xf>
    <xf numFmtId="0" fontId="31" fillId="0" borderId="0" xfId="0" applyFont="1" applyAlignment="1">
      <alignment wrapText="1"/>
    </xf>
    <xf numFmtId="0" fontId="31" fillId="0" borderId="0" xfId="0" applyFont="1" applyAlignment="1">
      <alignment vertical="center" wrapText="1"/>
    </xf>
    <xf numFmtId="14" fontId="0" fillId="0" borderId="41" xfId="0" applyNumberFormat="1" applyBorder="1" applyAlignment="1" applyProtection="1">
      <alignment vertical="center"/>
      <protection hidden="1"/>
    </xf>
    <xf numFmtId="14" fontId="0" fillId="0" borderId="26" xfId="0" applyNumberFormat="1" applyBorder="1" applyAlignment="1" applyProtection="1">
      <alignment vertical="center"/>
      <protection hidden="1"/>
    </xf>
    <xf numFmtId="14" fontId="14" fillId="0" borderId="1" xfId="3" applyNumberFormat="1" applyBorder="1" applyAlignment="1" applyProtection="1">
      <alignment vertical="center"/>
      <protection hidden="1"/>
    </xf>
    <xf numFmtId="0" fontId="2" fillId="11" borderId="1" xfId="0" applyFont="1" applyFill="1" applyBorder="1" applyAlignment="1" applyProtection="1">
      <alignment horizontal="justify" vertical="center" wrapText="1"/>
      <protection locked="0" hidden="1"/>
    </xf>
    <xf numFmtId="14" fontId="2" fillId="11" borderId="1" xfId="0" applyNumberFormat="1" applyFont="1" applyFill="1" applyBorder="1" applyAlignment="1" applyProtection="1">
      <alignment horizontal="center" vertical="center" wrapText="1"/>
      <protection locked="0" hidden="1"/>
    </xf>
    <xf numFmtId="0" fontId="0" fillId="11" borderId="1" xfId="0" applyFill="1" applyBorder="1" applyAlignment="1" applyProtection="1">
      <alignment horizontal="justify" vertical="center" wrapText="1"/>
      <protection locked="0"/>
    </xf>
    <xf numFmtId="0" fontId="17" fillId="0" borderId="41" xfId="0" applyFont="1" applyBorder="1" applyAlignment="1">
      <alignment vertical="center"/>
    </xf>
    <xf numFmtId="0" fontId="17" fillId="0" borderId="43" xfId="0" applyFont="1" applyBorder="1" applyAlignment="1">
      <alignment vertical="center"/>
    </xf>
    <xf numFmtId="0" fontId="31" fillId="0" borderId="21" xfId="0" applyFont="1" applyBorder="1" applyAlignment="1">
      <alignment horizontal="center" vertical="center" wrapText="1"/>
    </xf>
    <xf numFmtId="0" fontId="17" fillId="0" borderId="32" xfId="0" applyFont="1" applyBorder="1" applyAlignment="1">
      <alignment vertical="center" wrapText="1"/>
    </xf>
    <xf numFmtId="0" fontId="31" fillId="0" borderId="42" xfId="0" applyFont="1" applyBorder="1" applyAlignment="1">
      <alignment vertical="center" wrapText="1"/>
    </xf>
    <xf numFmtId="0" fontId="17" fillId="0" borderId="21" xfId="0" applyFont="1" applyBorder="1" applyAlignment="1">
      <alignment vertical="center" wrapText="1"/>
    </xf>
    <xf numFmtId="0" fontId="17" fillId="0" borderId="21" xfId="0" applyFont="1" applyBorder="1" applyAlignment="1">
      <alignment wrapText="1"/>
    </xf>
    <xf numFmtId="0" fontId="31" fillId="0" borderId="42" xfId="0" applyFont="1" applyBorder="1" applyAlignment="1">
      <alignment wrapText="1"/>
    </xf>
    <xf numFmtId="0" fontId="31" fillId="0" borderId="42" xfId="0" applyFont="1" applyBorder="1" applyAlignment="1">
      <alignment horizontal="center" vertical="center" wrapText="1"/>
    </xf>
    <xf numFmtId="14" fontId="0" fillId="0" borderId="45" xfId="0" applyNumberFormat="1" applyBorder="1" applyAlignment="1" applyProtection="1">
      <alignment vertical="center"/>
      <protection hidden="1"/>
    </xf>
    <xf numFmtId="0" fontId="14" fillId="0" borderId="1" xfId="3" applyFill="1" applyBorder="1" applyAlignment="1" applyProtection="1">
      <alignment vertical="center" wrapText="1"/>
      <protection hidden="1"/>
    </xf>
    <xf numFmtId="0" fontId="14" fillId="0" borderId="1" xfId="3" applyBorder="1" applyAlignment="1" applyProtection="1">
      <alignment vertical="center"/>
      <protection hidden="1"/>
    </xf>
    <xf numFmtId="0" fontId="2" fillId="12" borderId="7" xfId="0" applyFont="1" applyFill="1" applyBorder="1" applyAlignment="1" applyProtection="1">
      <alignment horizontal="center" vertical="center" wrapText="1"/>
      <protection locked="0"/>
    </xf>
    <xf numFmtId="0" fontId="2" fillId="2" borderId="7" xfId="0" applyFont="1" applyFill="1" applyBorder="1" applyAlignment="1" applyProtection="1">
      <alignment vertical="center" wrapText="1"/>
      <protection locked="0"/>
    </xf>
    <xf numFmtId="0" fontId="2" fillId="2" borderId="7" xfId="0" applyFont="1" applyFill="1" applyBorder="1" applyAlignment="1" applyProtection="1">
      <alignment horizontal="justify" vertical="center" wrapText="1"/>
      <protection locked="0"/>
    </xf>
    <xf numFmtId="0" fontId="2" fillId="2" borderId="7" xfId="0" applyFont="1" applyFill="1" applyBorder="1" applyAlignment="1" applyProtection="1">
      <alignment horizontal="left" vertical="center" wrapText="1"/>
      <protection locked="0"/>
    </xf>
    <xf numFmtId="0" fontId="14" fillId="11" borderId="1" xfId="3" applyFill="1" applyBorder="1" applyAlignment="1" applyProtection="1">
      <alignment vertical="center" wrapText="1"/>
      <protection hidden="1"/>
    </xf>
    <xf numFmtId="0" fontId="14" fillId="0" borderId="0" xfId="3" applyFill="1" applyBorder="1" applyAlignment="1"/>
    <xf numFmtId="0" fontId="17" fillId="0" borderId="0" xfId="0" applyFont="1" applyAlignment="1">
      <alignment wrapText="1"/>
    </xf>
    <xf numFmtId="0" fontId="25" fillId="0" borderId="4" xfId="0" applyFont="1" applyBorder="1" applyAlignment="1" applyProtection="1">
      <alignment vertical="center" wrapText="1"/>
      <protection locked="0"/>
    </xf>
    <xf numFmtId="0" fontId="2" fillId="11" borderId="1" xfId="0" quotePrefix="1" applyFont="1" applyFill="1" applyBorder="1" applyAlignment="1" applyProtection="1">
      <alignment horizontal="center" vertical="center" wrapText="1"/>
      <protection locked="0" hidden="1"/>
    </xf>
    <xf numFmtId="9" fontId="22" fillId="9" borderId="1" xfId="0" applyNumberFormat="1" applyFont="1" applyFill="1" applyBorder="1" applyAlignment="1">
      <alignment vertical="center" wrapText="1"/>
    </xf>
    <xf numFmtId="0" fontId="32" fillId="0" borderId="5" xfId="0" quotePrefix="1" applyFont="1" applyBorder="1" applyAlignment="1" applyProtection="1">
      <alignment horizontal="left" vertical="center" wrapText="1"/>
      <protection hidden="1"/>
    </xf>
    <xf numFmtId="0" fontId="32" fillId="0" borderId="1" xfId="0" applyFont="1" applyBorder="1" applyAlignment="1" applyProtection="1">
      <alignment horizontal="left" vertical="center" wrapText="1"/>
      <protection locked="0"/>
    </xf>
    <xf numFmtId="9" fontId="32" fillId="0" borderId="1" xfId="1" applyFont="1" applyBorder="1" applyAlignment="1" applyProtection="1">
      <alignment horizontal="right" vertical="center" wrapText="1"/>
      <protection locked="0"/>
    </xf>
    <xf numFmtId="0" fontId="32" fillId="0" borderId="5" xfId="0" applyFont="1" applyBorder="1" applyAlignment="1" applyProtection="1">
      <alignment horizontal="left" vertical="center" wrapText="1"/>
      <protection hidden="1"/>
    </xf>
    <xf numFmtId="0" fontId="32" fillId="0" borderId="5"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9" fontId="32" fillId="0" borderId="7" xfId="1" applyFont="1" applyBorder="1" applyAlignment="1" applyProtection="1">
      <alignment horizontal="right" vertical="center" wrapText="1"/>
      <protection locked="0"/>
    </xf>
    <xf numFmtId="0" fontId="32" fillId="0" borderId="6" xfId="0" applyFont="1" applyBorder="1" applyAlignment="1" applyProtection="1">
      <alignment horizontal="left" vertical="center" wrapText="1"/>
      <protection locked="0"/>
    </xf>
    <xf numFmtId="9" fontId="4" fillId="0" borderId="1" xfId="1" applyFont="1" applyFill="1" applyBorder="1" applyAlignment="1" applyProtection="1">
      <alignment vertical="center" wrapText="1"/>
      <protection locked="0"/>
    </xf>
    <xf numFmtId="0" fontId="4" fillId="0" borderId="7" xfId="0" applyFont="1" applyBorder="1" applyAlignment="1" applyProtection="1">
      <alignment vertical="center" wrapText="1"/>
      <protection locked="0"/>
    </xf>
    <xf numFmtId="9" fontId="4" fillId="0" borderId="7" xfId="1" applyFont="1" applyFill="1" applyBorder="1" applyAlignment="1" applyProtection="1">
      <alignment vertical="center" wrapText="1"/>
      <protection locked="0"/>
    </xf>
    <xf numFmtId="0" fontId="26" fillId="0" borderId="1" xfId="0" applyFont="1" applyBorder="1" applyAlignment="1">
      <alignment vertical="center" wrapText="1"/>
    </xf>
    <xf numFmtId="0" fontId="35" fillId="0" borderId="0" xfId="0" applyFont="1" applyProtection="1">
      <protection hidden="1"/>
    </xf>
    <xf numFmtId="0" fontId="35" fillId="0" borderId="0" xfId="0" applyFont="1" applyAlignment="1" applyProtection="1">
      <alignment horizontal="left" vertical="center" wrapText="1"/>
      <protection hidden="1"/>
    </xf>
    <xf numFmtId="164" fontId="35" fillId="0" borderId="0" xfId="0" applyNumberFormat="1" applyFont="1" applyAlignment="1" applyProtection="1">
      <alignment vertical="center"/>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justify" vertical="center" wrapText="1"/>
      <protection hidden="1"/>
    </xf>
    <xf numFmtId="9" fontId="35" fillId="0" borderId="0" xfId="1" applyFont="1" applyAlignment="1" applyProtection="1">
      <alignment horizontal="right" vertical="center" wrapText="1"/>
      <protection hidden="1"/>
    </xf>
    <xf numFmtId="0" fontId="35" fillId="0" borderId="0" xfId="0" applyFont="1" applyAlignment="1" applyProtection="1">
      <alignment horizontal="center" vertical="center" wrapText="1"/>
      <protection hidden="1"/>
    </xf>
    <xf numFmtId="9" fontId="35" fillId="0" borderId="0" xfId="1" applyFont="1" applyAlignment="1" applyProtection="1">
      <alignment horizontal="left" vertical="center" wrapText="1"/>
      <protection hidden="1"/>
    </xf>
    <xf numFmtId="0" fontId="35" fillId="0" borderId="1" xfId="0" quotePrefix="1" applyFont="1" applyBorder="1" applyAlignment="1" applyProtection="1">
      <alignment horizontal="left" vertical="center" wrapText="1"/>
      <protection locked="0"/>
    </xf>
    <xf numFmtId="14" fontId="35" fillId="0" borderId="1" xfId="0" applyNumberFormat="1" applyFont="1" applyBorder="1" applyAlignment="1" applyProtection="1">
      <alignment horizontal="center" vertical="center" wrapText="1"/>
      <protection locked="0"/>
    </xf>
    <xf numFmtId="14" fontId="35" fillId="0" borderId="1" xfId="0" applyNumberFormat="1" applyFont="1" applyBorder="1" applyAlignment="1" applyProtection="1">
      <alignment horizontal="center" vertical="center"/>
      <protection locked="0"/>
    </xf>
    <xf numFmtId="9" fontId="35" fillId="0" borderId="1" xfId="1" applyFont="1" applyBorder="1" applyAlignment="1" applyProtection="1">
      <alignment horizontal="right" vertical="center" wrapText="1"/>
      <protection locked="0"/>
    </xf>
    <xf numFmtId="0" fontId="35" fillId="11" borderId="0" xfId="0" applyFont="1" applyFill="1" applyProtection="1">
      <protection hidden="1"/>
    </xf>
    <xf numFmtId="0" fontId="37" fillId="11" borderId="26" xfId="0" applyFont="1" applyFill="1" applyBorder="1" applyAlignment="1" applyProtection="1">
      <alignment horizontal="center" vertical="center" wrapText="1"/>
      <protection locked="0"/>
    </xf>
    <xf numFmtId="0" fontId="37" fillId="11" borderId="5" xfId="0" applyFont="1" applyFill="1" applyBorder="1" applyAlignment="1" applyProtection="1">
      <alignment horizontal="center" vertical="center" wrapText="1"/>
      <protection locked="0"/>
    </xf>
    <xf numFmtId="0" fontId="39" fillId="11" borderId="1" xfId="0" applyFont="1" applyFill="1" applyBorder="1" applyAlignment="1" applyProtection="1">
      <alignment horizontal="center" vertical="center" wrapText="1"/>
      <protection locked="0"/>
    </xf>
    <xf numFmtId="9" fontId="39" fillId="11" borderId="1" xfId="1" applyFont="1" applyFill="1" applyBorder="1" applyAlignment="1" applyProtection="1">
      <alignment horizontal="center" vertical="center" wrapText="1"/>
      <protection locked="0"/>
    </xf>
    <xf numFmtId="0" fontId="40" fillId="11" borderId="1" xfId="0" applyFont="1" applyFill="1" applyBorder="1" applyAlignment="1" applyProtection="1">
      <alignment horizontal="center" vertical="center" wrapText="1"/>
      <protection locked="0"/>
    </xf>
    <xf numFmtId="0" fontId="39" fillId="0" borderId="5" xfId="0" quotePrefix="1" applyFont="1" applyBorder="1" applyAlignment="1" applyProtection="1">
      <alignment horizontal="center" vertical="center" wrapText="1"/>
      <protection hidden="1"/>
    </xf>
    <xf numFmtId="0" fontId="39" fillId="11" borderId="5" xfId="0" quotePrefix="1" applyFont="1" applyFill="1" applyBorder="1" applyAlignment="1" applyProtection="1">
      <alignment horizontal="center" vertical="center" wrapText="1"/>
      <protection hidden="1"/>
    </xf>
    <xf numFmtId="0" fontId="39" fillId="11" borderId="1" xfId="0" quotePrefix="1" applyFont="1" applyFill="1" applyBorder="1" applyAlignment="1" applyProtection="1">
      <alignment horizontal="center" vertical="center" wrapText="1"/>
      <protection locked="0"/>
    </xf>
    <xf numFmtId="14" fontId="5" fillId="0" borderId="1" xfId="0" applyNumberFormat="1" applyFont="1" applyBorder="1" applyAlignment="1" applyProtection="1">
      <alignment horizontal="center" vertical="center" wrapText="1"/>
      <protection locked="0"/>
    </xf>
    <xf numFmtId="0" fontId="39" fillId="0" borderId="5" xfId="0" applyFont="1" applyBorder="1" applyAlignment="1">
      <alignment horizontal="center" vertical="center" wrapText="1"/>
    </xf>
    <xf numFmtId="0" fontId="39" fillId="11" borderId="1" xfId="0" applyFont="1" applyFill="1" applyBorder="1" applyAlignment="1">
      <alignment horizontal="center" vertical="center" wrapText="1"/>
    </xf>
    <xf numFmtId="0" fontId="39" fillId="0" borderId="6"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0" borderId="1" xfId="0" applyFont="1" applyBorder="1" applyAlignment="1" applyProtection="1">
      <alignment vertical="center" wrapText="1"/>
      <protection locked="0"/>
    </xf>
    <xf numFmtId="9" fontId="39" fillId="0" borderId="1" xfId="1" applyFont="1" applyFill="1" applyBorder="1" applyAlignment="1" applyProtection="1">
      <alignment vertical="center" wrapText="1"/>
      <protection locked="0"/>
    </xf>
    <xf numFmtId="0" fontId="39" fillId="0" borderId="1" xfId="0" applyFont="1" applyBorder="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39" fillId="0" borderId="5" xfId="0" quotePrefix="1" applyFont="1" applyBorder="1" applyAlignment="1" applyProtection="1">
      <alignment horizontal="left" vertical="center" wrapText="1"/>
      <protection hidden="1"/>
    </xf>
    <xf numFmtId="0" fontId="39" fillId="0" borderId="5" xfId="0" applyFont="1" applyBorder="1" applyAlignment="1" applyProtection="1">
      <alignment horizontal="left" vertical="center" wrapText="1"/>
      <protection hidden="1"/>
    </xf>
    <xf numFmtId="0" fontId="4" fillId="0" borderId="4" xfId="0" applyFont="1" applyBorder="1" applyAlignment="1" applyProtection="1">
      <alignment vertical="center" wrapText="1"/>
      <protection locked="0"/>
    </xf>
    <xf numFmtId="9" fontId="4" fillId="0" borderId="4" xfId="1" applyFont="1" applyBorder="1" applyAlignment="1" applyProtection="1">
      <alignment vertical="center" wrapText="1"/>
      <protection locked="0"/>
    </xf>
    <xf numFmtId="0" fontId="4" fillId="0" borderId="4"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hidden="1"/>
    </xf>
    <xf numFmtId="0" fontId="5" fillId="0" borderId="7" xfId="0" applyFont="1" applyBorder="1" applyAlignment="1" applyProtection="1">
      <alignment horizontal="left" vertical="center" wrapText="1"/>
      <protection locked="0" hidden="1"/>
    </xf>
    <xf numFmtId="9" fontId="4" fillId="0" borderId="7" xfId="1" applyFont="1" applyBorder="1" applyAlignment="1" applyProtection="1">
      <alignment vertical="center" wrapText="1"/>
      <protection locked="0"/>
    </xf>
    <xf numFmtId="0" fontId="5" fillId="0" borderId="8" xfId="0" applyFont="1" applyBorder="1" applyAlignment="1" applyProtection="1">
      <alignment horizontal="left" vertical="center" wrapText="1"/>
      <protection locked="0" hidden="1"/>
    </xf>
    <xf numFmtId="0" fontId="4" fillId="0" borderId="8" xfId="0" applyFont="1" applyBorder="1" applyAlignment="1" applyProtection="1">
      <alignment vertical="center" wrapText="1"/>
      <protection locked="0"/>
    </xf>
    <xf numFmtId="9" fontId="4" fillId="0" borderId="8" xfId="1" applyFont="1" applyBorder="1" applyAlignment="1" applyProtection="1">
      <alignment vertical="center" wrapText="1"/>
      <protection locked="0"/>
    </xf>
    <xf numFmtId="0" fontId="4" fillId="0" borderId="8" xfId="0" applyFont="1" applyBorder="1" applyAlignment="1" applyProtection="1">
      <alignment horizontal="left" vertical="center" wrapText="1"/>
      <protection locked="0"/>
    </xf>
    <xf numFmtId="0" fontId="4" fillId="0" borderId="8" xfId="0" applyFont="1" applyBorder="1" applyAlignment="1" applyProtection="1">
      <alignment horizontal="center" vertical="center" wrapText="1"/>
      <protection locked="0"/>
    </xf>
    <xf numFmtId="0" fontId="5" fillId="0" borderId="4" xfId="0" applyFont="1" applyBorder="1" applyAlignment="1" applyProtection="1">
      <alignment horizontal="left" vertical="center" wrapText="1"/>
      <protection hidden="1"/>
    </xf>
    <xf numFmtId="9" fontId="5" fillId="0" borderId="4" xfId="1" applyFont="1" applyBorder="1" applyAlignment="1" applyProtection="1">
      <alignment horizontal="left" vertical="center" wrapText="1"/>
      <protection hidden="1"/>
    </xf>
    <xf numFmtId="9" fontId="5" fillId="0" borderId="7" xfId="1" applyFont="1" applyBorder="1" applyAlignment="1" applyProtection="1">
      <alignment horizontal="left" vertical="center" wrapText="1"/>
      <protection hidden="1"/>
    </xf>
    <xf numFmtId="0" fontId="9" fillId="12" borderId="1" xfId="0" applyFont="1" applyFill="1" applyBorder="1" applyAlignment="1" applyProtection="1">
      <alignment vertical="center" wrapText="1"/>
      <protection locked="0"/>
    </xf>
    <xf numFmtId="9" fontId="7" fillId="0" borderId="1" xfId="1" applyFont="1" applyBorder="1" applyAlignment="1" applyProtection="1">
      <alignment vertical="center" wrapText="1"/>
      <protection locked="0"/>
    </xf>
    <xf numFmtId="0" fontId="5" fillId="0" borderId="1" xfId="0" applyFont="1" applyBorder="1" applyAlignment="1" applyProtection="1">
      <alignment horizontal="left" vertical="center" wrapText="1"/>
      <protection hidden="1"/>
    </xf>
    <xf numFmtId="0" fontId="0" fillId="0" borderId="28" xfId="0" applyBorder="1" applyAlignment="1">
      <alignment horizontal="center" vertical="center" wrapText="1"/>
    </xf>
    <xf numFmtId="0" fontId="14" fillId="0" borderId="5" xfId="3" applyFill="1" applyBorder="1" applyAlignment="1">
      <alignment horizontal="center" vertical="center" wrapText="1"/>
    </xf>
    <xf numFmtId="9" fontId="7" fillId="0" borderId="4" xfId="1" applyFont="1" applyBorder="1" applyAlignment="1" applyProtection="1">
      <alignment horizontal="center" vertical="center" wrapText="1"/>
      <protection locked="0"/>
    </xf>
    <xf numFmtId="9" fontId="7" fillId="0" borderId="7" xfId="1" applyFont="1" applyBorder="1" applyAlignment="1" applyProtection="1">
      <alignment horizontal="center" vertical="center" wrapText="1"/>
      <protection locked="0"/>
    </xf>
    <xf numFmtId="0" fontId="0" fillId="0" borderId="4"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9" fillId="2" borderId="4"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0" borderId="30"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0" fillId="0" borderId="7" xfId="0" applyBorder="1" applyAlignment="1" applyProtection="1">
      <alignment horizontal="center" vertical="center" wrapText="1"/>
      <protection hidden="1"/>
    </xf>
    <xf numFmtId="9" fontId="2" fillId="0" borderId="4" xfId="1" applyFont="1" applyBorder="1" applyAlignment="1" applyProtection="1">
      <alignment horizontal="center" vertical="center" wrapText="1"/>
      <protection locked="0"/>
    </xf>
    <xf numFmtId="9" fontId="2" fillId="0" borderId="7" xfId="1" applyFont="1" applyBorder="1" applyAlignment="1" applyProtection="1">
      <alignment horizontal="center" vertical="center" wrapText="1"/>
      <protection locked="0"/>
    </xf>
    <xf numFmtId="0" fontId="0" fillId="0" borderId="1" xfId="0" applyBorder="1" applyAlignment="1" applyProtection="1">
      <alignment horizontal="left" vertical="center" wrapText="1"/>
      <protection locked="0"/>
    </xf>
    <xf numFmtId="0" fontId="9" fillId="0" borderId="1"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9" fontId="7" fillId="0" borderId="1" xfId="1" applyFont="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hidden="1"/>
    </xf>
    <xf numFmtId="14" fontId="2" fillId="0" borderId="1" xfId="0" applyNumberFormat="1" applyFont="1" applyBorder="1" applyAlignment="1" applyProtection="1">
      <alignment horizontal="center" vertical="center" wrapText="1"/>
      <protection locked="0" hidden="1"/>
    </xf>
    <xf numFmtId="0" fontId="0" fillId="0" borderId="1" xfId="0" applyBorder="1" applyAlignment="1" applyProtection="1">
      <alignment horizontal="center" vertical="center" wrapText="1"/>
      <protection locked="0"/>
    </xf>
    <xf numFmtId="9" fontId="7" fillId="2" borderId="4" xfId="1" applyFont="1" applyFill="1" applyBorder="1" applyAlignment="1" applyProtection="1">
      <alignment horizontal="center" vertical="center" wrapText="1"/>
      <protection locked="0"/>
    </xf>
    <xf numFmtId="9" fontId="7" fillId="2" borderId="1" xfId="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9" fillId="0" borderId="26" xfId="0" applyFont="1" applyBorder="1" applyAlignment="1" applyProtection="1">
      <alignment horizontal="center" vertical="center" wrapText="1"/>
      <protection locked="0"/>
    </xf>
    <xf numFmtId="9" fontId="2" fillId="0" borderId="1"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hidden="1"/>
    </xf>
    <xf numFmtId="9" fontId="7" fillId="12" borderId="1" xfId="1"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9" fillId="13" borderId="1"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hidden="1"/>
    </xf>
    <xf numFmtId="0" fontId="9" fillId="3" borderId="28"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wrapText="1"/>
      <protection hidden="1"/>
    </xf>
    <xf numFmtId="0" fontId="8" fillId="15" borderId="1" xfId="0" applyFont="1" applyFill="1" applyBorder="1" applyAlignment="1" applyProtection="1">
      <alignment horizontal="center" vertical="center" wrapText="1"/>
      <protection hidden="1"/>
    </xf>
    <xf numFmtId="0" fontId="9" fillId="12" borderId="4" xfId="0" applyFont="1" applyFill="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8" fillId="8" borderId="8" xfId="0" applyFont="1" applyFill="1" applyBorder="1" applyAlignment="1" applyProtection="1">
      <alignment horizontal="center" vertical="center" wrapText="1"/>
      <protection hidden="1"/>
    </xf>
    <xf numFmtId="0" fontId="8" fillId="15" borderId="8" xfId="0" applyFont="1" applyFill="1" applyBorder="1" applyAlignment="1" applyProtection="1">
      <alignment horizontal="center" vertical="center" wrapText="1"/>
      <protection hidden="1"/>
    </xf>
    <xf numFmtId="0" fontId="18" fillId="9" borderId="1" xfId="0" applyFont="1" applyFill="1" applyBorder="1" applyAlignment="1">
      <alignment vertical="center" wrapText="1"/>
    </xf>
    <xf numFmtId="0" fontId="23" fillId="9" borderId="1" xfId="0" applyFont="1" applyFill="1" applyBorder="1" applyAlignment="1">
      <alignment vertical="center" wrapText="1"/>
    </xf>
    <xf numFmtId="0" fontId="17" fillId="0" borderId="1" xfId="0" applyFont="1" applyBorder="1" applyAlignment="1">
      <alignment vertical="center" wrapText="1"/>
    </xf>
    <xf numFmtId="9" fontId="20" fillId="0" borderId="1" xfId="0" applyNumberFormat="1" applyFont="1" applyBorder="1" applyAlignment="1">
      <alignment horizontal="center" vertical="center" wrapText="1"/>
    </xf>
    <xf numFmtId="0" fontId="20" fillId="0" borderId="1" xfId="0" applyFont="1" applyBorder="1" applyAlignment="1">
      <alignment vertical="center" wrapText="1"/>
    </xf>
    <xf numFmtId="0" fontId="21" fillId="0" borderId="1" xfId="0" applyFont="1" applyBorder="1" applyAlignment="1">
      <alignment vertical="center" wrapText="1"/>
    </xf>
    <xf numFmtId="0" fontId="19" fillId="0" borderId="5" xfId="0" applyFont="1" applyBorder="1" applyAlignment="1">
      <alignment vertical="center" wrapText="1"/>
    </xf>
    <xf numFmtId="0" fontId="20" fillId="0" borderId="1" xfId="0" applyFont="1" applyBorder="1" applyAlignment="1">
      <alignment horizontal="center" vertical="center" wrapText="1"/>
    </xf>
    <xf numFmtId="9" fontId="20" fillId="0" borderId="1" xfId="0" applyNumberFormat="1" applyFont="1" applyBorder="1" applyAlignment="1">
      <alignment vertical="center" wrapText="1"/>
    </xf>
    <xf numFmtId="0" fontId="2" fillId="0" borderId="1" xfId="0" applyFont="1" applyBorder="1" applyAlignment="1" applyProtection="1">
      <alignment vertical="center" wrapText="1"/>
      <protection locked="0" hidden="1"/>
    </xf>
    <xf numFmtId="0" fontId="4" fillId="0" borderId="1" xfId="0" applyFont="1" applyBorder="1" applyAlignment="1" applyProtection="1">
      <alignment vertical="center" wrapText="1"/>
      <protection locked="0" hidden="1"/>
    </xf>
    <xf numFmtId="0" fontId="4" fillId="0" borderId="1" xfId="0" applyFont="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7" fillId="0" borderId="5" xfId="0" applyFont="1" applyBorder="1" applyAlignment="1" applyProtection="1">
      <alignment horizontal="center" vertical="center" wrapText="1"/>
      <protection locked="0"/>
    </xf>
    <xf numFmtId="0" fontId="37" fillId="12" borderId="1" xfId="0"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6" xfId="0" applyFont="1" applyBorder="1" applyAlignment="1" applyProtection="1">
      <alignment horizontal="center" vertical="center" wrapText="1"/>
      <protection locked="0"/>
    </xf>
    <xf numFmtId="0" fontId="38" fillId="16" borderId="1" xfId="0" applyFont="1" applyFill="1" applyBorder="1" applyAlignment="1" applyProtection="1">
      <alignment horizontal="center" vertical="center" wrapText="1"/>
      <protection locked="0"/>
    </xf>
    <xf numFmtId="9" fontId="39" fillId="0" borderId="1" xfId="1" applyFont="1" applyFill="1" applyBorder="1" applyAlignment="1" applyProtection="1">
      <alignment horizontal="center" vertical="center" wrapText="1"/>
      <protection locked="0"/>
    </xf>
    <xf numFmtId="9" fontId="39" fillId="0" borderId="7" xfId="1"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hidden="1"/>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0" fontId="2" fillId="0" borderId="2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1"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9" fillId="12" borderId="2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0" fontId="9" fillId="11" borderId="1" xfId="0" applyFont="1" applyFill="1" applyBorder="1" applyAlignment="1" applyProtection="1">
      <alignment horizontal="center" vertical="center" wrapText="1"/>
      <protection locked="0"/>
    </xf>
    <xf numFmtId="9" fontId="7" fillId="11" borderId="1" xfId="1"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hidden="1"/>
    </xf>
    <xf numFmtId="0" fontId="2" fillId="11" borderId="1" xfId="0" applyFont="1" applyFill="1" applyBorder="1" applyAlignment="1" applyProtection="1">
      <alignment horizontal="left" vertical="center" wrapText="1"/>
      <protection locked="0" hidden="1"/>
    </xf>
    <xf numFmtId="9" fontId="2" fillId="11" borderId="1" xfId="1" applyFont="1" applyFill="1" applyBorder="1" applyAlignment="1" applyProtection="1">
      <alignment horizontal="center" vertical="center" wrapText="1"/>
      <protection locked="0"/>
    </xf>
    <xf numFmtId="0" fontId="9" fillId="11" borderId="26" xfId="0" applyFont="1" applyFill="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hidden="1"/>
    </xf>
    <xf numFmtId="0" fontId="4" fillId="0" borderId="1" xfId="0" applyFont="1" applyBorder="1" applyAlignment="1" applyProtection="1">
      <alignment horizontal="left" vertical="center" wrapText="1"/>
      <protection hidden="1"/>
    </xf>
    <xf numFmtId="0" fontId="2" fillId="0" borderId="4" xfId="0" applyFont="1" applyBorder="1" applyAlignment="1" applyProtection="1">
      <alignment horizontal="justify" vertical="center" wrapText="1"/>
      <protection locked="0"/>
    </xf>
    <xf numFmtId="0" fontId="2" fillId="0" borderId="7" xfId="0" applyFont="1" applyBorder="1" applyAlignment="1" applyProtection="1">
      <alignment horizontal="justify" vertical="center" wrapText="1"/>
      <protection locked="0"/>
    </xf>
    <xf numFmtId="9" fontId="2" fillId="0" borderId="4" xfId="1" applyFont="1" applyBorder="1" applyAlignment="1" applyProtection="1">
      <alignment horizontal="right" vertical="center" wrapText="1"/>
      <protection locked="0"/>
    </xf>
    <xf numFmtId="9" fontId="2" fillId="0" borderId="7" xfId="1" applyFont="1" applyBorder="1" applyAlignment="1" applyProtection="1">
      <alignment horizontal="right" vertical="center" wrapText="1"/>
      <protection locked="0"/>
    </xf>
    <xf numFmtId="0" fontId="2" fillId="0" borderId="8"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10" fillId="6" borderId="4" xfId="0" applyFont="1" applyFill="1" applyBorder="1" applyAlignment="1" applyProtection="1">
      <alignment horizontal="center" vertical="center"/>
      <protection hidden="1"/>
    </xf>
    <xf numFmtId="0" fontId="17" fillId="0" borderId="1" xfId="0" applyFont="1" applyBorder="1" applyAlignment="1">
      <alignment horizontal="center" vertical="center" wrapText="1"/>
    </xf>
    <xf numFmtId="0" fontId="37" fillId="0" borderId="1" xfId="0" applyFont="1" applyBorder="1" applyAlignment="1" applyProtection="1">
      <alignment horizontal="center" vertical="center" wrapText="1"/>
      <protection locked="0"/>
    </xf>
    <xf numFmtId="9" fontId="37" fillId="0" borderId="1" xfId="1" applyFont="1" applyBorder="1" applyAlignment="1" applyProtection="1">
      <alignment horizontal="center" vertical="center" wrapText="1"/>
      <protection locked="0"/>
    </xf>
    <xf numFmtId="9" fontId="35" fillId="0" borderId="1" xfId="1" applyFont="1" applyBorder="1" applyAlignment="1" applyProtection="1">
      <alignment horizontal="center" vertical="center" wrapText="1"/>
      <protection locked="0"/>
    </xf>
    <xf numFmtId="9" fontId="35" fillId="0" borderId="1" xfId="1" applyFont="1" applyBorder="1" applyAlignment="1" applyProtection="1">
      <alignment horizontal="left" vertical="center" wrapText="1"/>
      <protection locked="0"/>
    </xf>
    <xf numFmtId="0" fontId="25" fillId="0" borderId="1" xfId="0" applyFont="1" applyBorder="1" applyAlignment="1" applyProtection="1">
      <alignment vertical="top" wrapText="1"/>
      <protection locked="0"/>
    </xf>
    <xf numFmtId="9" fontId="0" fillId="0" borderId="1" xfId="1" applyFont="1" applyBorder="1" applyAlignment="1" applyProtection="1">
      <alignment horizontal="center" vertical="center" wrapText="1"/>
      <protection locked="0"/>
    </xf>
    <xf numFmtId="9" fontId="7" fillId="0" borderId="8" xfId="1"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9" fontId="39" fillId="0" borderId="8" xfId="1"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hidden="1"/>
    </xf>
    <xf numFmtId="0" fontId="37" fillId="12" borderId="8" xfId="0" applyFont="1" applyFill="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9" fillId="12" borderId="1"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wrapText="1"/>
      <protection locked="0"/>
    </xf>
    <xf numFmtId="0" fontId="5" fillId="0" borderId="5" xfId="0" quotePrefix="1"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35" fillId="0" borderId="1" xfId="0" applyFont="1" applyBorder="1" applyAlignment="1" applyProtection="1">
      <alignment horizontal="justify" vertical="center" wrapText="1"/>
      <protection locked="0"/>
    </xf>
    <xf numFmtId="0" fontId="37" fillId="2" borderId="8" xfId="0" applyFont="1" applyFill="1" applyBorder="1" applyAlignment="1" applyProtection="1">
      <alignment horizontal="center" vertical="center" wrapText="1"/>
      <protection locked="0"/>
    </xf>
    <xf numFmtId="0" fontId="39" fillId="0" borderId="8" xfId="0" applyFont="1" applyBorder="1" applyAlignment="1">
      <alignment horizontal="left" vertical="center" wrapText="1"/>
    </xf>
    <xf numFmtId="0" fontId="0" fillId="0" borderId="1" xfId="0" applyBorder="1" applyAlignment="1" applyProtection="1">
      <alignment vertical="center" wrapText="1"/>
      <protection locked="0"/>
    </xf>
    <xf numFmtId="0" fontId="0" fillId="0" borderId="7" xfId="0" applyBorder="1" applyAlignment="1" applyProtection="1">
      <alignment vertical="center" wrapText="1"/>
      <protection locked="0"/>
    </xf>
    <xf numFmtId="0" fontId="5" fillId="0" borderId="1" xfId="0" applyFont="1" applyBorder="1" applyAlignment="1">
      <alignment vertical="center" wrapText="1"/>
    </xf>
    <xf numFmtId="0" fontId="4" fillId="2" borderId="1" xfId="0" applyFont="1" applyFill="1" applyBorder="1" applyAlignment="1" applyProtection="1">
      <alignment vertical="center" wrapText="1"/>
      <protection locked="0"/>
    </xf>
    <xf numFmtId="0" fontId="7" fillId="0" borderId="0" xfId="0" applyFont="1" applyAlignment="1">
      <alignment horizontal="right" vertical="center"/>
    </xf>
    <xf numFmtId="0" fontId="37" fillId="6" borderId="1" xfId="0" applyFont="1" applyFill="1" applyBorder="1" applyAlignment="1" applyProtection="1">
      <alignment horizontal="center" vertical="center" wrapText="1"/>
      <protection locked="0"/>
    </xf>
    <xf numFmtId="0" fontId="7" fillId="7" borderId="2" xfId="0" applyFont="1" applyFill="1" applyBorder="1" applyAlignment="1">
      <alignment horizontal="center" vertical="center" wrapText="1"/>
    </xf>
    <xf numFmtId="14" fontId="0" fillId="0" borderId="0" xfId="0" applyNumberFormat="1" applyAlignment="1" applyProtection="1">
      <alignment vertical="center"/>
      <protection hidden="1"/>
    </xf>
    <xf numFmtId="14" fontId="0" fillId="0" borderId="0" xfId="0" applyNumberFormat="1" applyAlignment="1" applyProtection="1">
      <alignment vertical="center" wrapText="1"/>
      <protection hidden="1"/>
    </xf>
    <xf numFmtId="0" fontId="39" fillId="0" borderId="1" xfId="0" applyFont="1" applyBorder="1" applyAlignment="1" applyProtection="1">
      <alignment horizontal="justify" vertical="center" wrapText="1"/>
      <protection locked="0"/>
    </xf>
    <xf numFmtId="0" fontId="39" fillId="0" borderId="1" xfId="0" quotePrefix="1" applyFont="1" applyBorder="1" applyAlignment="1" applyProtection="1">
      <alignment horizontal="justify" vertical="center" wrapText="1"/>
      <protection locked="0"/>
    </xf>
    <xf numFmtId="0" fontId="25" fillId="0" borderId="21" xfId="0" applyFont="1" applyBorder="1" applyAlignment="1" applyProtection="1">
      <alignment vertical="center" wrapText="1"/>
      <protection locked="0"/>
    </xf>
    <xf numFmtId="0" fontId="25" fillId="0" borderId="24" xfId="0" applyFont="1" applyBorder="1" applyAlignment="1" applyProtection="1">
      <alignment vertical="center" wrapText="1"/>
      <protection locked="0"/>
    </xf>
    <xf numFmtId="0" fontId="0" fillId="0" borderId="5" xfId="0" applyBorder="1" applyAlignment="1" applyProtection="1">
      <alignment horizontal="center" vertical="center" wrapText="1"/>
      <protection hidden="1"/>
    </xf>
    <xf numFmtId="0" fontId="5" fillId="0" borderId="15" xfId="0" applyFont="1" applyBorder="1" applyAlignment="1" applyProtection="1">
      <alignment horizontal="left" vertical="center" wrapText="1"/>
      <protection hidden="1"/>
    </xf>
    <xf numFmtId="9" fontId="24" fillId="9" borderId="8" xfId="0" applyNumberFormat="1" applyFont="1" applyFill="1" applyBorder="1" applyAlignment="1">
      <alignment horizontal="center" vertical="center" wrapText="1"/>
    </xf>
    <xf numFmtId="0" fontId="23" fillId="9" borderId="8" xfId="0" applyFont="1" applyFill="1" applyBorder="1" applyAlignment="1">
      <alignment vertical="center" wrapText="1"/>
    </xf>
    <xf numFmtId="0" fontId="21" fillId="0" borderId="32" xfId="0" applyFont="1" applyBorder="1" applyAlignment="1">
      <alignment vertical="center" wrapText="1"/>
    </xf>
    <xf numFmtId="0" fontId="2" fillId="0" borderId="1" xfId="0" quotePrefix="1" applyFont="1" applyBorder="1" applyAlignment="1" applyProtection="1">
      <alignment horizontal="left" vertical="center" wrapText="1"/>
      <protection hidden="1"/>
    </xf>
    <xf numFmtId="0" fontId="0" fillId="0" borderId="7" xfId="0" applyBorder="1" applyAlignment="1" applyProtection="1">
      <alignment horizontal="left" vertical="center" wrapText="1"/>
      <protection locked="0"/>
    </xf>
    <xf numFmtId="0" fontId="5" fillId="0" borderId="1" xfId="0" quotePrefix="1" applyFont="1" applyBorder="1" applyAlignment="1" applyProtection="1">
      <alignment horizontal="left" vertical="center" wrapText="1"/>
      <protection locked="0"/>
    </xf>
    <xf numFmtId="9" fontId="9" fillId="0" borderId="21" xfId="0" applyNumberFormat="1" applyFont="1" applyBorder="1" applyAlignment="1" applyProtection="1">
      <alignment horizontal="center" vertical="center" wrapText="1"/>
      <protection locked="0"/>
    </xf>
    <xf numFmtId="0" fontId="23" fillId="0" borderId="48" xfId="0" applyFont="1" applyBorder="1" applyAlignment="1">
      <alignment vertical="center" wrapText="1"/>
    </xf>
    <xf numFmtId="0" fontId="23" fillId="0" borderId="1" xfId="0" applyFont="1" applyBorder="1" applyAlignment="1">
      <alignment vertical="center" wrapText="1"/>
    </xf>
    <xf numFmtId="0" fontId="46" fillId="2" borderId="4" xfId="0" applyFont="1" applyFill="1" applyBorder="1" applyAlignment="1" applyProtection="1">
      <alignment horizontal="center" vertical="center" wrapText="1"/>
      <protection locked="0"/>
    </xf>
    <xf numFmtId="0" fontId="9" fillId="0" borderId="1" xfId="0" quotePrefix="1" applyFont="1" applyBorder="1" applyAlignment="1" applyProtection="1">
      <alignment horizontal="center" vertical="center" wrapText="1"/>
      <protection hidden="1"/>
    </xf>
    <xf numFmtId="9" fontId="47" fillId="0" borderId="4" xfId="1" applyFont="1" applyBorder="1" applyAlignment="1" applyProtection="1">
      <alignment horizontal="right" vertical="center" wrapText="1"/>
      <protection locked="0"/>
    </xf>
    <xf numFmtId="9" fontId="9" fillId="2" borderId="4" xfId="1" applyFont="1" applyFill="1" applyBorder="1" applyAlignment="1" applyProtection="1">
      <alignment horizontal="right" vertical="center" wrapText="1"/>
      <protection locked="0"/>
    </xf>
    <xf numFmtId="0" fontId="46" fillId="0" borderId="4" xfId="0" applyFont="1" applyBorder="1" applyAlignment="1" applyProtection="1">
      <alignment horizontal="center" vertical="center" wrapText="1"/>
      <protection locked="0"/>
    </xf>
    <xf numFmtId="0" fontId="45" fillId="0" borderId="0" xfId="0" applyFont="1"/>
    <xf numFmtId="0" fontId="45" fillId="0" borderId="0" xfId="0" applyFont="1" applyAlignment="1">
      <alignment horizontal="right" vertical="center" wrapText="1"/>
    </xf>
    <xf numFmtId="0" fontId="40" fillId="0" borderId="1" xfId="0" applyFont="1" applyBorder="1" applyAlignment="1" applyProtection="1">
      <alignment horizontal="center" vertical="center" wrapText="1"/>
      <protection locked="0"/>
    </xf>
    <xf numFmtId="0" fontId="37" fillId="13" borderId="1" xfId="0" applyFont="1" applyFill="1" applyBorder="1" applyAlignment="1" applyProtection="1">
      <alignment horizontal="center" vertical="center" wrapText="1"/>
      <protection locked="0"/>
    </xf>
    <xf numFmtId="9" fontId="39" fillId="0" borderId="1" xfId="1"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9" fontId="7" fillId="0" borderId="2" xfId="1" applyFont="1"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locked="0"/>
    </xf>
    <xf numFmtId="0" fontId="0" fillId="0" borderId="8" xfId="0" applyBorder="1" applyAlignment="1" applyProtection="1">
      <alignment horizontal="center" vertical="center" wrapText="1"/>
      <protection locked="0"/>
    </xf>
    <xf numFmtId="0" fontId="2" fillId="0" borderId="10" xfId="0" applyFont="1" applyBorder="1" applyAlignment="1" applyProtection="1">
      <alignment horizontal="left" vertical="center" wrapText="1"/>
      <protection hidden="1"/>
    </xf>
    <xf numFmtId="14" fontId="0" fillId="0" borderId="8" xfId="0" applyNumberFormat="1" applyBorder="1" applyAlignment="1" applyProtection="1">
      <alignment horizontal="center" vertical="center" wrapText="1"/>
      <protection locked="0"/>
    </xf>
    <xf numFmtId="0" fontId="2" fillId="0" borderId="38" xfId="0" applyFont="1" applyBorder="1" applyAlignment="1" applyProtection="1">
      <alignment vertical="center" wrapText="1"/>
      <protection locked="0"/>
    </xf>
    <xf numFmtId="9" fontId="2" fillId="0" borderId="38" xfId="1" applyFont="1" applyBorder="1" applyAlignment="1" applyProtection="1">
      <alignment vertical="center" wrapText="1"/>
      <protection locked="0"/>
    </xf>
    <xf numFmtId="0" fontId="2" fillId="0" borderId="38" xfId="0" applyFont="1" applyBorder="1" applyAlignment="1" applyProtection="1">
      <alignment horizontal="left" vertical="center" wrapText="1"/>
      <protection locked="0"/>
    </xf>
    <xf numFmtId="9" fontId="2" fillId="0" borderId="38" xfId="1" applyFont="1" applyBorder="1" applyAlignment="1" applyProtection="1">
      <alignment horizontal="right" vertical="center" wrapText="1"/>
      <protection locked="0"/>
    </xf>
    <xf numFmtId="0" fontId="2" fillId="0" borderId="40" xfId="0" quotePrefix="1" applyFont="1" applyBorder="1" applyAlignment="1" applyProtection="1">
      <alignment horizontal="left" vertical="center" wrapText="1"/>
      <protection hidden="1"/>
    </xf>
    <xf numFmtId="0" fontId="2" fillId="0" borderId="15"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2" fillId="0" borderId="15" xfId="0" applyFont="1" applyBorder="1" applyAlignment="1" applyProtection="1">
      <alignment horizontal="justify" vertical="center" wrapText="1"/>
      <protection locked="0"/>
    </xf>
    <xf numFmtId="9" fontId="2" fillId="0" borderId="15" xfId="5" applyFont="1" applyBorder="1" applyAlignment="1" applyProtection="1">
      <alignment horizontal="center" vertical="center" wrapText="1"/>
      <protection locked="0"/>
    </xf>
    <xf numFmtId="9" fontId="7" fillId="0" borderId="4" xfId="5" applyFont="1" applyBorder="1" applyAlignment="1" applyProtection="1">
      <alignment horizontal="center" vertical="center" wrapText="1"/>
      <protection locked="0"/>
    </xf>
    <xf numFmtId="9" fontId="0" fillId="0" borderId="15" xfId="5" applyFont="1" applyBorder="1" applyAlignment="1" applyProtection="1">
      <alignment horizontal="justify" vertical="center" wrapText="1"/>
      <protection locked="0"/>
    </xf>
    <xf numFmtId="9" fontId="2" fillId="0" borderId="4" xfId="5" applyFont="1" applyBorder="1" applyAlignment="1" applyProtection="1">
      <alignment vertical="center" wrapText="1"/>
      <protection locked="0"/>
    </xf>
    <xf numFmtId="9" fontId="2" fillId="0" borderId="4" xfId="5" applyFont="1" applyBorder="1" applyAlignment="1" applyProtection="1">
      <alignment horizontal="right" vertical="center" wrapText="1"/>
      <protection locked="0"/>
    </xf>
    <xf numFmtId="0" fontId="2" fillId="18" borderId="11" xfId="0" applyFont="1" applyFill="1" applyBorder="1" applyAlignment="1" applyProtection="1">
      <alignment horizontal="justify" vertical="center" wrapText="1"/>
      <protection locked="0"/>
    </xf>
    <xf numFmtId="0" fontId="2" fillId="18" borderId="4"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center" vertical="center" wrapText="1"/>
      <protection locked="0"/>
    </xf>
    <xf numFmtId="0" fontId="6" fillId="18" borderId="4" xfId="0" applyFont="1" applyFill="1" applyBorder="1" applyAlignment="1" applyProtection="1">
      <alignment horizontal="left" vertical="center" wrapText="1"/>
      <protection locked="0"/>
    </xf>
    <xf numFmtId="0" fontId="2" fillId="0" borderId="15" xfId="0" applyFont="1" applyBorder="1" applyAlignment="1" applyProtection="1">
      <alignment vertical="center" wrapText="1"/>
      <protection locked="0"/>
    </xf>
    <xf numFmtId="9" fontId="2" fillId="0" borderId="15" xfId="5" applyFont="1" applyBorder="1" applyAlignment="1" applyProtection="1">
      <alignment vertical="center" wrapText="1"/>
      <protection locked="0"/>
    </xf>
    <xf numFmtId="9" fontId="2" fillId="0" borderId="4" xfId="5" applyFont="1" applyBorder="1" applyAlignment="1" applyProtection="1">
      <alignment horizontal="center" vertical="center" wrapText="1"/>
      <protection locked="0"/>
    </xf>
    <xf numFmtId="9" fontId="0" fillId="0" borderId="4" xfId="5" applyFont="1" applyBorder="1" applyAlignment="1" applyProtection="1">
      <alignment horizontal="justify" vertical="center" wrapText="1"/>
      <protection locked="0"/>
    </xf>
    <xf numFmtId="9" fontId="0" fillId="0" borderId="0" xfId="5" applyFont="1" applyAlignment="1" applyProtection="1">
      <alignment horizontal="right" vertical="center" wrapText="1"/>
      <protection hidden="1"/>
    </xf>
    <xf numFmtId="9" fontId="0" fillId="0" borderId="0" xfId="5" applyFont="1" applyAlignment="1" applyProtection="1">
      <alignment horizontal="left" vertical="center" wrapText="1"/>
      <protection hidden="1"/>
    </xf>
    <xf numFmtId="0" fontId="2" fillId="0" borderId="42" xfId="0" applyFont="1" applyBorder="1" applyAlignment="1" applyProtection="1">
      <alignment horizontal="center" vertical="center" wrapText="1"/>
      <protection locked="0"/>
    </xf>
    <xf numFmtId="0" fontId="2" fillId="0" borderId="50" xfId="0" applyFont="1" applyBorder="1" applyAlignment="1" applyProtection="1">
      <alignment horizontal="center" vertical="center" wrapText="1"/>
      <protection locked="0"/>
    </xf>
    <xf numFmtId="9" fontId="7" fillId="0" borderId="15" xfId="1" applyFont="1" applyBorder="1" applyAlignment="1" applyProtection="1">
      <alignment horizontal="center" vertical="center" wrapText="1"/>
      <protection locked="0"/>
    </xf>
    <xf numFmtId="0" fontId="2" fillId="18" borderId="1" xfId="0" applyFont="1" applyFill="1" applyBorder="1" applyAlignment="1" applyProtection="1">
      <alignment horizontal="justify" vertical="center" wrapText="1"/>
      <protection locked="0"/>
    </xf>
    <xf numFmtId="9" fontId="2" fillId="0" borderId="1" xfId="5" applyFont="1" applyBorder="1" applyAlignment="1" applyProtection="1">
      <alignment horizontal="center" vertical="center" wrapText="1"/>
      <protection locked="0"/>
    </xf>
    <xf numFmtId="9" fontId="7" fillId="0" borderId="1" xfId="5" applyFont="1" applyBorder="1" applyAlignment="1" applyProtection="1">
      <alignment horizontal="center" vertical="center" wrapText="1"/>
      <protection locked="0"/>
    </xf>
    <xf numFmtId="0" fontId="2" fillId="0" borderId="41" xfId="0" quotePrefix="1" applyFont="1" applyBorder="1" applyAlignment="1" applyProtection="1">
      <alignment horizontal="left" vertical="center" wrapText="1"/>
      <protection hidden="1"/>
    </xf>
    <xf numFmtId="9" fontId="0" fillId="0" borderId="1" xfId="5" applyFont="1" applyBorder="1" applyAlignment="1" applyProtection="1">
      <alignment horizontal="left" vertical="center" wrapText="1"/>
      <protection locked="0"/>
    </xf>
    <xf numFmtId="9" fontId="2" fillId="0" borderId="1" xfId="5" applyFont="1" applyBorder="1" applyAlignment="1" applyProtection="1">
      <alignment vertical="center" wrapText="1"/>
      <protection locked="0"/>
    </xf>
    <xf numFmtId="0" fontId="2" fillId="18" borderId="1" xfId="0" applyFont="1" applyFill="1" applyBorder="1" applyAlignment="1" applyProtection="1">
      <alignment horizontal="left" vertical="center" wrapText="1"/>
      <protection locked="0"/>
    </xf>
    <xf numFmtId="0" fontId="2" fillId="18" borderId="1" xfId="0" applyFont="1" applyFill="1" applyBorder="1" applyAlignment="1" applyProtection="1">
      <alignment horizontal="center" vertical="center" wrapText="1"/>
      <protection locked="0"/>
    </xf>
    <xf numFmtId="9" fontId="2" fillId="0" borderId="1" xfId="5" applyFont="1" applyBorder="1" applyAlignment="1" applyProtection="1">
      <alignment horizontal="right" vertical="center" wrapText="1"/>
      <protection locked="0"/>
    </xf>
    <xf numFmtId="9" fontId="7" fillId="0" borderId="15" xfId="5"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2" fillId="0" borderId="42" xfId="0" applyFont="1" applyBorder="1" applyAlignment="1" applyProtection="1">
      <alignment horizontal="left" vertical="center" wrapText="1"/>
      <protection locked="0"/>
    </xf>
    <xf numFmtId="10" fontId="2" fillId="0" borderId="42" xfId="1" applyNumberFormat="1" applyFont="1" applyBorder="1" applyAlignment="1" applyProtection="1">
      <alignment horizontal="center" vertical="center" wrapText="1"/>
      <protection locked="0"/>
    </xf>
    <xf numFmtId="0" fontId="9" fillId="0" borderId="42" xfId="0" applyFont="1" applyBorder="1" applyAlignment="1" applyProtection="1">
      <alignment horizontal="center" vertical="center" wrapText="1"/>
      <protection locked="0"/>
    </xf>
    <xf numFmtId="0" fontId="7" fillId="12" borderId="42" xfId="0" applyFont="1" applyFill="1" applyBorder="1" applyAlignment="1" applyProtection="1">
      <alignment horizontal="center" vertical="center" wrapText="1"/>
      <protection locked="0"/>
    </xf>
    <xf numFmtId="9" fontId="7" fillId="0" borderId="42" xfId="1" applyFont="1" applyBorder="1" applyAlignment="1" applyProtection="1">
      <alignment horizontal="center" vertical="center" wrapText="1"/>
      <protection locked="0"/>
    </xf>
    <xf numFmtId="0" fontId="9" fillId="12" borderId="42" xfId="0" applyFont="1" applyFill="1" applyBorder="1" applyAlignment="1" applyProtection="1">
      <alignment horizontal="center" vertical="center" wrapText="1"/>
      <protection locked="0"/>
    </xf>
    <xf numFmtId="9" fontId="0" fillId="0" borderId="1" xfId="5" applyFont="1" applyBorder="1" applyAlignment="1" applyProtection="1">
      <alignment horizontal="justify" vertical="center" wrapText="1"/>
      <protection locked="0"/>
    </xf>
    <xf numFmtId="0" fontId="9" fillId="3" borderId="13" xfId="0" applyFont="1" applyFill="1" applyBorder="1" applyAlignment="1" applyProtection="1">
      <alignment horizontal="center" vertical="center" wrapText="1"/>
      <protection hidden="1"/>
    </xf>
    <xf numFmtId="9" fontId="0" fillId="0" borderId="4" xfId="1" applyFont="1" applyBorder="1" applyAlignment="1" applyProtection="1">
      <alignment horizontal="left" vertical="center" wrapText="1"/>
      <protection locked="0"/>
    </xf>
    <xf numFmtId="0" fontId="46" fillId="0" borderId="1" xfId="0" applyFont="1" applyBorder="1" applyAlignment="1" applyProtection="1">
      <alignment horizontal="center" vertical="center" wrapText="1"/>
      <protection locked="0"/>
    </xf>
    <xf numFmtId="9" fontId="9" fillId="0" borderId="33" xfId="0" applyNumberFormat="1" applyFont="1" applyBorder="1" applyAlignment="1" applyProtection="1">
      <alignment horizontal="center" vertical="center" wrapText="1"/>
      <protection locked="0"/>
    </xf>
    <xf numFmtId="0" fontId="2" fillId="7" borderId="1" xfId="0" applyFont="1" applyFill="1" applyBorder="1" applyAlignment="1" applyProtection="1">
      <alignment vertical="center" wrapText="1"/>
      <protection locked="0"/>
    </xf>
    <xf numFmtId="0" fontId="0" fillId="0" borderId="35" xfId="0" applyBorder="1" applyAlignment="1">
      <alignment horizontal="center" vertical="center" wrapText="1"/>
    </xf>
    <xf numFmtId="0" fontId="0" fillId="0" borderId="4" xfId="0" applyBorder="1" applyAlignment="1" applyProtection="1">
      <alignment horizontal="left" vertical="center" wrapText="1"/>
      <protection locked="0"/>
    </xf>
    <xf numFmtId="0" fontId="5" fillId="0" borderId="1" xfId="0" applyFont="1" applyBorder="1" applyAlignment="1" applyProtection="1">
      <alignment vertical="center" wrapText="1"/>
      <protection locked="0" hidden="1"/>
    </xf>
    <xf numFmtId="0" fontId="5" fillId="0" borderId="1" xfId="0" applyFont="1" applyBorder="1" applyAlignment="1" applyProtection="1">
      <alignment vertical="center" wrapText="1"/>
      <protection locked="0"/>
    </xf>
    <xf numFmtId="9" fontId="0" fillId="0" borderId="1" xfId="1" applyFont="1" applyBorder="1" applyAlignment="1" applyProtection="1">
      <alignment vertical="center" wrapText="1"/>
      <protection locked="0"/>
    </xf>
    <xf numFmtId="9" fontId="0" fillId="0" borderId="1" xfId="1" applyFont="1" applyBorder="1" applyAlignment="1" applyProtection="1">
      <alignment horizontal="right" vertical="center" wrapText="1"/>
      <protection locked="0"/>
    </xf>
    <xf numFmtId="0" fontId="0" fillId="0" borderId="5" xfId="0" quotePrefix="1" applyBorder="1" applyAlignment="1" applyProtection="1">
      <alignment horizontal="left" vertical="center" wrapText="1"/>
      <protection hidden="1"/>
    </xf>
    <xf numFmtId="0" fontId="0" fillId="0" borderId="1" xfId="0" applyBorder="1" applyAlignment="1" applyProtection="1">
      <alignment horizontal="justify" vertical="center" wrapText="1"/>
      <protection locked="0" hidden="1"/>
    </xf>
    <xf numFmtId="0" fontId="0" fillId="0" borderId="1" xfId="0" applyBorder="1" applyAlignment="1" applyProtection="1">
      <alignment horizontal="center" vertical="center" wrapText="1"/>
      <protection locked="0" hidden="1"/>
    </xf>
    <xf numFmtId="0" fontId="0" fillId="0" borderId="5" xfId="0" applyBorder="1" applyAlignment="1" applyProtection="1">
      <alignment horizontal="left" vertical="center" wrapText="1"/>
      <protection hidden="1"/>
    </xf>
    <xf numFmtId="9" fontId="0" fillId="0" borderId="7" xfId="1" applyFont="1" applyBorder="1" applyAlignment="1" applyProtection="1">
      <alignment horizontal="right" vertical="center" wrapText="1"/>
      <protection locked="0"/>
    </xf>
    <xf numFmtId="0" fontId="0" fillId="0" borderId="10" xfId="0" applyBorder="1" applyAlignment="1" applyProtection="1">
      <alignment horizontal="justify" vertical="center" wrapText="1"/>
      <protection hidden="1"/>
    </xf>
    <xf numFmtId="0" fontId="0" fillId="0" borderId="8" xfId="0" applyBorder="1" applyAlignment="1" applyProtection="1">
      <alignment vertical="center" wrapText="1"/>
      <protection locked="0"/>
    </xf>
    <xf numFmtId="0" fontId="0" fillId="0" borderId="21" xfId="0" applyBorder="1" applyAlignment="1" applyProtection="1">
      <alignment horizontal="center" vertical="center" wrapText="1"/>
      <protection locked="0"/>
    </xf>
    <xf numFmtId="9" fontId="0" fillId="0" borderId="4" xfId="1" applyFont="1" applyBorder="1" applyAlignment="1" applyProtection="1">
      <alignment vertical="center" wrapText="1"/>
      <protection locked="0"/>
    </xf>
    <xf numFmtId="0" fontId="22" fillId="0" borderId="1" xfId="0" applyFont="1" applyBorder="1" applyAlignment="1">
      <alignment vertical="center" wrapText="1"/>
    </xf>
    <xf numFmtId="0" fontId="7" fillId="0" borderId="3" xfId="0" applyFont="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5" xfId="0" applyBorder="1" applyAlignment="1" applyProtection="1">
      <alignment horizontal="left" vertical="center" wrapText="1"/>
      <protection locked="0"/>
    </xf>
    <xf numFmtId="9" fontId="0" fillId="0" borderId="4" xfId="1"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0" fillId="0" borderId="4" xfId="0" applyBorder="1" applyAlignment="1" applyProtection="1">
      <alignment vertical="center" wrapText="1"/>
      <protection locked="0"/>
    </xf>
    <xf numFmtId="9" fontId="0" fillId="0" borderId="4" xfId="1" applyFont="1" applyBorder="1" applyAlignment="1" applyProtection="1">
      <alignment horizontal="right" vertical="center" wrapText="1"/>
      <protection locked="0"/>
    </xf>
    <xf numFmtId="0" fontId="0" fillId="0" borderId="1" xfId="0" quotePrefix="1" applyBorder="1" applyAlignment="1" applyProtection="1">
      <alignment horizontal="left" vertical="center" wrapText="1"/>
      <protection hidden="1"/>
    </xf>
    <xf numFmtId="9" fontId="0" fillId="0" borderId="4" xfId="5" applyFont="1" applyBorder="1" applyAlignment="1" applyProtection="1">
      <alignment vertical="center" wrapText="1"/>
      <protection locked="0"/>
    </xf>
    <xf numFmtId="0" fontId="0" fillId="18" borderId="4" xfId="0" applyFill="1" applyBorder="1" applyAlignment="1" applyProtection="1">
      <alignment horizontal="left" vertical="center" wrapText="1"/>
      <protection locked="0"/>
    </xf>
    <xf numFmtId="9" fontId="0" fillId="0" borderId="4" xfId="5" applyFont="1" applyBorder="1" applyAlignment="1" applyProtection="1">
      <alignment horizontal="right" vertical="center" wrapText="1"/>
      <protection locked="0"/>
    </xf>
    <xf numFmtId="0" fontId="0" fillId="0" borderId="4" xfId="0" applyBorder="1" applyAlignment="1" applyProtection="1">
      <alignment horizontal="justify" vertical="center" wrapText="1"/>
      <protection locked="0"/>
    </xf>
    <xf numFmtId="0" fontId="0" fillId="18" borderId="4" xfId="0" applyFill="1" applyBorder="1" applyAlignment="1" applyProtection="1">
      <alignment horizontal="center" vertical="center" wrapText="1"/>
      <protection locked="0"/>
    </xf>
    <xf numFmtId="164" fontId="0" fillId="0" borderId="1" xfId="0" applyNumberFormat="1" applyBorder="1" applyAlignment="1" applyProtection="1">
      <alignment vertical="center"/>
      <protection hidden="1"/>
    </xf>
    <xf numFmtId="0" fontId="0" fillId="0" borderId="8" xfId="0" applyBorder="1" applyAlignment="1" applyProtection="1">
      <alignment horizontal="left" vertical="center" wrapText="1"/>
      <protection locked="0"/>
    </xf>
    <xf numFmtId="0" fontId="35" fillId="0" borderId="1" xfId="0" applyFont="1" applyBorder="1" applyAlignment="1" applyProtection="1">
      <alignment horizontal="justify" vertical="center" wrapText="1"/>
      <protection hidden="1"/>
    </xf>
    <xf numFmtId="0" fontId="35" fillId="0" borderId="1" xfId="0" applyFont="1" applyBorder="1" applyAlignment="1" applyProtection="1">
      <alignment horizontal="center" vertical="center"/>
      <protection hidden="1"/>
    </xf>
    <xf numFmtId="0" fontId="2" fillId="0" borderId="42" xfId="0" quotePrefix="1" applyFont="1" applyBorder="1" applyAlignment="1" applyProtection="1">
      <alignment horizontal="left" vertical="center" wrapText="1"/>
      <protection hidden="1"/>
    </xf>
    <xf numFmtId="0" fontId="2" fillId="0" borderId="8" xfId="0" quotePrefix="1" applyFont="1" applyBorder="1" applyAlignment="1" applyProtection="1">
      <alignment horizontal="left" vertical="center" wrapText="1"/>
      <protection hidden="1"/>
    </xf>
    <xf numFmtId="0" fontId="39" fillId="11" borderId="8" xfId="0" applyFont="1" applyFill="1" applyBorder="1" applyAlignment="1">
      <alignment horizontal="center" vertical="center" wrapText="1"/>
    </xf>
    <xf numFmtId="0" fontId="0" fillId="0" borderId="8" xfId="0" applyBorder="1" applyProtection="1">
      <protection hidden="1"/>
    </xf>
    <xf numFmtId="0" fontId="15" fillId="16" borderId="15" xfId="0" applyFont="1" applyFill="1" applyBorder="1" applyAlignment="1" applyProtection="1">
      <alignment horizontal="center" vertical="center" wrapText="1"/>
      <protection locked="0"/>
    </xf>
    <xf numFmtId="0" fontId="2" fillId="0" borderId="30" xfId="0" applyFont="1" applyBorder="1" applyAlignment="1" applyProtection="1">
      <alignment horizontal="left" vertical="center" wrapText="1"/>
      <protection locked="0"/>
    </xf>
    <xf numFmtId="0" fontId="15" fillId="16"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23" fillId="0" borderId="8" xfId="0" applyFont="1" applyBorder="1" applyAlignment="1">
      <alignment vertical="center" wrapText="1"/>
    </xf>
    <xf numFmtId="0" fontId="5" fillId="0" borderId="4" xfId="0" applyFont="1" applyBorder="1" applyAlignment="1" applyProtection="1">
      <alignment vertical="center" wrapText="1"/>
      <protection hidden="1"/>
    </xf>
    <xf numFmtId="0" fontId="9" fillId="20" borderId="1" xfId="0" applyFont="1" applyFill="1" applyBorder="1" applyAlignment="1" applyProtection="1">
      <alignment horizontal="center" vertical="center" wrapText="1"/>
      <protection locked="0"/>
    </xf>
    <xf numFmtId="0" fontId="7" fillId="20" borderId="1" xfId="0" applyFont="1" applyFill="1" applyBorder="1" applyAlignment="1" applyProtection="1">
      <alignment horizontal="center" vertical="center" wrapText="1"/>
      <protection locked="0"/>
    </xf>
    <xf numFmtId="0" fontId="15" fillId="8" borderId="1" xfId="0" applyFont="1" applyFill="1" applyBorder="1" applyAlignment="1">
      <alignment horizontal="center" vertical="center"/>
    </xf>
    <xf numFmtId="0" fontId="5"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locked="0" hidden="1"/>
    </xf>
    <xf numFmtId="0" fontId="4" fillId="0" borderId="15" xfId="0" applyFont="1" applyBorder="1" applyAlignment="1" applyProtection="1">
      <alignment horizontal="center" vertical="center" wrapText="1"/>
      <protection locked="0"/>
    </xf>
    <xf numFmtId="14" fontId="5" fillId="0" borderId="1" xfId="0" applyNumberFormat="1" applyFont="1" applyBorder="1" applyAlignment="1">
      <alignment vertical="center"/>
    </xf>
    <xf numFmtId="0" fontId="5" fillId="0" borderId="1" xfId="0" applyFont="1" applyBorder="1" applyAlignment="1">
      <alignment vertical="center"/>
    </xf>
    <xf numFmtId="0" fontId="4" fillId="0" borderId="4" xfId="0" applyFont="1" applyBorder="1" applyAlignment="1" applyProtection="1">
      <alignment horizontal="justify" vertical="center" wrapText="1"/>
      <protection locked="0"/>
    </xf>
    <xf numFmtId="9" fontId="5" fillId="0" borderId="4" xfId="1" applyFont="1" applyFill="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hidden="1"/>
    </xf>
    <xf numFmtId="0" fontId="4" fillId="0" borderId="1" xfId="0" applyFont="1" applyBorder="1" applyAlignment="1" applyProtection="1">
      <alignment vertical="top" wrapText="1"/>
      <protection locked="0"/>
    </xf>
    <xf numFmtId="0" fontId="5" fillId="0" borderId="1" xfId="0" applyFont="1" applyBorder="1" applyAlignment="1" applyProtection="1">
      <alignment horizontal="left" vertical="center" wrapText="1"/>
      <protection locked="0"/>
    </xf>
    <xf numFmtId="0" fontId="5" fillId="0" borderId="1" xfId="0" applyFont="1" applyBorder="1" applyAlignment="1" applyProtection="1">
      <alignment horizontal="justify" vertical="center" wrapText="1"/>
      <protection hidden="1"/>
    </xf>
    <xf numFmtId="0" fontId="14" fillId="0" borderId="10" xfId="4" applyFill="1" applyBorder="1" applyAlignment="1">
      <alignment horizontal="center" vertical="center" wrapText="1"/>
    </xf>
    <xf numFmtId="0" fontId="39" fillId="0" borderId="8" xfId="0" applyFont="1" applyBorder="1" applyAlignment="1">
      <alignment horizontal="center" vertical="center" wrapText="1"/>
    </xf>
    <xf numFmtId="9" fontId="36" fillId="0" borderId="8" xfId="1" applyFont="1" applyFill="1" applyBorder="1" applyAlignment="1" applyProtection="1">
      <alignment horizontal="left" vertical="center" wrapText="1"/>
      <protection locked="0"/>
    </xf>
    <xf numFmtId="9" fontId="1" fillId="11" borderId="1" xfId="1" applyFont="1" applyFill="1" applyBorder="1" applyAlignment="1" applyProtection="1">
      <alignment horizontal="left" vertical="center" wrapText="1"/>
      <protection locked="0"/>
    </xf>
    <xf numFmtId="9" fontId="1" fillId="0" borderId="1" xfId="1" applyFont="1" applyBorder="1" applyAlignment="1" applyProtection="1">
      <alignment horizontal="left" vertical="center" wrapText="1"/>
      <protection locked="0"/>
    </xf>
    <xf numFmtId="9" fontId="1" fillId="0" borderId="7" xfId="1" applyFont="1" applyBorder="1" applyAlignment="1" applyProtection="1">
      <alignment horizontal="left" vertical="center" wrapText="1"/>
      <protection locked="0"/>
    </xf>
    <xf numFmtId="9" fontId="1" fillId="0" borderId="4" xfId="1" applyFont="1" applyBorder="1" applyAlignment="1" applyProtection="1">
      <alignment horizontal="left" vertical="center" wrapText="1"/>
      <protection locked="0"/>
    </xf>
    <xf numFmtId="9" fontId="1" fillId="0" borderId="42" xfId="1" applyFont="1" applyBorder="1" applyAlignment="1" applyProtection="1">
      <alignment horizontal="left" vertical="center" wrapText="1"/>
      <protection locked="0"/>
    </xf>
    <xf numFmtId="14" fontId="2" fillId="0" borderId="21" xfId="0" applyNumberFormat="1" applyFont="1" applyBorder="1" applyAlignment="1" applyProtection="1">
      <alignment horizontal="center" vertical="center"/>
      <protection hidden="1"/>
    </xf>
    <xf numFmtId="14" fontId="2" fillId="0" borderId="21" xfId="0" applyNumberFormat="1" applyFont="1" applyBorder="1" applyAlignment="1" applyProtection="1">
      <alignment horizontal="center" vertical="center" wrapText="1"/>
      <protection locked="0"/>
    </xf>
    <xf numFmtId="9" fontId="1" fillId="0" borderId="4" xfId="1" applyFont="1" applyFill="1" applyBorder="1" applyAlignment="1" applyProtection="1">
      <alignment horizontal="left" vertical="center" wrapText="1"/>
      <protection locked="0"/>
    </xf>
    <xf numFmtId="0" fontId="49" fillId="0" borderId="1" xfId="0" applyFont="1" applyBorder="1" applyAlignment="1" applyProtection="1">
      <alignment vertical="center" wrapText="1"/>
      <protection locked="0"/>
    </xf>
    <xf numFmtId="0" fontId="2" fillId="0" borderId="8" xfId="0" applyFont="1" applyBorder="1" applyAlignment="1" applyProtection="1">
      <alignment horizontal="center" vertical="center" wrapText="1"/>
      <protection locked="0" hidden="1"/>
    </xf>
    <xf numFmtId="0" fontId="4" fillId="0" borderId="0" xfId="0" applyFont="1" applyAlignment="1" applyProtection="1">
      <alignment horizontal="center" vertical="center" wrapText="1"/>
      <protection locked="0"/>
    </xf>
    <xf numFmtId="9" fontId="4" fillId="0" borderId="2" xfId="1" applyFont="1" applyFill="1" applyBorder="1" applyAlignment="1" applyProtection="1">
      <alignment vertical="center" wrapText="1"/>
      <protection locked="0"/>
    </xf>
    <xf numFmtId="0" fontId="4" fillId="0" borderId="38" xfId="0" applyFont="1" applyBorder="1" applyAlignment="1" applyProtection="1">
      <alignment horizontal="left" vertical="center" wrapText="1"/>
      <protection locked="0"/>
    </xf>
    <xf numFmtId="0" fontId="32" fillId="0" borderId="2" xfId="0" applyFont="1" applyBorder="1" applyAlignment="1" applyProtection="1">
      <alignment horizontal="left" vertical="center" wrapText="1"/>
      <protection locked="0"/>
    </xf>
    <xf numFmtId="9" fontId="32" fillId="0" borderId="0" xfId="1" applyFont="1" applyBorder="1" applyAlignment="1" applyProtection="1">
      <alignment horizontal="right" vertical="center" wrapText="1"/>
      <protection locked="0"/>
    </xf>
    <xf numFmtId="0" fontId="8" fillId="12" borderId="8" xfId="0" applyFont="1" applyFill="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32" fillId="0" borderId="10" xfId="0" applyFont="1" applyBorder="1" applyAlignment="1" applyProtection="1">
      <alignment horizontal="left" vertical="center" wrapText="1"/>
      <protection locked="0"/>
    </xf>
    <xf numFmtId="9" fontId="41" fillId="0" borderId="1" xfId="1"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9" fontId="34" fillId="0" borderId="1" xfId="1" applyFont="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left" vertical="center" wrapText="1"/>
      <protection locked="0"/>
    </xf>
    <xf numFmtId="9" fontId="15" fillId="0" borderId="1" xfId="1" applyFont="1" applyBorder="1" applyAlignment="1" applyProtection="1">
      <alignment horizontal="center" vertical="center" wrapText="1"/>
      <protection locked="0"/>
    </xf>
    <xf numFmtId="0" fontId="2" fillId="0" borderId="8" xfId="0" quotePrefix="1" applyFont="1" applyBorder="1" applyAlignment="1" applyProtection="1">
      <alignment horizontal="justify" vertical="center" wrapText="1"/>
      <protection locked="0"/>
    </xf>
    <xf numFmtId="14" fontId="2" fillId="0" borderId="8" xfId="0" applyNumberFormat="1" applyFont="1" applyBorder="1" applyAlignment="1" applyProtection="1">
      <alignment horizontal="center" vertical="center" wrapText="1"/>
      <protection locked="0" hidden="1"/>
    </xf>
    <xf numFmtId="0" fontId="2" fillId="0" borderId="8" xfId="0" quotePrefix="1" applyFont="1" applyBorder="1" applyAlignment="1" applyProtection="1">
      <alignment horizontal="center" vertical="center" wrapText="1"/>
      <protection locked="0" hidden="1"/>
    </xf>
    <xf numFmtId="9" fontId="4" fillId="0" borderId="8" xfId="1" applyFont="1" applyFill="1" applyBorder="1" applyAlignment="1" applyProtection="1">
      <alignment vertical="center" wrapText="1"/>
      <protection locked="0"/>
    </xf>
    <xf numFmtId="9" fontId="2" fillId="0" borderId="2" xfId="1"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9" fontId="0" fillId="0" borderId="15" xfId="5" applyFont="1" applyBorder="1" applyAlignment="1" applyProtection="1">
      <alignment horizontal="left" vertical="center" wrapText="1"/>
      <protection locked="0"/>
    </xf>
    <xf numFmtId="0" fontId="2" fillId="18" borderId="8" xfId="0" applyFont="1" applyFill="1" applyBorder="1" applyAlignment="1" applyProtection="1">
      <alignment horizontal="justify" vertical="center" wrapText="1"/>
      <protection locked="0"/>
    </xf>
    <xf numFmtId="0" fontId="2" fillId="0" borderId="8" xfId="0" applyFont="1" applyBorder="1" applyAlignment="1" applyProtection="1">
      <alignment horizontal="justify" vertical="center" wrapText="1"/>
      <protection locked="0"/>
    </xf>
    <xf numFmtId="9" fontId="4" fillId="0" borderId="1" xfId="1" applyFont="1" applyFill="1" applyBorder="1" applyAlignment="1" applyProtection="1">
      <alignment horizontal="justify" vertical="center" wrapText="1"/>
      <protection locked="0"/>
    </xf>
    <xf numFmtId="0" fontId="2" fillId="0" borderId="2" xfId="0" applyFont="1" applyBorder="1" applyAlignment="1" applyProtection="1">
      <alignment horizontal="left" vertical="center" wrapText="1"/>
      <protection locked="0"/>
    </xf>
    <xf numFmtId="0" fontId="20" fillId="0" borderId="1" xfId="0" applyFont="1" applyBorder="1" applyAlignment="1">
      <alignment vertical="top" wrapText="1"/>
    </xf>
    <xf numFmtId="0" fontId="20" fillId="0" borderId="1" xfId="0" applyFont="1" applyBorder="1" applyAlignment="1">
      <alignment horizontal="left" vertical="center" wrapText="1"/>
    </xf>
    <xf numFmtId="0" fontId="4" fillId="0" borderId="21" xfId="0" applyFont="1" applyBorder="1" applyAlignment="1" applyProtection="1">
      <alignment vertical="center" wrapText="1"/>
      <protection locked="0"/>
    </xf>
    <xf numFmtId="0" fontId="25" fillId="0" borderId="7" xfId="0" applyFont="1" applyBorder="1" applyAlignment="1">
      <alignment vertical="center" wrapText="1"/>
    </xf>
    <xf numFmtId="0" fontId="25" fillId="0" borderId="4" xfId="0" applyFont="1" applyBorder="1" applyAlignment="1">
      <alignment vertical="center" wrapText="1"/>
    </xf>
    <xf numFmtId="0" fontId="7" fillId="19" borderId="1" xfId="0" applyFont="1" applyFill="1" applyBorder="1" applyAlignment="1" applyProtection="1">
      <alignment horizontal="center" vertical="center" wrapText="1"/>
      <protection locked="0"/>
    </xf>
    <xf numFmtId="9" fontId="7" fillId="19" borderId="1" xfId="1" applyFont="1" applyFill="1" applyBorder="1" applyAlignment="1" applyProtection="1">
      <alignment horizontal="center" vertical="center" wrapText="1"/>
      <protection locked="0"/>
    </xf>
    <xf numFmtId="0" fontId="9" fillId="19" borderId="1" xfId="0" applyFont="1" applyFill="1" applyBorder="1" applyAlignment="1" applyProtection="1">
      <alignment horizontal="center" vertical="center" wrapText="1"/>
      <protection locked="0"/>
    </xf>
    <xf numFmtId="0" fontId="2" fillId="0" borderId="5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9" fontId="7" fillId="0" borderId="8" xfId="5" applyFont="1" applyBorder="1" applyAlignment="1" applyProtection="1">
      <alignment horizontal="center" vertical="center" wrapText="1"/>
      <protection locked="0"/>
    </xf>
    <xf numFmtId="0" fontId="43" fillId="0" borderId="5" xfId="0" applyFont="1" applyBorder="1" applyAlignment="1" applyProtection="1">
      <alignment vertical="center" wrapText="1"/>
      <protection locked="0"/>
    </xf>
    <xf numFmtId="0" fontId="2" fillId="11" borderId="1" xfId="0" applyFont="1" applyFill="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locked="0"/>
    </xf>
    <xf numFmtId="9" fontId="4" fillId="0" borderId="8" xfId="1" applyFont="1" applyBorder="1" applyAlignment="1" applyProtection="1">
      <alignment horizontal="justify" vertical="center" wrapText="1"/>
      <protection locked="0"/>
    </xf>
    <xf numFmtId="0" fontId="4" fillId="0" borderId="8" xfId="0" applyFont="1" applyBorder="1" applyAlignment="1" applyProtection="1">
      <alignment horizontal="justify" vertical="center" wrapText="1"/>
      <protection hidden="1"/>
    </xf>
    <xf numFmtId="0" fontId="52" fillId="0" borderId="8" xfId="0" applyFont="1" applyBorder="1" applyAlignment="1" applyProtection="1">
      <alignment horizontal="justify" vertical="center" wrapText="1"/>
      <protection locked="0"/>
    </xf>
    <xf numFmtId="0" fontId="43" fillId="0" borderId="8" xfId="0" applyFont="1" applyBorder="1" applyAlignment="1" applyProtection="1">
      <alignment horizontal="justify" vertical="center" wrapText="1"/>
      <protection locked="0"/>
    </xf>
    <xf numFmtId="0" fontId="43" fillId="12" borderId="8" xfId="0" applyFont="1" applyFill="1" applyBorder="1" applyAlignment="1" applyProtection="1">
      <alignment horizontal="justify" vertical="center" wrapText="1"/>
      <protection locked="0"/>
    </xf>
    <xf numFmtId="9" fontId="43" fillId="0" borderId="8" xfId="1" applyFont="1" applyBorder="1" applyAlignment="1" applyProtection="1">
      <alignment horizontal="justify" vertical="center" wrapText="1"/>
      <protection locked="0"/>
    </xf>
    <xf numFmtId="0" fontId="43" fillId="2" borderId="8" xfId="0" applyFont="1" applyFill="1" applyBorder="1" applyAlignment="1" applyProtection="1">
      <alignment horizontal="justify" vertical="center" wrapText="1"/>
      <protection locked="0"/>
    </xf>
    <xf numFmtId="9" fontId="43" fillId="11" borderId="1" xfId="1" applyFont="1" applyFill="1" applyBorder="1" applyAlignment="1" applyProtection="1">
      <alignment horizontal="justify" vertical="center" wrapText="1"/>
      <protection locked="0"/>
    </xf>
    <xf numFmtId="9" fontId="2" fillId="11" borderId="1" xfId="1" applyFont="1" applyFill="1" applyBorder="1" applyAlignment="1" applyProtection="1">
      <alignment horizontal="justify" vertical="center" wrapText="1"/>
      <protection locked="0"/>
    </xf>
    <xf numFmtId="9" fontId="2" fillId="0" borderId="1" xfId="1" applyFont="1" applyBorder="1" applyAlignment="1" applyProtection="1">
      <alignment horizontal="justify" vertical="center" wrapText="1"/>
      <protection locked="0"/>
    </xf>
    <xf numFmtId="0" fontId="43" fillId="2" borderId="1" xfId="0" applyFont="1" applyFill="1" applyBorder="1" applyAlignment="1" applyProtection="1">
      <alignment horizontal="justify" vertical="center" wrapText="1"/>
      <protection locked="0"/>
    </xf>
    <xf numFmtId="0" fontId="43" fillId="0" borderId="26" xfId="0" applyFont="1" applyBorder="1" applyAlignment="1" applyProtection="1">
      <alignment horizontal="justify" vertical="center" wrapText="1"/>
      <protection locked="0"/>
    </xf>
    <xf numFmtId="0" fontId="2" fillId="0" borderId="0" xfId="0" applyFont="1" applyProtection="1">
      <protection hidden="1"/>
    </xf>
    <xf numFmtId="165" fontId="2" fillId="0" borderId="1" xfId="0" applyNumberFormat="1" applyFont="1" applyBorder="1" applyAlignment="1" applyProtection="1">
      <alignment horizontal="justify" vertical="center" wrapText="1"/>
      <protection locked="0" hidden="1"/>
    </xf>
    <xf numFmtId="14" fontId="2" fillId="0" borderId="1" xfId="0" applyNumberFormat="1" applyFont="1" applyBorder="1" applyAlignment="1" applyProtection="1">
      <alignment horizontal="justify" vertical="center" wrapText="1"/>
      <protection hidden="1"/>
    </xf>
    <xf numFmtId="14"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justify" vertical="center"/>
    </xf>
    <xf numFmtId="0" fontId="2" fillId="0" borderId="42" xfId="0" applyFont="1" applyBorder="1" applyAlignment="1" applyProtection="1">
      <alignment horizontal="center" vertical="center" wrapText="1"/>
      <protection locked="0" hidden="1"/>
    </xf>
    <xf numFmtId="0" fontId="4" fillId="0" borderId="1" xfId="0" applyFont="1" applyBorder="1" applyAlignment="1" applyProtection="1">
      <alignment horizontal="center" vertical="center" wrapText="1"/>
      <protection hidden="1"/>
    </xf>
    <xf numFmtId="0" fontId="41" fillId="4" borderId="1" xfId="0" applyFont="1" applyFill="1" applyBorder="1" applyAlignment="1" applyProtection="1">
      <alignment horizontal="center" vertical="center" wrapText="1"/>
      <protection hidden="1"/>
    </xf>
    <xf numFmtId="0" fontId="41" fillId="4" borderId="26" xfId="0" applyFont="1" applyFill="1" applyBorder="1" applyAlignment="1" applyProtection="1">
      <alignment horizontal="center" vertical="center" wrapText="1"/>
      <protection hidden="1"/>
    </xf>
    <xf numFmtId="0" fontId="7" fillId="0" borderId="1" xfId="0" applyFont="1" applyBorder="1" applyAlignment="1" applyProtection="1">
      <alignment horizontal="right" vertical="center" wrapText="1"/>
      <protection hidden="1"/>
    </xf>
    <xf numFmtId="166" fontId="0" fillId="0" borderId="0" xfId="7" applyNumberFormat="1" applyFont="1" applyBorder="1" applyAlignment="1">
      <alignment vertical="center"/>
    </xf>
    <xf numFmtId="166" fontId="0" fillId="0" borderId="1" xfId="7" applyNumberFormat="1" applyFont="1" applyBorder="1" applyAlignment="1">
      <alignment vertical="center"/>
    </xf>
    <xf numFmtId="166" fontId="7" fillId="0" borderId="0" xfId="7" applyNumberFormat="1" applyFont="1" applyBorder="1" applyAlignment="1">
      <alignment vertical="center"/>
    </xf>
    <xf numFmtId="166" fontId="7" fillId="0" borderId="1" xfId="7" applyNumberFormat="1" applyFont="1" applyBorder="1" applyAlignment="1">
      <alignment vertical="center"/>
    </xf>
    <xf numFmtId="0" fontId="15" fillId="8" borderId="6" xfId="0" applyFont="1" applyFill="1" applyBorder="1" applyAlignment="1">
      <alignment horizontal="center" vertical="center" wrapText="1"/>
    </xf>
    <xf numFmtId="0" fontId="15" fillId="8" borderId="29" xfId="0" applyFont="1" applyFill="1" applyBorder="1" applyAlignment="1">
      <alignment horizontal="right" vertical="center"/>
    </xf>
    <xf numFmtId="0" fontId="2" fillId="0" borderId="4" xfId="0" applyFont="1" applyBorder="1" applyAlignment="1" applyProtection="1">
      <alignment horizontal="center" vertical="center" wrapText="1"/>
      <protection locked="0" hidden="1"/>
    </xf>
    <xf numFmtId="0" fontId="9" fillId="0" borderId="21" xfId="0" applyFont="1" applyBorder="1" applyAlignment="1" applyProtection="1">
      <alignment horizontal="center" vertical="center" wrapText="1"/>
      <protection locked="0"/>
    </xf>
    <xf numFmtId="9" fontId="2" fillId="0" borderId="21" xfId="1" applyFont="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9" fontId="7" fillId="12" borderId="21" xfId="1" applyFont="1" applyFill="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9" fontId="1" fillId="0" borderId="21" xfId="1" applyFont="1" applyBorder="1" applyAlignment="1" applyProtection="1">
      <alignment horizontal="left" vertical="center" wrapText="1"/>
      <protection locked="0"/>
    </xf>
    <xf numFmtId="9" fontId="7" fillId="0" borderId="21" xfId="1" applyFont="1" applyBorder="1" applyAlignment="1" applyProtection="1">
      <alignment horizontal="center" vertical="center" wrapText="1"/>
      <protection locked="0"/>
    </xf>
    <xf numFmtId="0" fontId="39" fillId="0" borderId="1" xfId="0" applyFont="1" applyBorder="1" applyAlignment="1">
      <alignment horizontal="center" vertical="center" wrapText="1"/>
    </xf>
    <xf numFmtId="0" fontId="0" fillId="0" borderId="8" xfId="0" applyBorder="1" applyAlignment="1" applyProtection="1">
      <alignment horizontal="center" vertical="center"/>
      <protection hidden="1"/>
    </xf>
    <xf numFmtId="0" fontId="2" fillId="0" borderId="10" xfId="0" quotePrefix="1" applyFont="1" applyBorder="1" applyAlignment="1" applyProtection="1">
      <alignment vertical="center" wrapText="1"/>
      <protection hidden="1"/>
    </xf>
    <xf numFmtId="0" fontId="9" fillId="0" borderId="51" xfId="0" applyFont="1" applyBorder="1" applyAlignment="1" applyProtection="1">
      <alignment horizontal="center" vertical="center" wrapText="1"/>
      <protection locked="0"/>
    </xf>
    <xf numFmtId="0" fontId="46" fillId="12" borderId="1" xfId="0" applyFont="1" applyFill="1" applyBorder="1" applyAlignment="1" applyProtection="1">
      <alignment horizontal="center" vertical="center" wrapText="1"/>
      <protection locked="0"/>
    </xf>
    <xf numFmtId="14" fontId="9" fillId="12" borderId="1" xfId="0" applyNumberFormat="1" applyFont="1" applyFill="1" applyBorder="1" applyAlignment="1" applyProtection="1">
      <alignment horizontal="center" vertical="center" wrapText="1"/>
      <protection hidden="1"/>
    </xf>
    <xf numFmtId="0" fontId="3" fillId="12" borderId="0" xfId="0" applyFont="1" applyFill="1" applyAlignment="1" applyProtection="1">
      <alignment horizontal="center" vertical="center"/>
      <protection hidden="1"/>
    </xf>
    <xf numFmtId="0" fontId="47" fillId="12" borderId="1" xfId="0" applyFont="1" applyFill="1" applyBorder="1" applyAlignment="1" applyProtection="1">
      <alignment horizontal="center" vertical="center" wrapText="1"/>
      <protection locked="0"/>
    </xf>
    <xf numFmtId="9" fontId="46" fillId="2" borderId="1" xfId="1"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protection locked="0"/>
    </xf>
    <xf numFmtId="0" fontId="9" fillId="0" borderId="48"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hidden="1"/>
    </xf>
    <xf numFmtId="165" fontId="7" fillId="2" borderId="1" xfId="0" applyNumberFormat="1" applyFont="1" applyFill="1" applyBorder="1" applyAlignment="1" applyProtection="1">
      <alignment horizontal="center" vertical="center" wrapText="1"/>
      <protection locked="0" hidden="1"/>
    </xf>
    <xf numFmtId="14" fontId="46" fillId="12" borderId="1" xfId="0" applyNumberFormat="1" applyFont="1" applyFill="1" applyBorder="1" applyAlignment="1" applyProtection="1">
      <alignment horizontal="center" vertical="center" wrapText="1"/>
      <protection locked="0"/>
    </xf>
    <xf numFmtId="0" fontId="7" fillId="0" borderId="5" xfId="0" quotePrefix="1" applyFont="1" applyBorder="1" applyAlignment="1" applyProtection="1">
      <alignment horizontal="center" vertical="center" wrapText="1"/>
      <protection hidden="1"/>
    </xf>
    <xf numFmtId="0" fontId="46" fillId="0" borderId="26" xfId="0" applyFont="1" applyBorder="1" applyAlignment="1" applyProtection="1">
      <alignment horizontal="center" vertical="center" wrapText="1"/>
      <protection locked="0"/>
    </xf>
    <xf numFmtId="0" fontId="9" fillId="0" borderId="5" xfId="0" quotePrefix="1" applyFont="1" applyBorder="1" applyAlignment="1" applyProtection="1">
      <alignment horizontal="center" vertical="center" wrapText="1"/>
      <protection hidden="1"/>
    </xf>
    <xf numFmtId="0" fontId="15" fillId="8" borderId="13" xfId="0" applyFont="1" applyFill="1" applyBorder="1" applyAlignment="1">
      <alignment horizontal="center" vertical="center"/>
    </xf>
    <xf numFmtId="0" fontId="15" fillId="8" borderId="26" xfId="0" applyFont="1" applyFill="1" applyBorder="1" applyAlignment="1">
      <alignment horizontal="center" vertical="center"/>
    </xf>
    <xf numFmtId="0" fontId="15" fillId="8" borderId="52" xfId="0" applyFont="1" applyFill="1" applyBorder="1" applyAlignment="1">
      <alignment horizontal="center" vertical="center"/>
    </xf>
    <xf numFmtId="0" fontId="15" fillId="8" borderId="41" xfId="0" applyFont="1" applyFill="1" applyBorder="1" applyAlignment="1">
      <alignment horizontal="center" vertical="center"/>
    </xf>
    <xf numFmtId="0" fontId="5" fillId="0" borderId="26" xfId="0" applyFont="1" applyBorder="1" applyAlignment="1">
      <alignment horizontal="left" vertical="center" wrapText="1"/>
    </xf>
    <xf numFmtId="0" fontId="5" fillId="0" borderId="52" xfId="0" applyFont="1" applyBorder="1" applyAlignment="1">
      <alignment horizontal="left" vertical="center" wrapText="1"/>
    </xf>
    <xf numFmtId="0" fontId="5" fillId="0" borderId="41" xfId="0" applyFont="1" applyBorder="1" applyAlignment="1">
      <alignment horizontal="left" vertical="center" wrapText="1"/>
    </xf>
    <xf numFmtId="0" fontId="15" fillId="8" borderId="1" xfId="0" applyFont="1" applyFill="1" applyBorder="1" applyAlignment="1">
      <alignment horizontal="center" vertical="center"/>
    </xf>
    <xf numFmtId="0" fontId="5"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15" fillId="8" borderId="17"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4" fillId="0" borderId="5" xfId="3" applyFill="1" applyBorder="1" applyAlignment="1">
      <alignment horizontal="center" vertical="center" wrapText="1"/>
    </xf>
    <xf numFmtId="0" fontId="0" fillId="0" borderId="28" xfId="0" applyBorder="1" applyAlignment="1">
      <alignment horizontal="center" vertical="center" wrapText="1"/>
    </xf>
    <xf numFmtId="0" fontId="14" fillId="0" borderId="5" xfId="4" applyFill="1" applyBorder="1" applyAlignment="1">
      <alignment horizontal="center" vertical="center" wrapText="1"/>
    </xf>
    <xf numFmtId="0" fontId="14" fillId="0" borderId="10" xfId="4" applyFill="1" applyBorder="1" applyAlignment="1">
      <alignment horizontal="center" vertical="center" wrapText="1"/>
    </xf>
    <xf numFmtId="0" fontId="14" fillId="0" borderId="17" xfId="4" applyFill="1" applyBorder="1" applyAlignment="1">
      <alignment horizontal="center" vertical="center" wrapText="1"/>
    </xf>
    <xf numFmtId="0" fontId="0" fillId="0" borderId="8" xfId="0" applyBorder="1" applyAlignment="1">
      <alignment horizontal="center" vertical="center" wrapText="1"/>
    </xf>
    <xf numFmtId="0" fontId="0" fillId="0" borderId="38" xfId="0" applyBorder="1" applyAlignment="1">
      <alignment horizontal="center" vertical="center" wrapText="1"/>
    </xf>
    <xf numFmtId="0" fontId="15" fillId="8" borderId="3" xfId="0" applyFont="1" applyFill="1" applyBorder="1" applyAlignment="1">
      <alignment horizontal="center" vertical="center" wrapText="1"/>
    </xf>
    <xf numFmtId="0" fontId="15" fillId="8" borderId="27"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27" xfId="0" applyFont="1" applyFill="1" applyBorder="1" applyAlignment="1">
      <alignment horizontal="center" vertical="center" wrapText="1"/>
    </xf>
    <xf numFmtId="0" fontId="14" fillId="0" borderId="10" xfId="3" applyFill="1" applyBorder="1" applyAlignment="1">
      <alignment horizontal="center" vertical="center" wrapText="1"/>
    </xf>
    <xf numFmtId="0" fontId="14" fillId="0" borderId="40" xfId="3" applyFill="1"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2" fillId="0" borderId="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hidden="1"/>
    </xf>
    <xf numFmtId="0" fontId="9" fillId="3" borderId="28" xfId="0" applyFont="1" applyFill="1" applyBorder="1" applyAlignment="1" applyProtection="1">
      <alignment horizontal="center" vertical="center" wrapText="1"/>
      <protection hidden="1"/>
    </xf>
    <xf numFmtId="0" fontId="28" fillId="8" borderId="1" xfId="0" applyFont="1" applyFill="1" applyBorder="1" applyAlignment="1" applyProtection="1">
      <alignment horizontal="center" vertical="center" wrapText="1"/>
      <protection hidden="1"/>
    </xf>
    <xf numFmtId="0" fontId="8" fillId="15"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center" vertical="center" wrapText="1"/>
      <protection hidden="1"/>
    </xf>
    <xf numFmtId="0" fontId="8" fillId="4" borderId="26" xfId="0" applyFont="1" applyFill="1" applyBorder="1" applyAlignment="1" applyProtection="1">
      <alignment horizontal="center" vertical="center" wrapText="1"/>
      <protection hidden="1"/>
    </xf>
    <xf numFmtId="0" fontId="9" fillId="3" borderId="5" xfId="0" applyFont="1" applyFill="1" applyBorder="1" applyAlignment="1" applyProtection="1">
      <alignment horizontal="center" vertical="center" wrapText="1"/>
      <protection hidden="1"/>
    </xf>
    <xf numFmtId="0" fontId="10" fillId="8" borderId="3" xfId="0" applyFont="1" applyFill="1" applyBorder="1" applyAlignment="1" applyProtection="1">
      <alignment horizontal="center" vertical="center"/>
      <protection hidden="1"/>
    </xf>
    <xf numFmtId="0" fontId="10" fillId="8" borderId="4"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1" xfId="0" applyFont="1" applyFill="1" applyBorder="1" applyAlignment="1" applyProtection="1">
      <alignment horizontal="center" vertical="center"/>
      <protection hidden="1"/>
    </xf>
    <xf numFmtId="0" fontId="11" fillId="14" borderId="4" xfId="0" applyFont="1" applyFill="1" applyBorder="1" applyAlignment="1" applyProtection="1">
      <alignment horizontal="center" vertical="center" wrapText="1"/>
      <protection hidden="1"/>
    </xf>
    <xf numFmtId="0" fontId="11" fillId="14" borderId="1" xfId="0" applyFont="1" applyFill="1" applyBorder="1" applyAlignment="1" applyProtection="1">
      <alignment horizontal="center" vertical="center" wrapText="1"/>
      <protection hidden="1"/>
    </xf>
    <xf numFmtId="0" fontId="11" fillId="15" borderId="4" xfId="0" applyFont="1" applyFill="1" applyBorder="1" applyAlignment="1" applyProtection="1">
      <alignment horizontal="center" vertical="center"/>
      <protection hidden="1"/>
    </xf>
    <xf numFmtId="9" fontId="10" fillId="6" borderId="4" xfId="1" applyFont="1" applyFill="1" applyBorder="1" applyAlignment="1" applyProtection="1">
      <alignment horizontal="center" vertical="center"/>
      <protection hidden="1"/>
    </xf>
    <xf numFmtId="9" fontId="10" fillId="6" borderId="30" xfId="1" applyFont="1" applyFill="1" applyBorder="1" applyAlignment="1" applyProtection="1">
      <alignment horizontal="center" vertical="center"/>
      <protection hidden="1"/>
    </xf>
    <xf numFmtId="0" fontId="10" fillId="5" borderId="3" xfId="0" applyFont="1" applyFill="1" applyBorder="1" applyAlignment="1" applyProtection="1">
      <alignment horizontal="center" vertical="center"/>
      <protection hidden="1"/>
    </xf>
    <xf numFmtId="0" fontId="10" fillId="5" borderId="4" xfId="0" applyFont="1" applyFill="1" applyBorder="1" applyAlignment="1" applyProtection="1">
      <alignment horizontal="center" vertical="center"/>
      <protection hidden="1"/>
    </xf>
    <xf numFmtId="0" fontId="10" fillId="5" borderId="27" xfId="0" applyFont="1" applyFill="1" applyBorder="1" applyAlignment="1" applyProtection="1">
      <alignment horizontal="center" vertical="center"/>
      <protection hidden="1"/>
    </xf>
    <xf numFmtId="0" fontId="9" fillId="2" borderId="1" xfId="0" applyFont="1" applyFill="1" applyBorder="1" applyAlignment="1" applyProtection="1">
      <alignment horizontal="center" vertical="center" wrapText="1"/>
      <protection locked="0"/>
    </xf>
    <xf numFmtId="0" fontId="9" fillId="0" borderId="26"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hidden="1"/>
    </xf>
    <xf numFmtId="9" fontId="2" fillId="0" borderId="1" xfId="1" applyFont="1" applyBorder="1" applyAlignment="1" applyProtection="1">
      <alignment horizontal="center" vertical="center" wrapText="1"/>
      <protection locked="0"/>
    </xf>
    <xf numFmtId="9" fontId="7" fillId="0" borderId="1" xfId="1" applyFont="1" applyBorder="1" applyAlignment="1" applyProtection="1">
      <alignment horizontal="center" vertical="center" wrapText="1"/>
      <protection locked="0"/>
    </xf>
    <xf numFmtId="0" fontId="9" fillId="13" borderId="1" xfId="0" applyFont="1" applyFill="1" applyBorder="1" applyAlignment="1" applyProtection="1">
      <alignment horizontal="center" vertical="center" wrapText="1"/>
      <protection locked="0"/>
    </xf>
    <xf numFmtId="9" fontId="0" fillId="0" borderId="1" xfId="1"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7" fillId="12" borderId="1"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locked="0"/>
    </xf>
    <xf numFmtId="0" fontId="4" fillId="0" borderId="1" xfId="0" applyFont="1"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locked="0" hidden="1"/>
    </xf>
    <xf numFmtId="9" fontId="1" fillId="0" borderId="1" xfId="1" applyFont="1" applyBorder="1" applyAlignment="1" applyProtection="1">
      <alignment horizontal="left" vertical="center" wrapText="1"/>
      <protection locked="0"/>
    </xf>
    <xf numFmtId="9" fontId="7" fillId="12" borderId="1" xfId="1" applyFont="1" applyFill="1" applyBorder="1" applyAlignment="1" applyProtection="1">
      <alignment horizontal="center" vertical="center" wrapText="1"/>
      <protection locked="0"/>
    </xf>
    <xf numFmtId="9" fontId="7" fillId="2" borderId="1" xfId="1"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9" fontId="2" fillId="0" borderId="4" xfId="1"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wrapText="1"/>
      <protection locked="0"/>
    </xf>
    <xf numFmtId="14" fontId="2" fillId="0" borderId="1" xfId="0" applyNumberFormat="1" applyFont="1" applyBorder="1" applyAlignment="1" applyProtection="1">
      <alignment horizontal="center" vertical="center" wrapText="1"/>
      <protection locked="0" hidden="1"/>
    </xf>
    <xf numFmtId="0" fontId="0" fillId="0" borderId="1" xfId="0" applyBorder="1" applyAlignment="1" applyProtection="1">
      <alignment horizontal="center" vertical="center" wrapText="1"/>
      <protection locked="0"/>
    </xf>
    <xf numFmtId="9" fontId="7" fillId="2" borderId="4" xfId="1" applyFont="1" applyFill="1" applyBorder="1" applyAlignment="1" applyProtection="1">
      <alignment horizontal="center" vertical="center" wrapText="1"/>
      <protection locked="0"/>
    </xf>
    <xf numFmtId="0" fontId="9" fillId="2" borderId="4" xfId="0" applyFont="1" applyFill="1" applyBorder="1" applyAlignment="1" applyProtection="1">
      <alignment horizontal="center" vertical="center" wrapText="1"/>
      <protection locked="0"/>
    </xf>
    <xf numFmtId="9" fontId="7" fillId="0" borderId="4" xfId="1" applyFont="1" applyBorder="1" applyAlignment="1" applyProtection="1">
      <alignment horizontal="center" vertical="center" wrapText="1"/>
      <protection locked="0"/>
    </xf>
    <xf numFmtId="0" fontId="0" fillId="0" borderId="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9" fillId="0" borderId="30"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0" fillId="0" borderId="4"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43" fontId="0" fillId="0" borderId="1" xfId="2"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hidden="1"/>
    </xf>
    <xf numFmtId="9" fontId="2" fillId="0" borderId="7" xfId="1" applyFont="1" applyBorder="1" applyAlignment="1" applyProtection="1">
      <alignment horizontal="center" vertical="center" wrapText="1"/>
      <protection locked="0"/>
    </xf>
    <xf numFmtId="9" fontId="7" fillId="0" borderId="7" xfId="1" applyFont="1" applyBorder="1" applyAlignment="1" applyProtection="1">
      <alignment horizontal="center" vertical="center" wrapText="1"/>
      <protection locked="0"/>
    </xf>
    <xf numFmtId="0" fontId="0" fillId="0" borderId="4" xfId="0" applyBorder="1" applyAlignment="1" applyProtection="1">
      <alignment horizontal="left" vertical="center" wrapText="1"/>
      <protection hidden="1"/>
    </xf>
    <xf numFmtId="0" fontId="0" fillId="0" borderId="7" xfId="0" applyBorder="1" applyAlignment="1" applyProtection="1">
      <alignment horizontal="left" vertical="center" wrapText="1"/>
      <protection hidden="1"/>
    </xf>
    <xf numFmtId="0" fontId="9" fillId="2" borderId="7" xfId="0" applyFont="1" applyFill="1" applyBorder="1" applyAlignment="1" applyProtection="1">
      <alignment horizontal="center" vertical="center" wrapText="1"/>
      <protection locked="0"/>
    </xf>
    <xf numFmtId="0" fontId="9" fillId="0" borderId="32"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hidden="1"/>
    </xf>
    <xf numFmtId="0" fontId="3" fillId="0" borderId="7"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locked="0"/>
    </xf>
    <xf numFmtId="0" fontId="7" fillId="13" borderId="4" xfId="0" applyFont="1" applyFill="1" applyBorder="1" applyAlignment="1" applyProtection="1">
      <alignment horizontal="center" vertical="center" wrapText="1"/>
      <protection locked="0"/>
    </xf>
    <xf numFmtId="0" fontId="7" fillId="13" borderId="7"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9" fillId="13" borderId="4" xfId="0" applyFont="1" applyFill="1" applyBorder="1" applyAlignment="1" applyProtection="1">
      <alignment horizontal="center" vertical="center" wrapText="1"/>
      <protection locked="0"/>
    </xf>
    <xf numFmtId="0" fontId="9" fillId="13" borderId="7" xfId="0" applyFont="1" applyFill="1" applyBorder="1" applyAlignment="1" applyProtection="1">
      <alignment horizontal="center" vertical="center" wrapText="1"/>
      <protection locked="0"/>
    </xf>
    <xf numFmtId="0" fontId="54" fillId="8" borderId="0" xfId="0" applyFont="1" applyFill="1" applyAlignment="1" applyProtection="1">
      <alignment horizontal="center" vertical="center"/>
      <protection hidden="1"/>
    </xf>
    <xf numFmtId="0" fontId="10" fillId="5" borderId="47" xfId="0" applyFont="1" applyFill="1" applyBorder="1" applyAlignment="1" applyProtection="1">
      <alignment horizontal="center" vertical="center"/>
      <protection hidden="1"/>
    </xf>
    <xf numFmtId="0" fontId="10" fillId="5" borderId="0" xfId="0" applyFont="1" applyFill="1" applyAlignment="1" applyProtection="1">
      <alignment horizontal="center" vertical="center"/>
      <protection hidden="1"/>
    </xf>
    <xf numFmtId="0" fontId="8" fillId="15" borderId="8"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8" fillId="4" borderId="32" xfId="0"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wrapText="1"/>
      <protection hidden="1"/>
    </xf>
    <xf numFmtId="9" fontId="5" fillId="0" borderId="1" xfId="1" applyFont="1" applyBorder="1" applyAlignment="1" applyProtection="1">
      <alignment horizontal="left" vertical="center" wrapText="1"/>
      <protection locked="0"/>
    </xf>
    <xf numFmtId="0" fontId="9" fillId="12" borderId="1" xfId="0" applyFont="1" applyFill="1" applyBorder="1" applyAlignment="1" applyProtection="1">
      <alignment horizontal="center" vertical="center" wrapText="1"/>
      <protection locked="0"/>
    </xf>
    <xf numFmtId="0" fontId="2" fillId="0" borderId="1" xfId="0" applyFont="1" applyBorder="1" applyAlignment="1" applyProtection="1">
      <alignment vertical="center" wrapText="1"/>
      <protection locked="0" hidden="1"/>
    </xf>
    <xf numFmtId="0" fontId="4" fillId="0" borderId="1" xfId="0" applyFont="1" applyBorder="1" applyAlignment="1" applyProtection="1">
      <alignment vertical="center" wrapText="1"/>
      <protection locked="0" hidden="1"/>
    </xf>
    <xf numFmtId="9" fontId="1" fillId="0" borderId="15" xfId="1"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9" fontId="1" fillId="0" borderId="16" xfId="1" applyFont="1" applyBorder="1" applyAlignment="1" applyProtection="1">
      <alignment horizontal="center" vertical="center" wrapText="1"/>
      <protection locked="0"/>
    </xf>
    <xf numFmtId="0" fontId="9" fillId="12" borderId="15" xfId="0" applyFont="1" applyFill="1" applyBorder="1" applyAlignment="1" applyProtection="1">
      <alignment horizontal="center" vertical="center" wrapText="1"/>
      <protection locked="0"/>
    </xf>
    <xf numFmtId="0" fontId="9" fillId="12" borderId="2" xfId="0" applyFont="1" applyFill="1" applyBorder="1" applyAlignment="1" applyProtection="1">
      <alignment horizontal="center" vertical="center" wrapText="1"/>
      <protection locked="0"/>
    </xf>
    <xf numFmtId="0" fontId="9" fillId="12" borderId="38" xfId="0" applyFont="1" applyFill="1" applyBorder="1" applyAlignment="1" applyProtection="1">
      <alignment horizontal="center" vertical="center" wrapText="1"/>
      <protection locked="0"/>
    </xf>
    <xf numFmtId="0" fontId="9" fillId="0" borderId="48"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9" fontId="2" fillId="0" borderId="15" xfId="1" applyFont="1" applyBorder="1" applyAlignment="1" applyProtection="1">
      <alignment horizontal="center" vertical="center" wrapText="1"/>
      <protection locked="0"/>
    </xf>
    <xf numFmtId="9" fontId="2" fillId="0" borderId="2" xfId="1" applyFont="1" applyBorder="1" applyAlignment="1" applyProtection="1">
      <alignment horizontal="center" vertical="center" wrapText="1"/>
      <protection locked="0"/>
    </xf>
    <xf numFmtId="9" fontId="2" fillId="0" borderId="16" xfId="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7" fillId="13" borderId="15" xfId="0" applyFont="1" applyFill="1" applyBorder="1" applyAlignment="1" applyProtection="1">
      <alignment horizontal="center" vertical="center" wrapText="1"/>
      <protection locked="0"/>
    </xf>
    <xf numFmtId="0" fontId="7" fillId="13" borderId="2" xfId="0" applyFont="1" applyFill="1" applyBorder="1" applyAlignment="1" applyProtection="1">
      <alignment horizontal="center" vertical="center" wrapText="1"/>
      <protection locked="0"/>
    </xf>
    <xf numFmtId="0" fontId="7" fillId="13" borderId="16"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9" fillId="13" borderId="15" xfId="0" applyFont="1" applyFill="1" applyBorder="1" applyAlignment="1" applyProtection="1">
      <alignment horizontal="center" vertical="center" wrapText="1"/>
      <protection locked="0"/>
    </xf>
    <xf numFmtId="0" fontId="9" fillId="13" borderId="2" xfId="0" applyFont="1" applyFill="1" applyBorder="1" applyAlignment="1" applyProtection="1">
      <alignment horizontal="center" vertical="center" wrapText="1"/>
      <protection locked="0"/>
    </xf>
    <xf numFmtId="0" fontId="9" fillId="13" borderId="16" xfId="0" applyFont="1" applyFill="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3" fillId="0" borderId="39"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9" fillId="12" borderId="4" xfId="0" applyFont="1" applyFill="1" applyBorder="1" applyAlignment="1" applyProtection="1">
      <alignment horizontal="center" vertical="center" wrapText="1"/>
      <protection locked="0"/>
    </xf>
    <xf numFmtId="0" fontId="9" fillId="12" borderId="7" xfId="0" applyFont="1" applyFill="1" applyBorder="1" applyAlignment="1" applyProtection="1">
      <alignment horizontal="center" vertical="center" wrapText="1"/>
      <protection locked="0"/>
    </xf>
    <xf numFmtId="0" fontId="9" fillId="0" borderId="31" xfId="0" applyFont="1" applyBorder="1" applyAlignment="1" applyProtection="1">
      <alignment horizontal="center" vertical="center" wrapText="1"/>
      <protection locked="0"/>
    </xf>
    <xf numFmtId="9" fontId="1" fillId="0" borderId="4" xfId="1" applyFont="1" applyBorder="1" applyAlignment="1" applyProtection="1">
      <alignment horizontal="left" vertical="center" wrapText="1"/>
      <protection locked="0"/>
    </xf>
    <xf numFmtId="9" fontId="1" fillId="0" borderId="7" xfId="1" applyFont="1" applyBorder="1" applyAlignment="1" applyProtection="1">
      <alignment horizontal="left" vertical="center" wrapText="1"/>
      <protection locked="0"/>
    </xf>
    <xf numFmtId="0" fontId="7" fillId="12" borderId="7" xfId="0" applyFont="1" applyFill="1" applyBorder="1" applyAlignment="1" applyProtection="1">
      <alignment horizontal="center" vertical="center" wrapText="1"/>
      <protection locked="0"/>
    </xf>
    <xf numFmtId="0" fontId="9" fillId="12" borderId="8" xfId="0" applyFont="1" applyFill="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7" fillId="12" borderId="16"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9" fillId="0" borderId="51"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9" fontId="0" fillId="0" borderId="15" xfId="5" applyFont="1" applyBorder="1" applyAlignment="1" applyProtection="1">
      <alignment horizontal="justify" vertical="center" wrapText="1"/>
      <protection locked="0"/>
    </xf>
    <xf numFmtId="9" fontId="0" fillId="0" borderId="2" xfId="5" applyFont="1" applyBorder="1" applyAlignment="1" applyProtection="1">
      <alignment horizontal="justify" vertical="center" wrapText="1"/>
      <protection locked="0"/>
    </xf>
    <xf numFmtId="0" fontId="21" fillId="0" borderId="1" xfId="0" applyFont="1" applyBorder="1" applyAlignment="1">
      <alignment vertical="center" wrapText="1"/>
    </xf>
    <xf numFmtId="0" fontId="2" fillId="0" borderId="15" xfId="0" applyFont="1" applyBorder="1" applyAlignment="1" applyProtection="1">
      <alignment horizontal="justify" vertical="center" wrapText="1"/>
      <protection locked="0"/>
    </xf>
    <xf numFmtId="0" fontId="2" fillId="0" borderId="16" xfId="0" applyFont="1" applyBorder="1" applyAlignment="1" applyProtection="1">
      <alignment horizontal="justify" vertical="center" wrapText="1"/>
      <protection locked="0"/>
    </xf>
    <xf numFmtId="0" fontId="2" fillId="0" borderId="11" xfId="0" applyFont="1" applyBorder="1" applyAlignment="1" applyProtection="1">
      <alignment horizontal="justify" vertical="center" wrapText="1"/>
      <protection locked="0"/>
    </xf>
    <xf numFmtId="0" fontId="2" fillId="0" borderId="44" xfId="0" applyFont="1" applyBorder="1" applyAlignment="1" applyProtection="1">
      <alignment horizontal="justify" vertical="center" wrapText="1"/>
      <protection locked="0"/>
    </xf>
    <xf numFmtId="9" fontId="2" fillId="0" borderId="15" xfId="5" applyFont="1" applyBorder="1" applyAlignment="1" applyProtection="1">
      <alignment horizontal="center" vertical="center" wrapText="1"/>
      <protection locked="0"/>
    </xf>
    <xf numFmtId="9" fontId="2" fillId="0" borderId="16" xfId="5" applyFont="1" applyBorder="1" applyAlignment="1" applyProtection="1">
      <alignment horizontal="center" vertical="center" wrapText="1"/>
      <protection locked="0"/>
    </xf>
    <xf numFmtId="0" fontId="20" fillId="0" borderId="1" xfId="0" applyFont="1" applyBorder="1" applyAlignment="1">
      <alignment vertical="center" wrapText="1"/>
    </xf>
    <xf numFmtId="0" fontId="18" fillId="9" borderId="1" xfId="0" applyFont="1" applyFill="1" applyBorder="1" applyAlignment="1">
      <alignment wrapText="1"/>
    </xf>
    <xf numFmtId="0" fontId="19" fillId="0" borderId="5" xfId="0" applyFont="1" applyBorder="1" applyAlignment="1">
      <alignment vertical="center" wrapText="1"/>
    </xf>
    <xf numFmtId="0" fontId="20" fillId="0" borderId="1" xfId="0" applyFont="1" applyBorder="1" applyAlignment="1">
      <alignment horizontal="center" vertical="center" wrapText="1"/>
    </xf>
    <xf numFmtId="0" fontId="23" fillId="9" borderId="1" xfId="0" applyFont="1" applyFill="1" applyBorder="1" applyAlignment="1">
      <alignment horizontal="center" vertical="center" wrapText="1"/>
    </xf>
    <xf numFmtId="0" fontId="21" fillId="0" borderId="26" xfId="0" applyFont="1" applyBorder="1" applyAlignment="1">
      <alignment horizontal="center" vertical="center" wrapText="1"/>
    </xf>
    <xf numFmtId="0" fontId="18" fillId="9" borderId="1" xfId="0" applyFont="1" applyFill="1" applyBorder="1" applyAlignment="1">
      <alignment vertical="center" wrapText="1"/>
    </xf>
    <xf numFmtId="0" fontId="22" fillId="10" borderId="1" xfId="0" applyFont="1" applyFill="1" applyBorder="1" applyAlignment="1">
      <alignment vertical="center" wrapText="1"/>
    </xf>
    <xf numFmtId="0" fontId="23" fillId="9" borderId="1" xfId="0" applyFont="1" applyFill="1" applyBorder="1" applyAlignment="1">
      <alignment vertical="center" wrapText="1"/>
    </xf>
    <xf numFmtId="0" fontId="17" fillId="0" borderId="1" xfId="0" applyFont="1" applyBorder="1" applyAlignment="1">
      <alignment vertical="center" wrapText="1"/>
    </xf>
    <xf numFmtId="9" fontId="20" fillId="0" borderId="1" xfId="0" applyNumberFormat="1" applyFont="1" applyBorder="1" applyAlignment="1">
      <alignment horizontal="center" vertical="center" wrapText="1"/>
    </xf>
    <xf numFmtId="9" fontId="20" fillId="0" borderId="1" xfId="0" applyNumberFormat="1" applyFont="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37" fillId="0" borderId="26"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8" fillId="17" borderId="1" xfId="0" applyFont="1" applyFill="1" applyBorder="1" applyAlignment="1" applyProtection="1">
      <alignment horizontal="center" vertical="center" wrapText="1"/>
      <protection locked="0"/>
    </xf>
    <xf numFmtId="0" fontId="38" fillId="17" borderId="7" xfId="0"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9" fontId="39" fillId="0" borderId="1" xfId="1" applyFont="1" applyFill="1" applyBorder="1" applyAlignment="1" applyProtection="1">
      <alignment horizontal="left" vertical="center" wrapText="1"/>
      <protection locked="0"/>
    </xf>
    <xf numFmtId="9" fontId="39" fillId="0" borderId="7" xfId="1" applyFont="1" applyFill="1" applyBorder="1" applyAlignment="1" applyProtection="1">
      <alignment horizontal="left" vertical="center" wrapText="1"/>
      <protection locked="0"/>
    </xf>
    <xf numFmtId="0" fontId="37" fillId="2" borderId="1"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7" fillId="0" borderId="5"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39" fillId="0" borderId="1" xfId="0" applyFont="1" applyBorder="1" applyAlignment="1" applyProtection="1">
      <alignment horizontal="center" vertical="center" wrapText="1"/>
      <protection locked="0" hidden="1"/>
    </xf>
    <xf numFmtId="0" fontId="39" fillId="0" borderId="7" xfId="0" applyFont="1" applyBorder="1" applyAlignment="1" applyProtection="1">
      <alignment horizontal="center" vertical="center" wrapText="1"/>
      <protection locked="0" hidden="1"/>
    </xf>
    <xf numFmtId="0" fontId="37" fillId="12" borderId="1" xfId="0" applyFont="1" applyFill="1" applyBorder="1" applyAlignment="1" applyProtection="1">
      <alignment horizontal="center" vertical="center" wrapText="1"/>
      <protection locked="0"/>
    </xf>
    <xf numFmtId="0" fontId="37" fillId="12" borderId="7" xfId="0" applyFont="1" applyFill="1" applyBorder="1" applyAlignment="1" applyProtection="1">
      <alignment horizontal="center" vertical="center" wrapText="1"/>
      <protection locked="0"/>
    </xf>
    <xf numFmtId="9" fontId="39" fillId="0" borderId="1" xfId="1" applyFont="1" applyBorder="1" applyAlignment="1" applyProtection="1">
      <alignment horizontal="center" vertical="center" wrapText="1"/>
      <protection locked="0"/>
    </xf>
    <xf numFmtId="9" fontId="39" fillId="0" borderId="7" xfId="1" applyFont="1" applyBorder="1" applyAlignment="1" applyProtection="1">
      <alignment horizontal="center" vertical="center" wrapText="1"/>
      <protection locked="0"/>
    </xf>
    <xf numFmtId="10" fontId="39" fillId="0" borderId="1" xfId="1" applyNumberFormat="1" applyFont="1" applyBorder="1" applyAlignment="1" applyProtection="1">
      <alignment horizontal="center" vertical="center" wrapText="1"/>
      <protection locked="0"/>
    </xf>
    <xf numFmtId="10" fontId="39" fillId="0" borderId="7" xfId="1" applyNumberFormat="1" applyFont="1" applyBorder="1" applyAlignment="1" applyProtection="1">
      <alignment horizontal="center" vertical="center" wrapText="1"/>
      <protection locked="0"/>
    </xf>
    <xf numFmtId="0" fontId="38" fillId="16" borderId="1" xfId="0" applyFont="1" applyFill="1" applyBorder="1" applyAlignment="1" applyProtection="1">
      <alignment horizontal="center" vertical="center" wrapText="1"/>
      <protection locked="0"/>
    </xf>
    <xf numFmtId="0" fontId="38" fillId="16" borderId="7" xfId="0" applyFont="1" applyFill="1" applyBorder="1" applyAlignment="1" applyProtection="1">
      <alignment horizontal="center" vertical="center" wrapText="1"/>
      <protection locked="0"/>
    </xf>
    <xf numFmtId="10" fontId="2" fillId="0" borderId="1" xfId="1"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hidden="1"/>
    </xf>
    <xf numFmtId="10" fontId="2" fillId="0" borderId="7" xfId="1" applyNumberFormat="1" applyFont="1" applyBorder="1" applyAlignment="1" applyProtection="1">
      <alignment horizontal="center" vertical="center" wrapText="1"/>
      <protection locked="0"/>
    </xf>
    <xf numFmtId="9" fontId="1" fillId="0" borderId="1" xfId="1"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hidden="1"/>
    </xf>
    <xf numFmtId="0" fontId="37" fillId="0" borderId="1" xfId="0" applyFont="1" applyBorder="1" applyAlignment="1" applyProtection="1">
      <alignment horizontal="center" vertical="center" wrapText="1"/>
      <protection locked="0"/>
    </xf>
    <xf numFmtId="9" fontId="37" fillId="0" borderId="1" xfId="1" applyFont="1" applyBorder="1" applyAlignment="1" applyProtection="1">
      <alignment horizontal="center" vertical="center" wrapText="1"/>
      <protection locked="0"/>
    </xf>
    <xf numFmtId="0" fontId="35" fillId="0" borderId="1" xfId="0" applyFont="1" applyBorder="1" applyAlignment="1" applyProtection="1">
      <alignment horizontal="center" vertical="center" wrapText="1"/>
      <protection locked="0"/>
    </xf>
    <xf numFmtId="9" fontId="35" fillId="0" borderId="1" xfId="1" applyFont="1" applyBorder="1" applyAlignment="1" applyProtection="1">
      <alignment horizontal="left" vertical="center" wrapText="1"/>
      <protection locked="0"/>
    </xf>
    <xf numFmtId="9" fontId="35" fillId="0" borderId="1" xfId="1" applyFont="1" applyBorder="1" applyAlignment="1" applyProtection="1">
      <alignment horizontal="center" vertical="center" wrapText="1"/>
      <protection locked="0"/>
    </xf>
    <xf numFmtId="9" fontId="7" fillId="0" borderId="8" xfId="1" applyFont="1" applyBorder="1" applyAlignment="1" applyProtection="1">
      <alignment horizontal="center" vertical="center" wrapText="1"/>
      <protection locked="0"/>
    </xf>
    <xf numFmtId="9" fontId="7" fillId="0" borderId="16" xfId="1" applyFont="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9" fillId="0" borderId="35"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2" fillId="0" borderId="8"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3" fillId="0" borderId="10" xfId="0" applyFont="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9" fontId="2" fillId="0" borderId="8" xfId="1" applyFont="1" applyBorder="1" applyAlignment="1" applyProtection="1">
      <alignment horizontal="center" vertical="center" wrapText="1"/>
      <protection locked="0"/>
    </xf>
    <xf numFmtId="9" fontId="41" fillId="0" borderId="1" xfId="1"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2" fillId="0" borderId="21"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9" fontId="1" fillId="0" borderId="21" xfId="1" applyFont="1" applyBorder="1" applyAlignment="1" applyProtection="1">
      <alignment horizontal="left" vertical="center" wrapText="1"/>
      <protection locked="0"/>
    </xf>
    <xf numFmtId="9" fontId="1" fillId="0" borderId="24" xfId="1" applyFont="1" applyBorder="1" applyAlignment="1" applyProtection="1">
      <alignment horizontal="left" vertical="center" wrapText="1"/>
      <protection locked="0"/>
    </xf>
    <xf numFmtId="9" fontId="7" fillId="0" borderId="21" xfId="1" applyFont="1" applyBorder="1" applyAlignment="1" applyProtection="1">
      <alignment horizontal="center" vertical="center" wrapText="1"/>
      <protection locked="0"/>
    </xf>
    <xf numFmtId="9" fontId="7" fillId="0" borderId="24" xfId="1" applyFont="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0" fontId="7" fillId="12" borderId="24" xfId="0" applyFont="1" applyFill="1" applyBorder="1" applyAlignment="1" applyProtection="1">
      <alignment horizontal="center" vertical="center" wrapText="1"/>
      <protection locked="0"/>
    </xf>
    <xf numFmtId="9" fontId="7" fillId="12" borderId="21" xfId="1" applyFont="1" applyFill="1" applyBorder="1" applyAlignment="1" applyProtection="1">
      <alignment horizontal="center" vertical="center" wrapText="1"/>
      <protection locked="0"/>
    </xf>
    <xf numFmtId="9" fontId="7" fillId="12" borderId="24" xfId="1" applyFont="1" applyFill="1" applyBorder="1" applyAlignment="1" applyProtection="1">
      <alignment horizontal="center" vertical="center" wrapText="1"/>
      <protection locked="0"/>
    </xf>
    <xf numFmtId="0" fontId="9" fillId="12" borderId="21" xfId="0" applyFont="1" applyFill="1" applyBorder="1" applyAlignment="1" applyProtection="1">
      <alignment horizontal="center" vertical="center" wrapText="1"/>
      <protection locked="0"/>
    </xf>
    <xf numFmtId="0" fontId="9" fillId="12" borderId="24" xfId="0" applyFont="1" applyFill="1" applyBorder="1" applyAlignment="1" applyProtection="1">
      <alignment horizontal="center" vertical="center" wrapText="1"/>
      <protection locked="0"/>
    </xf>
    <xf numFmtId="0" fontId="9" fillId="0" borderId="33" xfId="0" applyFont="1" applyBorder="1" applyAlignment="1" applyProtection="1">
      <alignment horizontal="center" vertical="center" wrapText="1"/>
      <protection locked="0"/>
    </xf>
    <xf numFmtId="0" fontId="9" fillId="0" borderId="34"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9" fillId="0" borderId="2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9" fontId="2" fillId="0" borderId="21" xfId="1" applyFont="1" applyBorder="1" applyAlignment="1" applyProtection="1">
      <alignment horizontal="center" vertical="center" wrapText="1"/>
      <protection locked="0"/>
    </xf>
    <xf numFmtId="9" fontId="2" fillId="0" borderId="24" xfId="1" applyFont="1" applyBorder="1" applyAlignment="1" applyProtection="1">
      <alignment horizontal="center" vertical="center" wrapText="1"/>
      <protection locked="0"/>
    </xf>
    <xf numFmtId="0" fontId="2" fillId="18" borderId="15" xfId="0" applyFont="1" applyFill="1" applyBorder="1" applyAlignment="1" applyProtection="1">
      <alignment horizontal="center" vertical="center" wrapText="1"/>
      <protection locked="0"/>
    </xf>
    <xf numFmtId="0" fontId="2" fillId="18" borderId="38" xfId="0" applyFont="1" applyFill="1" applyBorder="1" applyAlignment="1" applyProtection="1">
      <alignment horizontal="center" vertical="center" wrapText="1"/>
      <protection locked="0"/>
    </xf>
    <xf numFmtId="9" fontId="2" fillId="0" borderId="38" xfId="5" applyFont="1" applyBorder="1" applyAlignment="1" applyProtection="1">
      <alignment horizontal="center" vertical="center" wrapText="1"/>
      <protection locked="0"/>
    </xf>
    <xf numFmtId="0" fontId="2" fillId="18" borderId="16" xfId="0" applyFont="1" applyFill="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hidden="1"/>
    </xf>
    <xf numFmtId="0" fontId="2" fillId="0" borderId="2" xfId="0" applyFont="1" applyBorder="1" applyAlignment="1" applyProtection="1">
      <alignment horizontal="center" vertical="center" wrapText="1"/>
      <protection locked="0" hidden="1"/>
    </xf>
    <xf numFmtId="0" fontId="2" fillId="0" borderId="38" xfId="0" applyFont="1" applyBorder="1" applyAlignment="1" applyProtection="1">
      <alignment horizontal="center" vertical="center" wrapText="1"/>
      <protection locked="0" hidden="1"/>
    </xf>
    <xf numFmtId="9" fontId="2" fillId="0" borderId="38"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9" fontId="1" fillId="0" borderId="38" xfId="1" applyFont="1" applyBorder="1" applyAlignment="1" applyProtection="1">
      <alignment horizontal="center" vertical="center" wrapText="1"/>
      <protection locked="0"/>
    </xf>
    <xf numFmtId="0" fontId="9" fillId="0" borderId="38" xfId="0" applyFont="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38"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9" fontId="7" fillId="0" borderId="2" xfId="1" applyFont="1" applyBorder="1" applyAlignment="1" applyProtection="1">
      <alignment horizontal="center" vertical="center" wrapText="1"/>
      <protection locked="0"/>
    </xf>
    <xf numFmtId="9" fontId="7" fillId="0" borderId="38" xfId="1" applyFont="1" applyBorder="1" applyAlignment="1" applyProtection="1">
      <alignment horizontal="center" vertical="center" wrapText="1"/>
      <protection locked="0"/>
    </xf>
    <xf numFmtId="0" fontId="9" fillId="11" borderId="2" xfId="0" applyFont="1" applyFill="1" applyBorder="1" applyAlignment="1" applyProtection="1">
      <alignment horizontal="center" vertical="center" wrapText="1"/>
      <protection locked="0"/>
    </xf>
    <xf numFmtId="0" fontId="7" fillId="2" borderId="38" xfId="0" applyFont="1" applyFill="1" applyBorder="1" applyAlignment="1" applyProtection="1">
      <alignment horizontal="center" vertical="center" wrapText="1"/>
      <protection locked="0"/>
    </xf>
    <xf numFmtId="0" fontId="9" fillId="0" borderId="36" xfId="0" applyFont="1" applyBorder="1" applyAlignment="1" applyProtection="1">
      <alignment horizontal="center" vertical="center" wrapText="1"/>
      <protection locked="0"/>
    </xf>
    <xf numFmtId="0" fontId="9" fillId="0" borderId="37" xfId="0" applyFont="1" applyBorder="1" applyAlignment="1" applyProtection="1">
      <alignment horizontal="center" vertical="center" wrapText="1"/>
      <protection locked="0"/>
    </xf>
    <xf numFmtId="0" fontId="9" fillId="11" borderId="1"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2" borderId="38"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left" vertical="center" wrapText="1"/>
      <protection locked="0" hidden="1"/>
    </xf>
    <xf numFmtId="0" fontId="2" fillId="11" borderId="1" xfId="0" applyFont="1" applyFill="1" applyBorder="1" applyAlignment="1" applyProtection="1">
      <alignment horizontal="center" vertical="center" wrapText="1"/>
      <protection locked="0"/>
    </xf>
    <xf numFmtId="0" fontId="7" fillId="11" borderId="1"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hidden="1"/>
    </xf>
    <xf numFmtId="9" fontId="7" fillId="11" borderId="1" xfId="1" applyFont="1" applyFill="1" applyBorder="1" applyAlignment="1" applyProtection="1">
      <alignment horizontal="center" vertical="center" wrapText="1"/>
      <protection locked="0"/>
    </xf>
    <xf numFmtId="165" fontId="2" fillId="11" borderId="1" xfId="0" applyNumberFormat="1" applyFont="1" applyFill="1" applyBorder="1" applyAlignment="1" applyProtection="1">
      <alignment horizontal="center" vertical="center" wrapText="1"/>
      <protection locked="0" hidden="1"/>
    </xf>
    <xf numFmtId="0" fontId="9" fillId="11" borderId="36" xfId="0" applyFont="1" applyFill="1" applyBorder="1" applyAlignment="1" applyProtection="1">
      <alignment horizontal="center" vertical="center" wrapText="1"/>
      <protection locked="0"/>
    </xf>
    <xf numFmtId="0" fontId="9" fillId="11" borderId="26" xfId="0" applyFont="1" applyFill="1" applyBorder="1" applyAlignment="1" applyProtection="1">
      <alignment horizontal="center" vertical="center" wrapText="1"/>
      <protection locked="0"/>
    </xf>
    <xf numFmtId="9" fontId="0" fillId="0" borderId="16" xfId="5" applyFont="1" applyBorder="1" applyAlignment="1" applyProtection="1">
      <alignment horizontal="justify" vertical="center" wrapText="1"/>
      <protection locked="0"/>
    </xf>
    <xf numFmtId="9" fontId="2" fillId="11" borderId="1" xfId="1" applyFont="1" applyFill="1" applyBorder="1" applyAlignment="1" applyProtection="1">
      <alignment horizontal="center" vertical="center" wrapText="1"/>
      <protection locked="0"/>
    </xf>
    <xf numFmtId="0" fontId="2" fillId="0" borderId="1" xfId="0" applyFont="1" applyBorder="1" applyAlignment="1" applyProtection="1">
      <alignment horizontal="justify" vertical="center" wrapText="1"/>
      <protection locked="0"/>
    </xf>
    <xf numFmtId="9" fontId="2" fillId="0" borderId="15" xfId="0" applyNumberFormat="1" applyFont="1" applyBorder="1" applyAlignment="1" applyProtection="1">
      <alignment horizontal="center" vertical="center" wrapText="1"/>
      <protection locked="0"/>
    </xf>
    <xf numFmtId="9" fontId="2" fillId="0" borderId="15" xfId="5" applyFont="1" applyFill="1" applyBorder="1" applyAlignment="1" applyProtection="1">
      <alignment horizontal="center" vertical="center" wrapText="1"/>
      <protection locked="0"/>
    </xf>
    <xf numFmtId="9" fontId="2" fillId="0" borderId="16" xfId="5" applyFont="1" applyFill="1" applyBorder="1" applyAlignment="1" applyProtection="1">
      <alignment horizontal="center" vertical="center" wrapText="1"/>
      <protection locked="0"/>
    </xf>
    <xf numFmtId="0" fontId="2" fillId="0" borderId="15"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hidden="1"/>
    </xf>
    <xf numFmtId="9" fontId="4" fillId="0" borderId="1" xfId="1"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hidden="1"/>
    </xf>
    <xf numFmtId="9" fontId="41" fillId="2" borderId="1" xfId="1" applyFont="1" applyFill="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hidden="1"/>
    </xf>
    <xf numFmtId="0" fontId="11" fillId="0" borderId="5" xfId="0" applyFont="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41" fillId="12" borderId="1" xfId="0" applyFont="1" applyFill="1" applyBorder="1" applyAlignment="1" applyProtection="1">
      <alignment horizontal="center" vertical="center" wrapText="1"/>
      <protection locked="0"/>
    </xf>
    <xf numFmtId="9" fontId="41" fillId="12" borderId="1" xfId="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protection locked="0"/>
    </xf>
    <xf numFmtId="9" fontId="5" fillId="0" borderId="1" xfId="1" applyFont="1" applyFill="1" applyBorder="1" applyAlignment="1" applyProtection="1">
      <alignment horizontal="left" vertical="center" wrapText="1"/>
      <protection locked="0"/>
    </xf>
    <xf numFmtId="0" fontId="8" fillId="12" borderId="1" xfId="0" applyFont="1" applyFill="1" applyBorder="1" applyAlignment="1" applyProtection="1">
      <alignment horizontal="center" vertical="center" wrapText="1"/>
      <protection locked="0"/>
    </xf>
    <xf numFmtId="0" fontId="8" fillId="12" borderId="7"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9" fontId="34" fillId="0" borderId="1" xfId="1" applyFont="1" applyBorder="1" applyAlignment="1" applyProtection="1">
      <alignment horizontal="center" vertical="center" wrapText="1"/>
      <protection locked="0"/>
    </xf>
    <xf numFmtId="0" fontId="8" fillId="13" borderId="1" xfId="0" applyFont="1" applyFill="1" applyBorder="1" applyAlignment="1" applyProtection="1">
      <alignment horizontal="center" vertical="center" wrapText="1"/>
      <protection locked="0"/>
    </xf>
    <xf numFmtId="0" fontId="41" fillId="13" borderId="1" xfId="0" applyFont="1" applyFill="1" applyBorder="1" applyAlignment="1" applyProtection="1">
      <alignment horizontal="center" vertical="center" wrapText="1"/>
      <protection locked="0"/>
    </xf>
    <xf numFmtId="0" fontId="28" fillId="16" borderId="1" xfId="0" applyFont="1" applyFill="1" applyBorder="1" applyAlignment="1" applyProtection="1">
      <alignment horizontal="center" vertical="center" wrapText="1"/>
      <protection locked="0"/>
    </xf>
    <xf numFmtId="0" fontId="15" fillId="16" borderId="1" xfId="0" applyFont="1" applyFill="1" applyBorder="1" applyAlignment="1" applyProtection="1">
      <alignment horizontal="center" vertical="center" wrapText="1"/>
      <protection locked="0"/>
    </xf>
    <xf numFmtId="9" fontId="15" fillId="0" borderId="1" xfId="1" applyFont="1" applyBorder="1" applyAlignment="1" applyProtection="1">
      <alignment horizontal="center" vertical="center" wrapText="1"/>
      <protection locked="0"/>
    </xf>
    <xf numFmtId="164" fontId="46" fillId="2" borderId="8" xfId="0" applyNumberFormat="1" applyFont="1" applyFill="1" applyBorder="1" applyAlignment="1" applyProtection="1">
      <alignment horizontal="center" vertical="center"/>
      <protection hidden="1"/>
    </xf>
    <xf numFmtId="164" fontId="46" fillId="2" borderId="38" xfId="0" applyNumberFormat="1" applyFont="1" applyFill="1" applyBorder="1" applyAlignment="1" applyProtection="1">
      <alignment horizontal="center" vertical="center"/>
      <protection hidden="1"/>
    </xf>
    <xf numFmtId="0" fontId="46" fillId="0" borderId="54" xfId="0" applyFont="1" applyBorder="1" applyAlignment="1" applyProtection="1">
      <alignment horizontal="center" vertical="center" wrapText="1"/>
      <protection hidden="1"/>
    </xf>
    <xf numFmtId="0" fontId="46" fillId="0" borderId="55" xfId="0" applyFont="1" applyBorder="1" applyAlignment="1" applyProtection="1">
      <alignment horizontal="center" vertical="center" wrapText="1"/>
      <protection hidden="1"/>
    </xf>
    <xf numFmtId="0" fontId="0" fillId="0" borderId="8"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9" fontId="0" fillId="0" borderId="8" xfId="1" applyFont="1" applyBorder="1" applyAlignment="1" applyProtection="1">
      <alignment horizontal="center" vertical="center" wrapText="1"/>
      <protection locked="0"/>
    </xf>
    <xf numFmtId="9" fontId="0" fillId="0" borderId="2" xfId="1" applyFont="1" applyBorder="1" applyAlignment="1" applyProtection="1">
      <alignment horizontal="center" vertical="center" wrapText="1"/>
      <protection locked="0"/>
    </xf>
    <xf numFmtId="9" fontId="0" fillId="0" borderId="38" xfId="1"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hidden="1"/>
    </xf>
    <xf numFmtId="0" fontId="0" fillId="0" borderId="38" xfId="0" applyBorder="1" applyAlignment="1" applyProtection="1">
      <alignment horizontal="center" vertical="center" wrapText="1"/>
      <protection locked="0" hidden="1"/>
    </xf>
    <xf numFmtId="0" fontId="0" fillId="0" borderId="15"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9" fontId="0" fillId="0" borderId="15" xfId="5" applyFont="1" applyBorder="1" applyAlignment="1" applyProtection="1">
      <alignment horizontal="left" vertical="center" wrapText="1"/>
      <protection locked="0"/>
    </xf>
    <xf numFmtId="9" fontId="0" fillId="0" borderId="16" xfId="5" applyFont="1" applyBorder="1" applyAlignment="1" applyProtection="1">
      <alignment horizontal="left" vertical="center" wrapText="1"/>
      <protection locked="0"/>
    </xf>
    <xf numFmtId="0" fontId="7" fillId="0" borderId="48" xfId="0" applyFont="1" applyBorder="1" applyAlignment="1" applyProtection="1">
      <alignment horizontal="center" vertical="center" wrapText="1"/>
      <protection locked="0"/>
    </xf>
    <xf numFmtId="0" fontId="7" fillId="0" borderId="51" xfId="0" applyFont="1" applyBorder="1" applyAlignment="1" applyProtection="1">
      <alignment horizontal="center" vertical="center" wrapText="1"/>
      <protection locked="0"/>
    </xf>
    <xf numFmtId="9" fontId="0" fillId="0" borderId="15" xfId="5" applyFont="1" applyBorder="1" applyAlignment="1" applyProtection="1">
      <alignment horizontal="center" vertical="center" wrapText="1"/>
      <protection locked="0"/>
    </xf>
    <xf numFmtId="9" fontId="0" fillId="0" borderId="16" xfId="5"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7" fillId="0" borderId="49"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wrapText="1"/>
      <protection locked="0"/>
    </xf>
    <xf numFmtId="0" fontId="7" fillId="0" borderId="46"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18" borderId="1" xfId="0" applyFill="1" applyBorder="1" applyAlignment="1" applyProtection="1">
      <alignmen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9" fontId="0" fillId="0" borderId="1" xfId="1" applyFont="1" applyBorder="1" applyAlignment="1" applyProtection="1">
      <alignment horizontal="left" vertical="center" wrapText="1"/>
      <protection locked="0"/>
    </xf>
    <xf numFmtId="9" fontId="0" fillId="0" borderId="7" xfId="1" applyFont="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center" vertical="center" wrapText="1"/>
      <protection locked="0" hidden="1"/>
    </xf>
    <xf numFmtId="0" fontId="5" fillId="0" borderId="1" xfId="0" applyFont="1" applyBorder="1" applyAlignment="1" applyProtection="1">
      <alignment horizontal="left" vertical="center" wrapText="1"/>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left" vertical="center" wrapText="1"/>
      <protection hidden="1"/>
    </xf>
    <xf numFmtId="0" fontId="0" fillId="0" borderId="5" xfId="0" quotePrefix="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locked="0"/>
    </xf>
    <xf numFmtId="9" fontId="0" fillId="0" borderId="7" xfId="1"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32"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protection locked="0"/>
    </xf>
    <xf numFmtId="9" fontId="7" fillId="12" borderId="7" xfId="1" applyFont="1" applyFill="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0" fontId="7" fillId="0" borderId="37"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39" xfId="0" applyFont="1" applyBorder="1" applyAlignment="1" applyProtection="1">
      <alignment horizontal="center" vertical="center" wrapText="1"/>
      <protection locked="0"/>
    </xf>
    <xf numFmtId="0" fontId="7" fillId="0" borderId="40"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38" xfId="0" applyFont="1" applyBorder="1" applyAlignment="1" applyProtection="1">
      <alignment horizontal="center" vertical="center" wrapText="1"/>
      <protection locked="0"/>
    </xf>
    <xf numFmtId="9" fontId="7" fillId="2" borderId="8" xfId="1" applyFont="1" applyFill="1" applyBorder="1" applyAlignment="1" applyProtection="1">
      <alignment horizontal="center" vertical="center" wrapText="1"/>
      <protection locked="0"/>
    </xf>
    <xf numFmtId="0" fontId="2" fillId="0" borderId="4" xfId="0" applyFont="1" applyBorder="1" applyAlignment="1" applyProtection="1">
      <alignment horizontal="justify" vertical="center" wrapText="1"/>
      <protection locked="0"/>
    </xf>
    <xf numFmtId="0" fontId="2" fillId="0" borderId="8" xfId="0" applyFont="1" applyBorder="1" applyAlignment="1" applyProtection="1">
      <alignment horizontal="justify" vertical="center" wrapText="1"/>
      <protection locked="0"/>
    </xf>
    <xf numFmtId="9" fontId="1" fillId="0" borderId="4" xfId="1" applyFont="1" applyFill="1" applyBorder="1" applyAlignment="1" applyProtection="1">
      <alignment horizontal="left" vertical="center" wrapText="1"/>
      <protection locked="0"/>
    </xf>
    <xf numFmtId="9" fontId="1" fillId="0" borderId="8" xfId="1" applyFont="1" applyFill="1" applyBorder="1" applyAlignment="1" applyProtection="1">
      <alignment horizontal="left" vertical="center" wrapText="1"/>
      <protection locked="0"/>
    </xf>
    <xf numFmtId="0" fontId="2" fillId="0" borderId="1" xfId="0" applyFont="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locked="0"/>
    </xf>
    <xf numFmtId="9" fontId="1" fillId="0" borderId="1" xfId="1" applyFont="1" applyFill="1" applyBorder="1" applyAlignment="1" applyProtection="1">
      <alignment horizontal="left" vertical="center" wrapText="1"/>
      <protection locked="0"/>
    </xf>
    <xf numFmtId="0" fontId="9" fillId="0" borderId="49"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hidden="1"/>
    </xf>
    <xf numFmtId="0" fontId="2" fillId="0" borderId="16" xfId="0" applyFont="1" applyBorder="1" applyAlignment="1" applyProtection="1">
      <alignment horizontal="center" vertical="center" wrapText="1"/>
      <protection locked="0" hidden="1"/>
    </xf>
    <xf numFmtId="0" fontId="2" fillId="0" borderId="1" xfId="0" applyFont="1" applyBorder="1" applyAlignment="1" applyProtection="1">
      <alignment vertical="center" wrapText="1"/>
      <protection locked="0"/>
    </xf>
    <xf numFmtId="9" fontId="7" fillId="0" borderId="15" xfId="1" applyFont="1" applyBorder="1" applyAlignment="1" applyProtection="1">
      <alignment horizontal="center" vertical="center" wrapText="1"/>
      <protection locked="0"/>
    </xf>
    <xf numFmtId="9" fontId="7" fillId="0" borderId="15" xfId="5" applyFont="1" applyBorder="1" applyAlignment="1" applyProtection="1">
      <alignment horizontal="center" vertical="center" wrapText="1"/>
      <protection locked="0"/>
    </xf>
    <xf numFmtId="9" fontId="7" fillId="0" borderId="16" xfId="5" applyFont="1" applyBorder="1" applyAlignment="1" applyProtection="1">
      <alignment horizontal="center" vertical="center" wrapText="1"/>
      <protection locked="0"/>
    </xf>
    <xf numFmtId="9" fontId="7" fillId="0" borderId="38" xfId="5" applyFont="1" applyBorder="1" applyAlignment="1" applyProtection="1">
      <alignment horizontal="center" vertical="center" wrapText="1"/>
      <protection locked="0"/>
    </xf>
    <xf numFmtId="0" fontId="15" fillId="16" borderId="15" xfId="0" applyFont="1" applyFill="1" applyBorder="1" applyAlignment="1" applyProtection="1">
      <alignment horizontal="center" vertical="center" wrapText="1"/>
      <protection locked="0"/>
    </xf>
    <xf numFmtId="0" fontId="15" fillId="16" borderId="16" xfId="0" applyFont="1" applyFill="1" applyBorder="1" applyAlignment="1" applyProtection="1">
      <alignment horizontal="center" vertical="center" wrapText="1"/>
      <protection locked="0"/>
    </xf>
    <xf numFmtId="9" fontId="7" fillId="2" borderId="15" xfId="1" applyFont="1" applyFill="1" applyBorder="1" applyAlignment="1" applyProtection="1">
      <alignment horizontal="center" vertical="center" wrapText="1"/>
      <protection locked="0"/>
    </xf>
    <xf numFmtId="9" fontId="7" fillId="2" borderId="16" xfId="1" applyFont="1" applyFill="1" applyBorder="1" applyAlignment="1" applyProtection="1">
      <alignment horizontal="center" vertical="center" wrapText="1"/>
      <protection locked="0"/>
    </xf>
    <xf numFmtId="0" fontId="7" fillId="13" borderId="8" xfId="0" applyFont="1" applyFill="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9" fillId="13" borderId="8" xfId="0" applyFont="1" applyFill="1" applyBorder="1" applyAlignment="1" applyProtection="1">
      <alignment horizontal="center" vertical="center" wrapText="1"/>
      <protection locked="0"/>
    </xf>
    <xf numFmtId="9" fontId="0" fillId="0" borderId="15" xfId="1" applyFont="1" applyBorder="1" applyAlignment="1" applyProtection="1">
      <alignment horizontal="center" vertical="center" wrapText="1"/>
      <protection locked="0"/>
    </xf>
    <xf numFmtId="9" fontId="0" fillId="0" borderId="4" xfId="1" applyFont="1" applyBorder="1" applyAlignment="1" applyProtection="1">
      <alignment horizontal="left" vertical="center" wrapText="1"/>
      <protection locked="0"/>
    </xf>
    <xf numFmtId="9" fontId="1" fillId="0" borderId="8" xfId="1" applyFont="1" applyBorder="1" applyAlignment="1" applyProtection="1">
      <alignment horizontal="left" vertical="center" wrapText="1"/>
      <protection locked="0"/>
    </xf>
    <xf numFmtId="9" fontId="7" fillId="2" borderId="7" xfId="1" applyFont="1" applyFill="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14" fontId="27" fillId="0" borderId="1" xfId="0" applyNumberFormat="1" applyFont="1" applyBorder="1" applyAlignment="1" applyProtection="1">
      <alignment horizontal="center" vertical="center" wrapText="1"/>
      <protection locked="0" hidden="1"/>
    </xf>
    <xf numFmtId="9" fontId="4" fillId="0" borderId="1" xfId="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9" fontId="4" fillId="0" borderId="1" xfId="1" applyFont="1" applyFill="1" applyBorder="1" applyAlignment="1" applyProtection="1">
      <alignment horizontal="justify" vertical="center" wrapText="1"/>
      <protection locked="0"/>
    </xf>
    <xf numFmtId="9" fontId="4" fillId="0" borderId="1" xfId="1" applyFont="1" applyBorder="1" applyAlignment="1" applyProtection="1">
      <alignment horizontal="center" vertical="center" wrapText="1"/>
      <protection locked="0"/>
    </xf>
    <xf numFmtId="9" fontId="5" fillId="0" borderId="15" xfId="5" applyFont="1" applyFill="1" applyBorder="1" applyAlignment="1" applyProtection="1">
      <alignment horizontal="justify" vertical="center" wrapText="1"/>
      <protection locked="0"/>
    </xf>
    <xf numFmtId="9" fontId="5" fillId="0" borderId="16" xfId="5" applyFont="1" applyFill="1" applyBorder="1" applyAlignment="1" applyProtection="1">
      <alignment horizontal="justify"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justify" vertical="center" wrapText="1"/>
      <protection locked="0"/>
    </xf>
    <xf numFmtId="0" fontId="4" fillId="0" borderId="15"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2" fillId="19" borderId="15" xfId="0" applyFont="1" applyFill="1" applyBorder="1" applyAlignment="1" applyProtection="1">
      <alignment horizontal="center" vertical="center" wrapText="1"/>
      <protection locked="0"/>
    </xf>
    <xf numFmtId="0" fontId="2" fillId="19" borderId="16" xfId="0" applyFont="1" applyFill="1" applyBorder="1" applyAlignment="1" applyProtection="1">
      <alignment horizontal="center" vertical="center" wrapText="1"/>
      <protection locked="0"/>
    </xf>
    <xf numFmtId="0" fontId="2" fillId="0" borderId="2" xfId="0" applyFont="1" applyBorder="1" applyAlignment="1" applyProtection="1">
      <alignment horizontal="justify" vertical="center" wrapText="1"/>
      <protection locked="0"/>
    </xf>
    <xf numFmtId="0" fontId="2" fillId="0" borderId="15"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6" xfId="0" applyFont="1" applyBorder="1" applyAlignment="1" applyProtection="1">
      <alignment vertical="center" wrapText="1"/>
      <protection locked="0"/>
    </xf>
    <xf numFmtId="9" fontId="2" fillId="0" borderId="2" xfId="5" applyFont="1" applyBorder="1" applyAlignment="1" applyProtection="1">
      <alignment horizontal="center" vertical="center" wrapText="1"/>
      <protection locked="0"/>
    </xf>
    <xf numFmtId="0" fontId="4" fillId="18" borderId="1" xfId="0" applyFont="1" applyFill="1" applyBorder="1" applyAlignment="1" applyProtection="1">
      <alignment vertical="center" wrapText="1"/>
      <protection locked="0"/>
    </xf>
    <xf numFmtId="0" fontId="2" fillId="0" borderId="2" xfId="0" applyFont="1" applyBorder="1" applyAlignment="1" applyProtection="1">
      <alignment horizontal="left" vertical="center" wrapText="1"/>
      <protection locked="0"/>
    </xf>
  </cellXfs>
  <cellStyles count="8">
    <cellStyle name="Hipervínculo" xfId="4" builtinId="8"/>
    <cellStyle name="Hyperlink" xfId="3" xr:uid="{00000000-0005-0000-0000-000001000000}"/>
    <cellStyle name="Hyperlink 2" xfId="6" xr:uid="{6C700EED-4091-4DC9-B8FC-7AA43F459BE7}"/>
    <cellStyle name="Millares" xfId="2" builtinId="3"/>
    <cellStyle name="Millares 2" xfId="7" xr:uid="{74ED8753-16B7-4041-AAE6-0988ADB3F41A}"/>
    <cellStyle name="Normal" xfId="0" builtinId="0"/>
    <cellStyle name="Percent 2" xfId="5" xr:uid="{8711109F-B0FE-4D7C-BC9A-D773FCD58E5B}"/>
    <cellStyle name="Porcentaje" xfId="1" builtinId="5"/>
  </cellStyles>
  <dxfs count="1146">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font>
      <fill>
        <patternFill>
          <bgColor rgb="FFFFFF00"/>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color auto="1"/>
      </font>
      <numFmt numFmtId="0" formatCode="General"/>
      <fill>
        <patternFill>
          <fgColor auto="1"/>
          <bgColor rgb="FF00B05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ill>
        <patternFill>
          <bgColor rgb="FF00B050"/>
        </patternFill>
      </fill>
    </dxf>
    <dxf>
      <fill>
        <patternFill>
          <bgColor rgb="FFFFFF00"/>
        </patternFill>
      </fill>
    </dxf>
    <dxf>
      <font>
        <color auto="1"/>
      </font>
      <numFmt numFmtId="0" formatCode="General"/>
      <fill>
        <patternFill>
          <bgColor rgb="FF92D050"/>
        </patternFill>
      </fill>
    </dxf>
    <dxf>
      <fill>
        <patternFill>
          <bgColor rgb="FFFFC000"/>
        </patternFill>
      </fill>
    </dxf>
    <dxf>
      <font>
        <color theme="0"/>
      </font>
      <numFmt numFmtId="0" formatCode="General"/>
      <fill>
        <patternFill>
          <bgColor rgb="FFFF0000"/>
        </patternFill>
      </fill>
    </dxf>
    <dxf>
      <fill>
        <patternFill>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theme="0"/>
      </font>
      <numFmt numFmtId="0" formatCode="General"/>
      <fill>
        <patternFill>
          <bgColor rgb="FFFF000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auto="1"/>
      </font>
      <numFmt numFmtId="0" formatCode="General"/>
      <fill>
        <patternFill>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92D050"/>
        </patternFill>
      </fill>
    </dxf>
    <dxf>
      <font>
        <color auto="1"/>
      </font>
      <numFmt numFmtId="0" formatCode="General"/>
      <fill>
        <patternFill>
          <fgColor auto="1"/>
          <bgColor rgb="FF92D05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F8F16E"/>
        </patternFill>
      </fill>
    </dxf>
    <dxf>
      <font>
        <color auto="1"/>
      </font>
      <numFmt numFmtId="0" formatCode="General"/>
      <fill>
        <patternFill>
          <fgColor auto="1"/>
          <bgColor rgb="FFE37303"/>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92D050"/>
        </patternFill>
      </fill>
    </dxf>
    <dxf>
      <font>
        <color auto="1"/>
      </font>
      <numFmt numFmtId="0" formatCode="General"/>
      <fill>
        <patternFill>
          <fgColor auto="1"/>
          <bgColor theme="5" tint="-0.24994659260841701"/>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FFC000"/>
        </patternFill>
      </fill>
    </dxf>
    <dxf>
      <fill>
        <patternFill>
          <bgColor rgb="FFFFC000"/>
        </patternFill>
      </fill>
    </dxf>
    <dxf>
      <fill>
        <patternFill>
          <bgColor rgb="FFFFFF00"/>
        </patternFill>
      </fill>
    </dxf>
    <dxf>
      <fill>
        <patternFill>
          <bgColor rgb="FF00B050"/>
        </patternFill>
      </fill>
    </dxf>
    <dxf>
      <font>
        <color auto="1"/>
      </font>
      <numFmt numFmtId="0" formatCode="General"/>
      <fill>
        <patternFill>
          <fgColor auto="1"/>
          <bgColor rgb="FF35EB4B"/>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F8F16E"/>
        </patternFill>
      </fill>
    </dxf>
    <dxf>
      <font>
        <color auto="1"/>
      </font>
      <numFmt numFmtId="0" formatCode="General"/>
      <fill>
        <patternFill>
          <fgColor auto="1"/>
          <bgColor rgb="FFE37303"/>
        </patternFill>
      </fill>
    </dxf>
    <dxf>
      <font>
        <color auto="1"/>
      </font>
      <numFmt numFmtId="0" formatCode="General"/>
      <fill>
        <patternFill>
          <fgColor auto="1"/>
          <bgColor rgb="FFC0000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00B050"/>
        </patternFill>
      </fill>
    </dxf>
    <dxf>
      <fill>
        <patternFill>
          <bgColor rgb="FFFFC000"/>
        </patternFill>
      </fill>
    </dxf>
    <dxf>
      <fill>
        <patternFill>
          <bgColor rgb="FFFFFF0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C0000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ont>
        <color theme="0"/>
      </font>
      <numFmt numFmtId="0" formatCode="General"/>
      <fill>
        <patternFill>
          <fgColor auto="1"/>
          <bgColor rgb="FFFF00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ill>
        <patternFill>
          <bgColor rgb="FFFFC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ill>
        <patternFill>
          <bgColor rgb="FF92D050"/>
        </patternFill>
      </fill>
    </dxf>
    <dxf>
      <font>
        <color theme="0"/>
      </font>
      <numFmt numFmtId="0" formatCode="General"/>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FF00"/>
        </patternFill>
      </fill>
    </dxf>
    <dxf>
      <font>
        <color theme="0"/>
      </font>
      <numFmt numFmtId="0" formatCode="General"/>
      <fill>
        <patternFill>
          <fgColor auto="1"/>
          <bgColor rgb="FFFF0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C000"/>
        </patternFill>
      </fill>
    </dxf>
    <dxf>
      <font>
        <color auto="1"/>
      </font>
      <numFmt numFmtId="0" formatCode="General"/>
      <fill>
        <patternFill>
          <fgColor auto="1"/>
          <bgColor rgb="FFFFC000"/>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auto="1"/>
      </font>
      <numFmt numFmtId="0" formatCode="General"/>
      <fill>
        <patternFill>
          <fgColor auto="1"/>
          <bgColor rgb="FFFF0000"/>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auto="1"/>
      </font>
      <numFmt numFmtId="0" formatCode="General"/>
      <fill>
        <patternFill>
          <fgColor auto="1"/>
          <bgColor rgb="FFFFFF0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auto="1"/>
      </font>
      <numFmt numFmtId="0" formatCode="General"/>
      <fill>
        <patternFill>
          <fgColor auto="1"/>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fgColor auto="1"/>
          <bgColor rgb="FFC00000"/>
        </patternFill>
      </fill>
    </dxf>
    <dxf>
      <font>
        <color auto="1"/>
      </font>
      <numFmt numFmtId="0" formatCode="General"/>
      <fill>
        <patternFill>
          <fgColor auto="1"/>
          <bgColor rgb="FF00B050"/>
        </patternFill>
      </fill>
    </dxf>
    <dxf>
      <font>
        <color auto="1"/>
      </font>
      <numFmt numFmtId="0" formatCode="General"/>
      <fill>
        <patternFill>
          <fgColor auto="1"/>
          <bgColor rgb="FFFF0000"/>
        </patternFill>
      </fill>
    </dxf>
    <dxf>
      <font>
        <color auto="1"/>
      </font>
      <numFmt numFmtId="0" formatCode="General"/>
      <fill>
        <patternFill>
          <fgColor auto="1"/>
          <bgColor rgb="FFFFC00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C000"/>
        </patternFill>
      </fill>
    </dxf>
    <dxf>
      <fill>
        <patternFill>
          <bgColor rgb="FFFFFF00"/>
        </patternFill>
      </fill>
    </dxf>
    <dxf>
      <fill>
        <patternFill>
          <bgColor rgb="FF00B050"/>
        </patternFill>
      </fill>
    </dxf>
    <dxf>
      <font>
        <color theme="0"/>
      </font>
      <numFmt numFmtId="0" formatCode="General"/>
      <fill>
        <patternFill>
          <bgColor rgb="FFFF0000"/>
        </patternFill>
      </fill>
    </dxf>
    <dxf>
      <font>
        <color theme="0"/>
      </font>
      <numFmt numFmtId="0" formatCode="General"/>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ont>
        <color auto="1"/>
      </font>
      <numFmt numFmtId="0" formatCode="General"/>
      <fill>
        <patternFill>
          <fgColor auto="1"/>
          <bgColor rgb="FFF8F16E"/>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color auto="1"/>
      </font>
      <numFmt numFmtId="0" formatCode="General"/>
      <fill>
        <patternFill>
          <fgColor auto="1"/>
          <bgColor rgb="FF35EB4B"/>
        </patternFill>
      </fill>
    </dxf>
    <dxf>
      <font>
        <color auto="1"/>
      </font>
      <numFmt numFmtId="0" formatCode="General"/>
      <fill>
        <patternFill>
          <bgColor rgb="FF92D050"/>
        </patternFill>
      </fill>
    </dxf>
    <dxf>
      <font>
        <color theme="0"/>
      </font>
      <numFmt numFmtId="0" formatCode="General"/>
      <fill>
        <patternFill>
          <bgColor rgb="FFFF0000"/>
        </patternFill>
      </fill>
    </dxf>
    <dxf>
      <fill>
        <patternFill>
          <bgColor rgb="FF92D05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color auto="1"/>
      </font>
      <fill>
        <patternFill>
          <bgColor rgb="FFFFFF00"/>
        </patternFill>
      </fill>
    </dxf>
    <dxf>
      <font>
        <b/>
        <i val="0"/>
        <color theme="0"/>
      </font>
      <fill>
        <patternFill>
          <bgColor rgb="FFC0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92D050"/>
        </patternFill>
      </fill>
    </dxf>
    <dxf>
      <font>
        <b/>
        <i val="0"/>
        <color auto="1"/>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FF0000"/>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auto="1"/>
      </font>
      <fill>
        <patternFill>
          <bgColor theme="5" tint="-0.24994659260841701"/>
        </patternFill>
      </fill>
    </dxf>
    <dxf>
      <font>
        <b/>
        <i val="0"/>
        <color theme="0"/>
      </font>
      <fill>
        <patternFill>
          <bgColor rgb="FFC00000"/>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C00000"/>
        </patternFill>
      </fill>
    </dxf>
    <dxf>
      <font>
        <b/>
        <i val="0"/>
        <color auto="1"/>
      </font>
      <fill>
        <patternFill>
          <bgColor theme="5" tint="-0.24994659260841701"/>
        </patternFill>
      </fill>
    </dxf>
    <dxf>
      <font>
        <b/>
        <i val="0"/>
        <color auto="1"/>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0000FF"/>
      <color rgb="FFE37303"/>
      <color rgb="FFF8F16E"/>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microsoft.com/office/2017/10/relationships/person" Target="persons/person.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8</xdr:col>
      <xdr:colOff>769621</xdr:colOff>
      <xdr:row>5</xdr:row>
      <xdr:rowOff>45720</xdr:rowOff>
    </xdr:from>
    <xdr:ext cx="4113752" cy="3866750"/>
    <xdr:pic>
      <xdr:nvPicPr>
        <xdr:cNvPr id="2" name="Imagen 1">
          <a:extLst>
            <a:ext uri="{FF2B5EF4-FFF2-40B4-BE49-F238E27FC236}">
              <a16:creationId xmlns:a16="http://schemas.microsoft.com/office/drawing/2014/main" id="{9403AC1F-C0A0-4B19-951F-0255B4D8DF6C}"/>
            </a:ext>
          </a:extLst>
        </xdr:cNvPr>
        <xdr:cNvPicPr>
          <a:picLocks noChangeAspect="1"/>
        </xdr:cNvPicPr>
      </xdr:nvPicPr>
      <xdr:blipFill>
        <a:blip xmlns:r="http://schemas.openxmlformats.org/officeDocument/2006/relationships" r:embed="rId1"/>
        <a:stretch>
          <a:fillRect/>
        </a:stretch>
      </xdr:blipFill>
      <xdr:spPr>
        <a:xfrm>
          <a:off x="6856096" y="998220"/>
          <a:ext cx="4113752" cy="3866750"/>
        </a:xfrm>
        <a:prstGeom prst="rect">
          <a:avLst/>
        </a:prstGeom>
      </xdr:spPr>
    </xdr:pic>
    <xdr:clientData/>
  </xdr:oneCellAnchor>
  <xdr:oneCellAnchor>
    <xdr:from>
      <xdr:col>1</xdr:col>
      <xdr:colOff>0</xdr:colOff>
      <xdr:row>5</xdr:row>
      <xdr:rowOff>0</xdr:rowOff>
    </xdr:from>
    <xdr:ext cx="4128180" cy="6176508"/>
    <xdr:pic>
      <xdr:nvPicPr>
        <xdr:cNvPr id="3" name="Imagen 2">
          <a:extLst>
            <a:ext uri="{FF2B5EF4-FFF2-40B4-BE49-F238E27FC236}">
              <a16:creationId xmlns:a16="http://schemas.microsoft.com/office/drawing/2014/main" id="{4C3D5E45-1EE3-432C-A392-FE77DD4501AB}"/>
            </a:ext>
          </a:extLst>
        </xdr:cNvPr>
        <xdr:cNvPicPr>
          <a:picLocks noChangeAspect="1"/>
        </xdr:cNvPicPr>
      </xdr:nvPicPr>
      <xdr:blipFill>
        <a:blip xmlns:r="http://schemas.openxmlformats.org/officeDocument/2006/relationships" r:embed="rId2"/>
        <a:stretch>
          <a:fillRect/>
        </a:stretch>
      </xdr:blipFill>
      <xdr:spPr>
        <a:xfrm>
          <a:off x="762000" y="952500"/>
          <a:ext cx="4128180" cy="6176508"/>
        </a:xfrm>
        <a:prstGeom prst="rect">
          <a:avLst/>
        </a:prstGeom>
      </xdr:spPr>
    </xdr:pic>
    <xdr:clientData/>
  </xdr:oneCellAnchor>
  <xdr:oneCellAnchor>
    <xdr:from>
      <xdr:col>1</xdr:col>
      <xdr:colOff>0</xdr:colOff>
      <xdr:row>36</xdr:row>
      <xdr:rowOff>129540</xdr:rowOff>
    </xdr:from>
    <xdr:ext cx="4131252" cy="1594954"/>
    <xdr:pic>
      <xdr:nvPicPr>
        <xdr:cNvPr id="4" name="Imagen 3">
          <a:extLst>
            <a:ext uri="{FF2B5EF4-FFF2-40B4-BE49-F238E27FC236}">
              <a16:creationId xmlns:a16="http://schemas.microsoft.com/office/drawing/2014/main" id="{253C7A66-B751-444D-8FF6-87AA84A04B18}"/>
            </a:ext>
          </a:extLst>
        </xdr:cNvPr>
        <xdr:cNvPicPr>
          <a:picLocks noChangeAspect="1"/>
        </xdr:cNvPicPr>
      </xdr:nvPicPr>
      <xdr:blipFill>
        <a:blip xmlns:r="http://schemas.openxmlformats.org/officeDocument/2006/relationships" r:embed="rId3"/>
        <a:stretch>
          <a:fillRect/>
        </a:stretch>
      </xdr:blipFill>
      <xdr:spPr>
        <a:xfrm>
          <a:off x="762000" y="6987540"/>
          <a:ext cx="4131252" cy="1594954"/>
        </a:xfrm>
        <a:prstGeom prst="rect">
          <a:avLst/>
        </a:prstGeom>
      </xdr:spPr>
    </xdr:pic>
    <xdr:clientData/>
  </xdr:oneCellAnchor>
  <xdr:twoCellAnchor>
    <xdr:from>
      <xdr:col>6</xdr:col>
      <xdr:colOff>685800</xdr:colOff>
      <xdr:row>13</xdr:row>
      <xdr:rowOff>7620</xdr:rowOff>
    </xdr:from>
    <xdr:to>
      <xdr:col>8</xdr:col>
      <xdr:colOff>533400</xdr:colOff>
      <xdr:row>16</xdr:row>
      <xdr:rowOff>60960</xdr:rowOff>
    </xdr:to>
    <xdr:sp macro="" textlink="">
      <xdr:nvSpPr>
        <xdr:cNvPr id="5" name="Flecha: a la derecha 4">
          <a:extLst>
            <a:ext uri="{FF2B5EF4-FFF2-40B4-BE49-F238E27FC236}">
              <a16:creationId xmlns:a16="http://schemas.microsoft.com/office/drawing/2014/main" id="{4B7F08E8-7E0A-4C58-87C4-F3FDA3F5DBE5}"/>
            </a:ext>
          </a:extLst>
        </xdr:cNvPr>
        <xdr:cNvSpPr/>
      </xdr:nvSpPr>
      <xdr:spPr>
        <a:xfrm>
          <a:off x="5257800" y="2484120"/>
          <a:ext cx="137160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6" name="Flecha: a la derecha 5">
          <a:extLst>
            <a:ext uri="{FF2B5EF4-FFF2-40B4-BE49-F238E27FC236}">
              <a16:creationId xmlns:a16="http://schemas.microsoft.com/office/drawing/2014/main" id="{3CA3CC9E-D0A2-4306-AF7F-45B226C0CE5D}"/>
            </a:ext>
          </a:extLst>
        </xdr:cNvPr>
        <xdr:cNvSpPr/>
      </xdr:nvSpPr>
      <xdr:spPr>
        <a:xfrm>
          <a:off x="11094720" y="237744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7" name="Flecha: a la derecha 6">
          <a:extLst>
            <a:ext uri="{FF2B5EF4-FFF2-40B4-BE49-F238E27FC236}">
              <a16:creationId xmlns:a16="http://schemas.microsoft.com/office/drawing/2014/main" id="{B3900542-5C5E-4498-8AB3-A9CB7147CF7A}"/>
            </a:ext>
          </a:extLst>
        </xdr:cNvPr>
        <xdr:cNvSpPr/>
      </xdr:nvSpPr>
      <xdr:spPr>
        <a:xfrm>
          <a:off x="16870680" y="2186940"/>
          <a:ext cx="127254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8" name="Flecha: a la derecha 7">
          <a:extLst>
            <a:ext uri="{FF2B5EF4-FFF2-40B4-BE49-F238E27FC236}">
              <a16:creationId xmlns:a16="http://schemas.microsoft.com/office/drawing/2014/main" id="{5F74FB48-B1E9-421B-B985-4DA23230AAA0}"/>
            </a:ext>
          </a:extLst>
        </xdr:cNvPr>
        <xdr:cNvSpPr/>
      </xdr:nvSpPr>
      <xdr:spPr>
        <a:xfrm>
          <a:off x="22860000"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31</xdr:col>
      <xdr:colOff>498672</xdr:colOff>
      <xdr:row>5</xdr:row>
      <xdr:rowOff>68580</xdr:rowOff>
    </xdr:from>
    <xdr:ext cx="4842149" cy="3120522"/>
    <xdr:pic>
      <xdr:nvPicPr>
        <xdr:cNvPr id="9" name="Imagen 8">
          <a:extLst>
            <a:ext uri="{FF2B5EF4-FFF2-40B4-BE49-F238E27FC236}">
              <a16:creationId xmlns:a16="http://schemas.microsoft.com/office/drawing/2014/main" id="{A3B20D7F-6B38-42EF-94C6-B814FF165231}"/>
            </a:ext>
          </a:extLst>
        </xdr:cNvPr>
        <xdr:cNvPicPr>
          <a:picLocks noChangeAspect="1"/>
        </xdr:cNvPicPr>
      </xdr:nvPicPr>
      <xdr:blipFill>
        <a:blip xmlns:r="http://schemas.openxmlformats.org/officeDocument/2006/relationships" r:embed="rId4"/>
        <a:stretch>
          <a:fillRect/>
        </a:stretch>
      </xdr:blipFill>
      <xdr:spPr>
        <a:xfrm>
          <a:off x="24120672" y="1021080"/>
          <a:ext cx="4842149" cy="3120522"/>
        </a:xfrm>
        <a:prstGeom prst="rect">
          <a:avLst/>
        </a:prstGeom>
      </xdr:spPr>
    </xdr:pic>
    <xdr:clientData/>
  </xdr:oneCellAnchor>
  <xdr:twoCellAnchor>
    <xdr:from>
      <xdr:col>38</xdr:col>
      <xdr:colOff>403860</xdr:colOff>
      <xdr:row>10</xdr:row>
      <xdr:rowOff>68580</xdr:rowOff>
    </xdr:from>
    <xdr:to>
      <xdr:col>40</xdr:col>
      <xdr:colOff>121920</xdr:colOff>
      <xdr:row>13</xdr:row>
      <xdr:rowOff>121920</xdr:rowOff>
    </xdr:to>
    <xdr:sp macro="" textlink="">
      <xdr:nvSpPr>
        <xdr:cNvPr id="10" name="Flecha: a la derecha 9">
          <a:extLst>
            <a:ext uri="{FF2B5EF4-FFF2-40B4-BE49-F238E27FC236}">
              <a16:creationId xmlns:a16="http://schemas.microsoft.com/office/drawing/2014/main" id="{8E8E1840-1FB3-4299-9577-9648D754BB9F}"/>
            </a:ext>
          </a:extLst>
        </xdr:cNvPr>
        <xdr:cNvSpPr/>
      </xdr:nvSpPr>
      <xdr:spPr>
        <a:xfrm>
          <a:off x="29359860" y="197358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41</xdr:col>
      <xdr:colOff>22860</xdr:colOff>
      <xdr:row>5</xdr:row>
      <xdr:rowOff>95507</xdr:rowOff>
    </xdr:from>
    <xdr:ext cx="4748991" cy="2879805"/>
    <xdr:pic>
      <xdr:nvPicPr>
        <xdr:cNvPr id="11" name="Imagen 10">
          <a:extLst>
            <a:ext uri="{FF2B5EF4-FFF2-40B4-BE49-F238E27FC236}">
              <a16:creationId xmlns:a16="http://schemas.microsoft.com/office/drawing/2014/main" id="{D84C0943-D51F-4AB5-9EF8-7995C5B41FB7}"/>
            </a:ext>
          </a:extLst>
        </xdr:cNvPr>
        <xdr:cNvPicPr>
          <a:picLocks noChangeAspect="1"/>
        </xdr:cNvPicPr>
      </xdr:nvPicPr>
      <xdr:blipFill>
        <a:blip xmlns:r="http://schemas.openxmlformats.org/officeDocument/2006/relationships" r:embed="rId5"/>
        <a:stretch>
          <a:fillRect/>
        </a:stretch>
      </xdr:blipFill>
      <xdr:spPr>
        <a:xfrm>
          <a:off x="31264860" y="1048007"/>
          <a:ext cx="4748991" cy="2879805"/>
        </a:xfrm>
        <a:prstGeom prst="rect">
          <a:avLst/>
        </a:prstGeom>
      </xdr:spPr>
    </xdr:pic>
    <xdr:clientData/>
  </xdr:oneCellAnchor>
  <xdr:oneCellAnchor>
    <xdr:from>
      <xdr:col>41</xdr:col>
      <xdr:colOff>38101</xdr:colOff>
      <xdr:row>20</xdr:row>
      <xdr:rowOff>30480</xdr:rowOff>
    </xdr:from>
    <xdr:ext cx="4774622" cy="1482984"/>
    <xdr:pic>
      <xdr:nvPicPr>
        <xdr:cNvPr id="12" name="Imagen 11">
          <a:extLst>
            <a:ext uri="{FF2B5EF4-FFF2-40B4-BE49-F238E27FC236}">
              <a16:creationId xmlns:a16="http://schemas.microsoft.com/office/drawing/2014/main" id="{6D777A75-A809-4E76-91D1-4030B0497396}"/>
            </a:ext>
          </a:extLst>
        </xdr:cNvPr>
        <xdr:cNvPicPr>
          <a:picLocks noChangeAspect="1"/>
        </xdr:cNvPicPr>
      </xdr:nvPicPr>
      <xdr:blipFill>
        <a:blip xmlns:r="http://schemas.openxmlformats.org/officeDocument/2006/relationships" r:embed="rId6"/>
        <a:stretch>
          <a:fillRect/>
        </a:stretch>
      </xdr:blipFill>
      <xdr:spPr>
        <a:xfrm>
          <a:off x="31280101" y="3840480"/>
          <a:ext cx="4774622" cy="1482984"/>
        </a:xfrm>
        <a:prstGeom prst="rect">
          <a:avLst/>
        </a:prstGeom>
      </xdr:spPr>
    </xdr:pic>
    <xdr:clientData/>
  </xdr:oneCellAnchor>
  <xdr:oneCellAnchor>
    <xdr:from>
      <xdr:col>49</xdr:col>
      <xdr:colOff>126999</xdr:colOff>
      <xdr:row>5</xdr:row>
      <xdr:rowOff>52596</xdr:rowOff>
    </xdr:from>
    <xdr:ext cx="4037758" cy="2632587"/>
    <xdr:pic>
      <xdr:nvPicPr>
        <xdr:cNvPr id="13" name="Imagen 12">
          <a:extLst>
            <a:ext uri="{FF2B5EF4-FFF2-40B4-BE49-F238E27FC236}">
              <a16:creationId xmlns:a16="http://schemas.microsoft.com/office/drawing/2014/main" id="{8CAE4852-18FA-4787-8A18-B9AB44AD45CB}"/>
            </a:ext>
          </a:extLst>
        </xdr:cNvPr>
        <xdr:cNvPicPr>
          <a:picLocks noChangeAspect="1"/>
        </xdr:cNvPicPr>
      </xdr:nvPicPr>
      <xdr:blipFill>
        <a:blip xmlns:r="http://schemas.openxmlformats.org/officeDocument/2006/relationships" r:embed="rId7"/>
        <a:stretch>
          <a:fillRect/>
        </a:stretch>
      </xdr:blipFill>
      <xdr:spPr>
        <a:xfrm>
          <a:off x="37464999" y="1005096"/>
          <a:ext cx="4037758" cy="2632587"/>
        </a:xfrm>
        <a:prstGeom prst="rect">
          <a:avLst/>
        </a:prstGeom>
      </xdr:spPr>
    </xdr:pic>
    <xdr:clientData/>
  </xdr:oneCellAnchor>
  <xdr:twoCellAnchor>
    <xdr:from>
      <xdr:col>47</xdr:col>
      <xdr:colOff>384810</xdr:colOff>
      <xdr:row>10</xdr:row>
      <xdr:rowOff>57150</xdr:rowOff>
    </xdr:from>
    <xdr:to>
      <xdr:col>49</xdr:col>
      <xdr:colOff>102870</xdr:colOff>
      <xdr:row>13</xdr:row>
      <xdr:rowOff>110490</xdr:rowOff>
    </xdr:to>
    <xdr:sp macro="" textlink="">
      <xdr:nvSpPr>
        <xdr:cNvPr id="14" name="Flecha: a la derecha 13">
          <a:extLst>
            <a:ext uri="{FF2B5EF4-FFF2-40B4-BE49-F238E27FC236}">
              <a16:creationId xmlns:a16="http://schemas.microsoft.com/office/drawing/2014/main" id="{43C96D46-54AC-4C3C-8AE6-859D0C9C315F}"/>
            </a:ext>
          </a:extLst>
        </xdr:cNvPr>
        <xdr:cNvSpPr/>
      </xdr:nvSpPr>
      <xdr:spPr>
        <a:xfrm>
          <a:off x="36198810" y="1962150"/>
          <a:ext cx="1242060" cy="62484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23</xdr:col>
      <xdr:colOff>688444</xdr:colOff>
      <xdr:row>6</xdr:row>
      <xdr:rowOff>16475</xdr:rowOff>
    </xdr:from>
    <xdr:ext cx="4948583" cy="3012648"/>
    <xdr:pic>
      <xdr:nvPicPr>
        <xdr:cNvPr id="15" name="Imagen 14">
          <a:extLst>
            <a:ext uri="{FF2B5EF4-FFF2-40B4-BE49-F238E27FC236}">
              <a16:creationId xmlns:a16="http://schemas.microsoft.com/office/drawing/2014/main" id="{478AB2C8-8FA7-457C-A83E-40EAC0C27D06}"/>
            </a:ext>
          </a:extLst>
        </xdr:cNvPr>
        <xdr:cNvPicPr>
          <a:picLocks noChangeAspect="1"/>
        </xdr:cNvPicPr>
      </xdr:nvPicPr>
      <xdr:blipFill>
        <a:blip xmlns:r="http://schemas.openxmlformats.org/officeDocument/2006/relationships" r:embed="rId8"/>
        <a:stretch>
          <a:fillRect/>
        </a:stretch>
      </xdr:blipFill>
      <xdr:spPr>
        <a:xfrm>
          <a:off x="18214444" y="1159475"/>
          <a:ext cx="4948583" cy="3012648"/>
        </a:xfrm>
        <a:prstGeom prst="rect">
          <a:avLst/>
        </a:prstGeom>
      </xdr:spPr>
    </xdr:pic>
    <xdr:clientData/>
  </xdr:oneCellAnchor>
  <xdr:oneCellAnchor>
    <xdr:from>
      <xdr:col>17</xdr:col>
      <xdr:colOff>205740</xdr:colOff>
      <xdr:row>8</xdr:row>
      <xdr:rowOff>144780</xdr:rowOff>
    </xdr:from>
    <xdr:ext cx="3150696" cy="1773151"/>
    <xdr:pic>
      <xdr:nvPicPr>
        <xdr:cNvPr id="16" name="Imagen 15">
          <a:extLst>
            <a:ext uri="{FF2B5EF4-FFF2-40B4-BE49-F238E27FC236}">
              <a16:creationId xmlns:a16="http://schemas.microsoft.com/office/drawing/2014/main" id="{5B2222DF-E309-42CB-A777-5F0065FF9562}"/>
            </a:ext>
          </a:extLst>
        </xdr:cNvPr>
        <xdr:cNvPicPr/>
      </xdr:nvPicPr>
      <xdr:blipFill>
        <a:blip xmlns:r="http://schemas.openxmlformats.org/officeDocument/2006/relationships" r:embed="rId9"/>
        <a:stretch>
          <a:fillRect/>
        </a:stretch>
      </xdr:blipFill>
      <xdr:spPr>
        <a:xfrm>
          <a:off x="13159740" y="1668780"/>
          <a:ext cx="3150696" cy="1773151"/>
        </a:xfrm>
        <a:prstGeom prst="rect">
          <a:avLst/>
        </a:prstGeom>
      </xdr:spPr>
    </xdr:pic>
    <xdr:clientData/>
  </xdr:oneCellAnchor>
  <xdr:twoCellAnchor>
    <xdr:from>
      <xdr:col>19</xdr:col>
      <xdr:colOff>228600</xdr:colOff>
      <xdr:row>18</xdr:row>
      <xdr:rowOff>106680</xdr:rowOff>
    </xdr:from>
    <xdr:to>
      <xdr:col>20</xdr:col>
      <xdr:colOff>38100</xdr:colOff>
      <xdr:row>24</xdr:row>
      <xdr:rowOff>312420</xdr:rowOff>
    </xdr:to>
    <xdr:sp macro="" textlink="">
      <xdr:nvSpPr>
        <xdr:cNvPr id="17" name="Flecha: a la derecha 16">
          <a:extLst>
            <a:ext uri="{FF2B5EF4-FFF2-40B4-BE49-F238E27FC236}">
              <a16:creationId xmlns:a16="http://schemas.microsoft.com/office/drawing/2014/main" id="{94188311-BA6A-48A0-98CE-BBF6BC4204A6}"/>
            </a:ext>
          </a:extLst>
        </xdr:cNvPr>
        <xdr:cNvSpPr/>
      </xdr:nvSpPr>
      <xdr:spPr>
        <a:xfrm rot="5400000">
          <a:off x="14379892" y="3862388"/>
          <a:ext cx="1224915" cy="57150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18</xdr:col>
      <xdr:colOff>236220</xdr:colOff>
      <xdr:row>24</xdr:row>
      <xdr:rowOff>502920</xdr:rowOff>
    </xdr:from>
    <xdr:ext cx="2026516" cy="1671291"/>
    <xdr:pic>
      <xdr:nvPicPr>
        <xdr:cNvPr id="18" name="Imagen 17">
          <a:extLst>
            <a:ext uri="{FF2B5EF4-FFF2-40B4-BE49-F238E27FC236}">
              <a16:creationId xmlns:a16="http://schemas.microsoft.com/office/drawing/2014/main" id="{82CE4718-5C47-4C7C-A3B0-7F1CF676A520}"/>
            </a:ext>
          </a:extLst>
        </xdr:cNvPr>
        <xdr:cNvPicPr/>
      </xdr:nvPicPr>
      <xdr:blipFill>
        <a:blip xmlns:r="http://schemas.openxmlformats.org/officeDocument/2006/relationships" r:embed="rId10"/>
        <a:stretch>
          <a:fillRect/>
        </a:stretch>
      </xdr:blipFill>
      <xdr:spPr>
        <a:xfrm>
          <a:off x="13952220" y="4760595"/>
          <a:ext cx="2026516" cy="167129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552685</xdr:rowOff>
    </xdr:to>
    <xdr:pic>
      <xdr:nvPicPr>
        <xdr:cNvPr id="2" name="Imagen 1">
          <a:extLst>
            <a:ext uri="{FF2B5EF4-FFF2-40B4-BE49-F238E27FC236}">
              <a16:creationId xmlns:a16="http://schemas.microsoft.com/office/drawing/2014/main" id="{5BB2021F-E170-425C-A4EA-57A3C23EE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52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519545</xdr:rowOff>
    </xdr:to>
    <xdr:pic>
      <xdr:nvPicPr>
        <xdr:cNvPr id="2" name="Imagen 1">
          <a:extLst>
            <a:ext uri="{FF2B5EF4-FFF2-40B4-BE49-F238E27FC236}">
              <a16:creationId xmlns:a16="http://schemas.microsoft.com/office/drawing/2014/main" id="{B91760D4-5380-4242-985D-C5AB45FFB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1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573942</xdr:rowOff>
    </xdr:to>
    <xdr:pic>
      <xdr:nvPicPr>
        <xdr:cNvPr id="2" name="Imagen 1">
          <a:extLst>
            <a:ext uri="{FF2B5EF4-FFF2-40B4-BE49-F238E27FC236}">
              <a16:creationId xmlns:a16="http://schemas.microsoft.com/office/drawing/2014/main" id="{0B62A52D-1663-4639-B239-066925BC5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73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514910</xdr:rowOff>
    </xdr:to>
    <xdr:pic>
      <xdr:nvPicPr>
        <xdr:cNvPr id="2" name="Imagen 1">
          <a:extLst>
            <a:ext uri="{FF2B5EF4-FFF2-40B4-BE49-F238E27FC236}">
              <a16:creationId xmlns:a16="http://schemas.microsoft.com/office/drawing/2014/main" id="{79EB2A65-E2BD-4F32-9164-13082E031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14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1</xdr:row>
      <xdr:rowOff>0</xdr:rowOff>
    </xdr:to>
    <xdr:pic>
      <xdr:nvPicPr>
        <xdr:cNvPr id="2" name="Imagen 1">
          <a:extLst>
            <a:ext uri="{FF2B5EF4-FFF2-40B4-BE49-F238E27FC236}">
              <a16:creationId xmlns:a16="http://schemas.microsoft.com/office/drawing/2014/main" id="{8F121159-08EA-4CD4-994A-D5897C118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530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1</xdr:row>
      <xdr:rowOff>54153</xdr:rowOff>
    </xdr:to>
    <xdr:pic>
      <xdr:nvPicPr>
        <xdr:cNvPr id="2" name="Imagen 1">
          <a:extLst>
            <a:ext uri="{FF2B5EF4-FFF2-40B4-BE49-F238E27FC236}">
              <a16:creationId xmlns:a16="http://schemas.microsoft.com/office/drawing/2014/main" id="{A5B4FE9E-4F16-426D-9D95-7EED02737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438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105451</xdr:colOff>
      <xdr:row>0</xdr:row>
      <xdr:rowOff>53511</xdr:rowOff>
    </xdr:from>
    <xdr:to>
      <xdr:col>0</xdr:col>
      <xdr:colOff>535113</xdr:colOff>
      <xdr:row>0</xdr:row>
      <xdr:rowOff>492303</xdr:rowOff>
    </xdr:to>
    <xdr:pic>
      <xdr:nvPicPr>
        <xdr:cNvPr id="2" name="Imagen 1">
          <a:extLst>
            <a:ext uri="{FF2B5EF4-FFF2-40B4-BE49-F238E27FC236}">
              <a16:creationId xmlns:a16="http://schemas.microsoft.com/office/drawing/2014/main" id="{699D7E3D-7DBD-42D2-A414-E6FED84B4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53511"/>
          <a:ext cx="429662" cy="438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84046</xdr:colOff>
      <xdr:row>0</xdr:row>
      <xdr:rowOff>0</xdr:rowOff>
    </xdr:from>
    <xdr:to>
      <xdr:col>0</xdr:col>
      <xdr:colOff>557893</xdr:colOff>
      <xdr:row>0</xdr:row>
      <xdr:rowOff>543290</xdr:rowOff>
    </xdr:to>
    <xdr:pic>
      <xdr:nvPicPr>
        <xdr:cNvPr id="2" name="Imagen 1">
          <a:extLst>
            <a:ext uri="{FF2B5EF4-FFF2-40B4-BE49-F238E27FC236}">
              <a16:creationId xmlns:a16="http://schemas.microsoft.com/office/drawing/2014/main" id="{C9069270-4DFF-4562-A33B-F0285DA50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46" y="0"/>
          <a:ext cx="473847" cy="543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84046</xdr:colOff>
      <xdr:row>0</xdr:row>
      <xdr:rowOff>0</xdr:rowOff>
    </xdr:from>
    <xdr:to>
      <xdr:col>0</xdr:col>
      <xdr:colOff>630333</xdr:colOff>
      <xdr:row>0</xdr:row>
      <xdr:rowOff>537167</xdr:rowOff>
    </xdr:to>
    <xdr:pic>
      <xdr:nvPicPr>
        <xdr:cNvPr id="3" name="Imagen 2">
          <a:extLst>
            <a:ext uri="{FF2B5EF4-FFF2-40B4-BE49-F238E27FC236}">
              <a16:creationId xmlns:a16="http://schemas.microsoft.com/office/drawing/2014/main" id="{B503644B-E73B-482C-972B-7F8A57302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46" y="0"/>
          <a:ext cx="546287" cy="537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493059</xdr:rowOff>
    </xdr:to>
    <xdr:pic>
      <xdr:nvPicPr>
        <xdr:cNvPr id="2" name="Imagen 1">
          <a:extLst>
            <a:ext uri="{FF2B5EF4-FFF2-40B4-BE49-F238E27FC236}">
              <a16:creationId xmlns:a16="http://schemas.microsoft.com/office/drawing/2014/main" id="{E7BD45E6-84DF-4063-B45E-E951E5F469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493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416719</xdr:rowOff>
    </xdr:to>
    <xdr:pic>
      <xdr:nvPicPr>
        <xdr:cNvPr id="2" name="Imagen 1">
          <a:extLst>
            <a:ext uri="{FF2B5EF4-FFF2-40B4-BE49-F238E27FC236}">
              <a16:creationId xmlns:a16="http://schemas.microsoft.com/office/drawing/2014/main" id="{FEC9C651-3306-47AA-9C8E-44C2A1495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416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116656</xdr:colOff>
      <xdr:row>0</xdr:row>
      <xdr:rowOff>2</xdr:rowOff>
    </xdr:from>
    <xdr:to>
      <xdr:col>0</xdr:col>
      <xdr:colOff>546318</xdr:colOff>
      <xdr:row>0</xdr:row>
      <xdr:rowOff>525860</xdr:rowOff>
    </xdr:to>
    <xdr:pic>
      <xdr:nvPicPr>
        <xdr:cNvPr id="2" name="Imagen 1">
          <a:extLst>
            <a:ext uri="{FF2B5EF4-FFF2-40B4-BE49-F238E27FC236}">
              <a16:creationId xmlns:a16="http://schemas.microsoft.com/office/drawing/2014/main" id="{5B81F50A-5BA0-4CC8-8BC4-0D2EB3698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2"/>
          <a:ext cx="429662" cy="525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116656</xdr:colOff>
      <xdr:row>0</xdr:row>
      <xdr:rowOff>1</xdr:rowOff>
    </xdr:from>
    <xdr:to>
      <xdr:col>0</xdr:col>
      <xdr:colOff>546318</xdr:colOff>
      <xdr:row>1</xdr:row>
      <xdr:rowOff>31229</xdr:rowOff>
    </xdr:to>
    <xdr:pic>
      <xdr:nvPicPr>
        <xdr:cNvPr id="2" name="Imagen 1">
          <a:extLst>
            <a:ext uri="{FF2B5EF4-FFF2-40B4-BE49-F238E27FC236}">
              <a16:creationId xmlns:a16="http://schemas.microsoft.com/office/drawing/2014/main" id="{99073021-021E-4086-85A7-774E12791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1"/>
          <a:ext cx="429662" cy="608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116656</xdr:colOff>
      <xdr:row>0</xdr:row>
      <xdr:rowOff>1</xdr:rowOff>
    </xdr:from>
    <xdr:to>
      <xdr:col>0</xdr:col>
      <xdr:colOff>546318</xdr:colOff>
      <xdr:row>0</xdr:row>
      <xdr:rowOff>449037</xdr:rowOff>
    </xdr:to>
    <xdr:pic>
      <xdr:nvPicPr>
        <xdr:cNvPr id="2" name="Imagen 1">
          <a:extLst>
            <a:ext uri="{FF2B5EF4-FFF2-40B4-BE49-F238E27FC236}">
              <a16:creationId xmlns:a16="http://schemas.microsoft.com/office/drawing/2014/main" id="{3F133CFA-4751-4AA2-B034-F5BC28FAF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1"/>
          <a:ext cx="429662" cy="449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116656</xdr:colOff>
      <xdr:row>0</xdr:row>
      <xdr:rowOff>0</xdr:rowOff>
    </xdr:from>
    <xdr:to>
      <xdr:col>0</xdr:col>
      <xdr:colOff>546318</xdr:colOff>
      <xdr:row>0</xdr:row>
      <xdr:rowOff>515283</xdr:rowOff>
    </xdr:to>
    <xdr:pic>
      <xdr:nvPicPr>
        <xdr:cNvPr id="2" name="Imagen 1">
          <a:extLst>
            <a:ext uri="{FF2B5EF4-FFF2-40B4-BE49-F238E27FC236}">
              <a16:creationId xmlns:a16="http://schemas.microsoft.com/office/drawing/2014/main" id="{DEB2616B-81B4-43C4-99DA-A086A573B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56" y="0"/>
          <a:ext cx="429662" cy="51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105451</xdr:colOff>
      <xdr:row>0</xdr:row>
      <xdr:rowOff>0</xdr:rowOff>
    </xdr:from>
    <xdr:to>
      <xdr:col>0</xdr:col>
      <xdr:colOff>535113</xdr:colOff>
      <xdr:row>0</xdr:row>
      <xdr:rowOff>508000</xdr:rowOff>
    </xdr:to>
    <xdr:pic>
      <xdr:nvPicPr>
        <xdr:cNvPr id="2" name="Imagen 1">
          <a:extLst>
            <a:ext uri="{FF2B5EF4-FFF2-40B4-BE49-F238E27FC236}">
              <a16:creationId xmlns:a16="http://schemas.microsoft.com/office/drawing/2014/main" id="{7EB95021-E560-437B-977E-4E8508326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51" y="0"/>
          <a:ext cx="429662"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D\Downloads\MATRIZ%20RIESGOS%202022%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AVD/Downloads/MATRIZ%20RIESGOS%202023%20control%20y%20fiscaliza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DAVD\Downloads\MATRIZ%20RIESGOS%202023%20V3.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estadistica\Downloads\Matriz-de-Riesgos-2023%20V2%20(2).xlsx" TargetMode="External"/><Relationship Id="rId1" Type="http://schemas.openxmlformats.org/officeDocument/2006/relationships/externalLinkPath" Target="file:///C:\Users\estadistica\Downloads\Matriz-de-Riesgos-2023%20V2%20(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estadistica\Downloads\Matriz%20de%20Riesgos%202023%20V4%20ajuste%20%20RC05%20y%20RC07.xlsx" TargetMode="External"/><Relationship Id="rId1" Type="http://schemas.openxmlformats.org/officeDocument/2006/relationships/externalLinkPath" Target="file:///C:\Users\estadistica\Downloads\Matriz%20de%20Riesgos%202023%20V4%20ajuste%20%20RC05%20y%20RC0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DAVD\Downloads\1-MATRIZ%20RIESGOS%202023%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eb\Downloads\Matriz%20de%20Riesgos%202025%20V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stadistica\Downloads\Matriz%20de%20Riesgos%202023%20V%20GTI%2011012025.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estadistica\Downloads\Matriz%20de%20Riesgos%202023%20V%20GTI%2011012024.xlsx" TargetMode="External"/><Relationship Id="rId1" Type="http://schemas.openxmlformats.org/officeDocument/2006/relationships/externalLinkPath" Target="file:///C:\Users\estadistica\Downloads\Matriz%20de%20Riesgos%202023%20V%20GTI%201101202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Seb\Downloads\Matriz%20de%20Riesgos%20de%20Datos%20Personales%20GTI.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estadistica\Downloads\Matriz%20de%20Riesgos%202025%20definiti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D\Downloads\MATRIZ%20RIESGOS%202025%20ajuste%20Comunicaciones%20y%20Mercadeo%2014.01.2025.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https://loteriadbogota-my.sharepoint.com/personal/david_pinzon_loteriadebogota_com/Documents/2023/4.%20Riesgos/OCDI%20Matriz%20de%20riesgos%20V3.xlsx" TargetMode="External"/><Relationship Id="rId1" Type="http://schemas.openxmlformats.org/officeDocument/2006/relationships/externalLinkPath" Target="/personal/david_pinzon_loteriadebogota_com/Documents/2023/4.%20Riesgos/OCDI%20Matriz%20de%20riesgos%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VD\Downloads\MATRIZ%20RIESGOS%202023%20APUEST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AVD\Downloads\MATRIZ%20RIESGOS%202024%20ajuste%20Comunicaciones%20y%20Mercadeo%2014.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AVD\Downloads\MATRIZ%20RIESGOS%202023%20ajuste%20Comunicaciones%20y%20Mercadeo%2014.01.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eb\Downloads\Matriz%20de%20Riesgos%202023%20V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AVD\Downloads\19_01_2023_MAPA_RIESGOS%20LOTE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antir\Downloads\MATRIZ%20RIESGOS%202023%20ajuste%20Comunicaciones%20y%20Mercadeo%2014.01.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AVD/Downloads/19_01_2023_MAPA_RIESGOS%20LOT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Recaudo"/>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F2" t="str">
            <v>Muy baja</v>
          </cell>
          <cell r="G2">
            <v>0.2</v>
          </cell>
          <cell r="H2" t="str">
            <v>Leve</v>
          </cell>
          <cell r="I2">
            <v>0.2</v>
          </cell>
        </row>
        <row r="3">
          <cell r="F3" t="str">
            <v>Baja</v>
          </cell>
          <cell r="G3">
            <v>0.4</v>
          </cell>
          <cell r="H3" t="str">
            <v>Menor</v>
          </cell>
          <cell r="I3">
            <v>0.4</v>
          </cell>
        </row>
        <row r="4">
          <cell r="F4" t="str">
            <v>Media</v>
          </cell>
          <cell r="G4">
            <v>0.6</v>
          </cell>
          <cell r="H4" t="str">
            <v>Moderado</v>
          </cell>
          <cell r="I4">
            <v>0.6</v>
          </cell>
        </row>
        <row r="5">
          <cell r="F5" t="str">
            <v>Alta</v>
          </cell>
          <cell r="G5">
            <v>0.8</v>
          </cell>
          <cell r="H5" t="str">
            <v>Mayor</v>
          </cell>
          <cell r="I5">
            <v>0.8</v>
          </cell>
        </row>
        <row r="6">
          <cell r="F6" t="str">
            <v>Muy alta</v>
          </cell>
          <cell r="G6">
            <v>1</v>
          </cell>
          <cell r="H6" t="str">
            <v>Catastrófico</v>
          </cell>
          <cell r="I6">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Financiera"/>
      <sheetName val="Gestión ByS"/>
      <sheetName val="G. Documental"/>
      <sheetName val="G. TIC"/>
      <sheetName val="G Jurídica"/>
      <sheetName val="Evaluación Independiente G"/>
      <sheetName val="Control Disciplinario Interno"/>
      <sheetName val="Protección de Datos Personales"/>
      <sheetName val="Hoja1"/>
    </sheetNames>
    <sheetDataSet>
      <sheetData sheetId="0" refreshError="1"/>
      <sheetData sheetId="1" refreshError="1"/>
      <sheetData sheetId="2" refreshError="1"/>
      <sheetData sheetId="3">
        <row r="1">
          <cell r="F1" t="str">
            <v>Probabilidad</v>
          </cell>
          <cell r="G1" t="str">
            <v>%</v>
          </cell>
        </row>
        <row r="2">
          <cell r="C2" t="str">
            <v>Muy bajaLeve</v>
          </cell>
          <cell r="D2" t="str">
            <v>Bajo</v>
          </cell>
          <cell r="F2" t="str">
            <v>Muy baja</v>
          </cell>
          <cell r="G2">
            <v>0.2</v>
          </cell>
        </row>
        <row r="3">
          <cell r="C3" t="str">
            <v>Muy bajaMenor</v>
          </cell>
          <cell r="D3" t="str">
            <v>Bajo</v>
          </cell>
          <cell r="F3" t="str">
            <v>Baja</v>
          </cell>
          <cell r="G3">
            <v>0.4</v>
          </cell>
        </row>
        <row r="4">
          <cell r="C4" t="str">
            <v>Muy bajaModerado</v>
          </cell>
          <cell r="D4" t="str">
            <v>Moderado</v>
          </cell>
          <cell r="F4" t="str">
            <v>Media</v>
          </cell>
          <cell r="G4">
            <v>0.6</v>
          </cell>
        </row>
        <row r="5">
          <cell r="C5" t="str">
            <v>Muy bajaMayor</v>
          </cell>
          <cell r="D5" t="str">
            <v>Alto</v>
          </cell>
          <cell r="F5" t="str">
            <v>Alta</v>
          </cell>
          <cell r="G5">
            <v>0.8</v>
          </cell>
        </row>
        <row r="6">
          <cell r="C6" t="str">
            <v>Muy bajaCatastrófico</v>
          </cell>
          <cell r="D6" t="str">
            <v>Extremo</v>
          </cell>
          <cell r="F6" t="str">
            <v>Muy alta</v>
          </cell>
          <cell r="G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G. TIC"/>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udas diligenciamiento"/>
      <sheetName val="Gestión de las Tecnologías"/>
      <sheetName val="Diseño Controles"/>
    </sheetNames>
    <sheetDataSet>
      <sheetData sheetId="0"/>
      <sheetData sheetId="1"/>
      <sheetData sheetId="2">
        <row r="2">
          <cell r="H2" t="str">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ell>
        </row>
        <row r="3">
          <cell r="H3" t="str">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ell>
        </row>
        <row r="4">
          <cell r="H4" t="str">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s"/>
      <sheetName val="Ayudas diligenciamiento"/>
      <sheetName val="Inventario"/>
      <sheetName val="Fórmula"/>
      <sheetName val="Riesgos de Corrupción"/>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Hoja1"/>
    </sheetNames>
    <sheetDataSet>
      <sheetData sheetId="0" refreshError="1"/>
      <sheetData sheetId="1" refreshError="1"/>
      <sheetData sheetId="2" refreshError="1"/>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órmula"/>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row>
        <row r="2">
          <cell r="C2" t="str">
            <v>Muy bajaLeve</v>
          </cell>
          <cell r="D2" t="str">
            <v>Bajo</v>
          </cell>
        </row>
        <row r="3">
          <cell r="C3" t="str">
            <v>Muy bajaMenor</v>
          </cell>
          <cell r="D3" t="str">
            <v>Bajo</v>
          </cell>
        </row>
        <row r="4">
          <cell r="C4" t="str">
            <v>Muy bajaModerado</v>
          </cell>
          <cell r="D4" t="str">
            <v>Moderado</v>
          </cell>
        </row>
        <row r="5">
          <cell r="C5" t="str">
            <v>Muy bajaMayor</v>
          </cell>
          <cell r="D5" t="str">
            <v>Alto</v>
          </cell>
        </row>
        <row r="6">
          <cell r="C6" t="str">
            <v>Muy bajaCatastrófico</v>
          </cell>
          <cell r="D6" t="str">
            <v>Extremo</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Explotación JSA AP"/>
      <sheetName val="Control, Ins y Fisca"/>
      <sheetName val="Explotación JSA Loterías"/>
      <sheetName val="Recaudo"/>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Riesgos de Corrupción"/>
      <sheetName val="Planeación y D Estratégico"/>
      <sheetName val="G. Comunicaciones"/>
      <sheetName val="Recaudo"/>
      <sheetName val="Explotación JSA AP"/>
      <sheetName val="Explotación JSA Loterías"/>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sheetData sheetId="1"/>
      <sheetData sheetId="2"/>
      <sheetData sheetId="3">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Ayudas diligenciamiento"/>
      <sheetName val="Inventario"/>
      <sheetName val="Fórmula"/>
      <sheetName val="Planeación y D Estratégico"/>
      <sheetName val="G. Comunicaciones"/>
      <sheetName val="Explotación JSA AP"/>
      <sheetName val="Explotación JSA Loterías"/>
      <sheetName val="Recaudo"/>
      <sheetName val="Control, Ins y Fisca"/>
      <sheetName val="Atención al cliente"/>
      <sheetName val="G TH"/>
      <sheetName val="G. Financiera"/>
      <sheetName val="Gestión ByS"/>
      <sheetName val="G. Documental"/>
      <sheetName val="G. TIC"/>
      <sheetName val="G Jurídica"/>
      <sheetName val="Evaluación Independiente G"/>
      <sheetName val="Control Disciplinario Interno"/>
      <sheetName val="Hoja1"/>
    </sheetNames>
    <sheetDataSet>
      <sheetData sheetId="0" refreshError="1"/>
      <sheetData sheetId="1" refreshError="1"/>
      <sheetData sheetId="2" refreshError="1"/>
      <sheetData sheetId="3" refreshError="1">
        <row r="1">
          <cell r="F1" t="str">
            <v>Probabilidad</v>
          </cell>
          <cell r="G1" t="str">
            <v>%</v>
          </cell>
          <cell r="H1" t="str">
            <v>Nivel de impacto</v>
          </cell>
          <cell r="I1" t="str">
            <v>%</v>
          </cell>
        </row>
        <row r="2">
          <cell r="C2" t="str">
            <v>Muy bajaLeve</v>
          </cell>
          <cell r="D2" t="str">
            <v>Bajo</v>
          </cell>
          <cell r="F2" t="str">
            <v>Muy baja</v>
          </cell>
          <cell r="G2">
            <v>0.2</v>
          </cell>
          <cell r="H2" t="str">
            <v>Leve</v>
          </cell>
          <cell r="I2">
            <v>0.2</v>
          </cell>
        </row>
        <row r="3">
          <cell r="C3" t="str">
            <v>Muy bajaMenor</v>
          </cell>
          <cell r="D3" t="str">
            <v>Bajo</v>
          </cell>
          <cell r="F3" t="str">
            <v>Baja</v>
          </cell>
          <cell r="G3">
            <v>0.4</v>
          </cell>
          <cell r="H3" t="str">
            <v>Menor</v>
          </cell>
          <cell r="I3">
            <v>0.4</v>
          </cell>
        </row>
        <row r="4">
          <cell r="C4" t="str">
            <v>Muy bajaModerado</v>
          </cell>
          <cell r="D4" t="str">
            <v>Moderado</v>
          </cell>
          <cell r="F4" t="str">
            <v>Media</v>
          </cell>
          <cell r="G4">
            <v>0.6</v>
          </cell>
          <cell r="H4" t="str">
            <v>Moderado</v>
          </cell>
          <cell r="I4">
            <v>0.6</v>
          </cell>
        </row>
        <row r="5">
          <cell r="C5" t="str">
            <v>Muy bajaMayor</v>
          </cell>
          <cell r="D5" t="str">
            <v>Alto</v>
          </cell>
          <cell r="F5" t="str">
            <v>Alta</v>
          </cell>
          <cell r="G5">
            <v>0.8</v>
          </cell>
          <cell r="H5" t="str">
            <v>Mayor</v>
          </cell>
          <cell r="I5">
            <v>0.8</v>
          </cell>
        </row>
        <row r="6">
          <cell r="C6" t="str">
            <v>Muy bajaCatastrófico</v>
          </cell>
          <cell r="D6" t="str">
            <v>Extremo</v>
          </cell>
          <cell r="F6" t="str">
            <v>Muy alta</v>
          </cell>
          <cell r="G6">
            <v>1</v>
          </cell>
          <cell r="H6" t="str">
            <v>Catastrófico</v>
          </cell>
          <cell r="I6">
            <v>1</v>
          </cell>
        </row>
        <row r="7">
          <cell r="C7" t="str">
            <v>BajaLeve</v>
          </cell>
          <cell r="D7" t="str">
            <v>Bajo</v>
          </cell>
        </row>
        <row r="8">
          <cell r="C8" t="str">
            <v>BajaMenor</v>
          </cell>
          <cell r="D8" t="str">
            <v>Moderado</v>
          </cell>
        </row>
        <row r="9">
          <cell r="C9" t="str">
            <v>BajaModerado</v>
          </cell>
          <cell r="D9" t="str">
            <v>Moderado</v>
          </cell>
        </row>
        <row r="10">
          <cell r="C10" t="str">
            <v>BajaMayor</v>
          </cell>
          <cell r="D10" t="str">
            <v>Alto</v>
          </cell>
        </row>
        <row r="11">
          <cell r="C11" t="str">
            <v>BajaCatastrófico</v>
          </cell>
          <cell r="D11" t="str">
            <v>Extremo</v>
          </cell>
        </row>
        <row r="12">
          <cell r="C12" t="str">
            <v>MediaLeve</v>
          </cell>
          <cell r="D12" t="str">
            <v>Moderado</v>
          </cell>
        </row>
        <row r="13">
          <cell r="C13" t="str">
            <v>MediaMenor</v>
          </cell>
          <cell r="D13" t="str">
            <v>Moderado</v>
          </cell>
        </row>
        <row r="14">
          <cell r="C14" t="str">
            <v>MediaModerado</v>
          </cell>
          <cell r="D14" t="str">
            <v>Moderado</v>
          </cell>
        </row>
        <row r="15">
          <cell r="C15" t="str">
            <v>MediaMayor</v>
          </cell>
          <cell r="D15" t="str">
            <v>Alto</v>
          </cell>
        </row>
        <row r="16">
          <cell r="C16" t="str">
            <v>MediaCatastrófico</v>
          </cell>
          <cell r="D16" t="str">
            <v>Extremo</v>
          </cell>
        </row>
        <row r="17">
          <cell r="C17" t="str">
            <v>AltaLeve</v>
          </cell>
          <cell r="D17" t="str">
            <v>Moderado</v>
          </cell>
        </row>
        <row r="18">
          <cell r="C18" t="str">
            <v>AltaMenor</v>
          </cell>
          <cell r="D18" t="str">
            <v>Moderado</v>
          </cell>
        </row>
        <row r="19">
          <cell r="C19" t="str">
            <v>AltaModerado</v>
          </cell>
          <cell r="D19" t="str">
            <v>Alto</v>
          </cell>
        </row>
        <row r="20">
          <cell r="C20" t="str">
            <v>AltaMayor</v>
          </cell>
          <cell r="D20" t="str">
            <v>Alto</v>
          </cell>
        </row>
        <row r="21">
          <cell r="C21" t="str">
            <v>AltaCatastrófico</v>
          </cell>
          <cell r="D21" t="str">
            <v>Extremo</v>
          </cell>
        </row>
        <row r="22">
          <cell r="C22" t="str">
            <v>Muy altaLeve</v>
          </cell>
          <cell r="D22" t="str">
            <v>Alto</v>
          </cell>
        </row>
        <row r="23">
          <cell r="C23" t="str">
            <v>Muy altaMenor</v>
          </cell>
          <cell r="D23" t="str">
            <v>Alto</v>
          </cell>
        </row>
        <row r="24">
          <cell r="C24" t="str">
            <v>Muy altaModerado</v>
          </cell>
          <cell r="D24" t="str">
            <v>Alto</v>
          </cell>
        </row>
        <row r="25">
          <cell r="C25" t="str">
            <v>Muy altaMayor</v>
          </cell>
          <cell r="D25" t="str">
            <v>Alto</v>
          </cell>
        </row>
        <row r="26">
          <cell r="C26" t="str">
            <v>Muy altaCatastrófico</v>
          </cell>
          <cell r="D26" t="str">
            <v>Extremo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ersons/person.xml><?xml version="1.0" encoding="utf-8"?>
<personList xmlns="http://schemas.microsoft.com/office/spreadsheetml/2018/threadedcomments" xmlns:x="http://schemas.openxmlformats.org/spreadsheetml/2006/main">
  <person displayName="Wellfin Jhonathan Canro Rodriguez" id="{EBC44616-D14D-4C3E-AA11-6E2204CEEFDA}" userId="S::wellfin.canro@loteriadebogota.com::3dfe08c3-c282-42dd-a728-bdbd6be1f7b9"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K14" dT="2023-12-14T19:19:36.54" personId="{EBC44616-D14D-4C3E-AA11-6E2204CEEFDA}" id="{7CB3CD56-A4DD-4520-BE01-95BF3988D201}">
    <text>Pendiente por aprobar en el siguiente comité institucional de gestión y desempeño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8.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DAVD/AppData/:f:/s/CARPETASCOMPARTIDAS/EtpHiyFHPPpCp9pArybH5qgBO_ZONfR1jTQXUJHgnKDcHQ" TargetMode="External"/><Relationship Id="rId13" Type="http://schemas.openxmlformats.org/officeDocument/2006/relationships/hyperlink" Target="../../../../../:f:/s/CARPETASCOMPARTIDAS/En5AA0HOxvZCmEHUTNAjAHMBECLUKVdzvpmQO86IX9Ihjg" TargetMode="External"/><Relationship Id="rId18" Type="http://schemas.openxmlformats.org/officeDocument/2006/relationships/hyperlink" Target="../../../../../:u:/g/personal/sandra_henao_loteriadebogota_com/ES08D6yRPKtHsstdK-b9XzoBmFoKjmiJym-3v37JMAoEsQ" TargetMode="External"/><Relationship Id="rId3" Type="http://schemas.openxmlformats.org/officeDocument/2006/relationships/hyperlink" Target="../../../../../DAVD/Downloads/CONTROL%20VENTA%20DE%20FORMULARIOS%20APUESTAS%20CON%20UTILIDAD(1).xlsx" TargetMode="External"/><Relationship Id="rId21" Type="http://schemas.openxmlformats.org/officeDocument/2006/relationships/printerSettings" Target="../printerSettings/printerSettings4.bin"/><Relationship Id="rId7" Type="http://schemas.openxmlformats.org/officeDocument/2006/relationships/hyperlink" Target="../../../../../DAVD/AppData/:f:/s/CARPETASCOMPARTIDAS/EtpHiyFHPPpCp9pArybH5qgBO_ZONfR1jTQXUJHgnKDcHQ" TargetMode="External"/><Relationship Id="rId12" Type="http://schemas.openxmlformats.org/officeDocument/2006/relationships/hyperlink" Target="../../../../../:f:/s/CARPETASCOMPARTIDAS/EldmcAembrtGqRQ-Libedi0BbSMv_yd--CQfbn6uJRep_A" TargetMode="External"/><Relationship Id="rId17" Type="http://schemas.openxmlformats.org/officeDocument/2006/relationships/hyperlink" Target="../../../../../:f:/g/personal/sandra_henao_loteriadebogota_com/Ehi5FvOLcYRFmrt9B9-5cpEB2IoR7M4iBCbZ4FgDejqtRg" TargetMode="External"/><Relationship Id="rId2" Type="http://schemas.openxmlformats.org/officeDocument/2006/relationships/hyperlink" Target="../../../../../:f:/g/personal/administrativo_apuestas_loteriadebogota_com/EoS9TI0u7gNPu8SlfUIBc8EBUAzUAUptcMyNUEC-0uazYg" TargetMode="External"/><Relationship Id="rId16" Type="http://schemas.openxmlformats.org/officeDocument/2006/relationships/hyperlink" Target="../../../../../:f:/g/personal/claudia_vega_loteriadebogota_com/EqD2eiWWv4VEpjj8FHA3600BahqY2Z7TaO76E_1wja3uZQ" TargetMode="External"/><Relationship Id="rId20" Type="http://schemas.openxmlformats.org/officeDocument/2006/relationships/hyperlink" Target="../../../../../:f:/s/GESTINJURDICA/EvZvAQAv1RtCvlkKy35txmAB_1KXusrEkmBzkEfkthoFVw" TargetMode="External"/><Relationship Id="rId1" Type="http://schemas.openxmlformats.org/officeDocument/2006/relationships/hyperlink" Target="../../../../../:f:/g/personal/administrativo_apuestas_loteriadebogota_com/EoS9TI0u7gNPu8SlfUIBc8EBUAzUAUptcMyNUEC-0uazYg" TargetMode="External"/><Relationship Id="rId6" Type="http://schemas.openxmlformats.org/officeDocument/2006/relationships/hyperlink" Target="../../../../../DAVD/AppData/:f:/s/CARPETASCOMPARTIDAS/EtpHiyFHPPpCp9pArybH5qgBO_ZONfR1jTQXUJHgnKDcHQ" TargetMode="External"/><Relationship Id="rId11" Type="http://schemas.openxmlformats.org/officeDocument/2006/relationships/hyperlink" Target="../../../../../:f:/s/CARPETASCOMPARTIDAS/Eg66LdMRGPhIhIzpqtfPpMcBbcYqV8f8SiJ2_wyyjY7REw" TargetMode="External"/><Relationship Id="rId5" Type="http://schemas.openxmlformats.org/officeDocument/2006/relationships/hyperlink" Target="../../../../../DAVD/:x:/g/personal/paula_forero_loteriadebogota_com/EU99GsN1HJFDiVgHRA2Uu0AB1teJ54AWpbRZyTm9kxQTug" TargetMode="External"/><Relationship Id="rId15" Type="http://schemas.openxmlformats.org/officeDocument/2006/relationships/hyperlink" Target="../../../../../:b:/g/personal/claudia_vega_loteriadebogota_com/EU4fByOMoNpNm4BBuQ5AmKMBCZIC0F_l7M_zmT3rD_MYow" TargetMode="External"/><Relationship Id="rId10" Type="http://schemas.openxmlformats.org/officeDocument/2006/relationships/hyperlink" Target="../../../../../:f:/s/CARPETASCOMPARTIDAS/EjOS3yPNLmxKoUEzGo38kY0Bce5DAzrKvpIOjs4P6bvZig" TargetMode="External"/><Relationship Id="rId19" Type="http://schemas.openxmlformats.org/officeDocument/2006/relationships/hyperlink" Target="../../../../../DAVD/:b:/g/personal/claudia_vega_loteriadebogota_com/EfgORh8iUy9DmJraA_iv3KsBaqKWy6tp9mWZFM3aBZjvmQ" TargetMode="External"/><Relationship Id="rId4" Type="http://schemas.openxmlformats.org/officeDocument/2006/relationships/hyperlink" Target="https://chanseguro.loteriadebogota.com:9503/analytics/saw.dll?dashboard&amp;PortalPath=%2Fshared%2FTrazabilidad%20Papeler%C3%ADa%2F_portal%2FTrazabilidad%20Papeler%C3%ADa" TargetMode="External"/><Relationship Id="rId9" Type="http://schemas.openxmlformats.org/officeDocument/2006/relationships/hyperlink" Target="../../../../../:b:/s/CARPETASCOMPARTIDAS/EaoyCVeskS1LhCi9MI_Ims0BY8h5-TAc3FRZrugATI3nFw" TargetMode="External"/><Relationship Id="rId14" Type="http://schemas.openxmlformats.org/officeDocument/2006/relationships/hyperlink" Target="../../../../../:f:/s/CARPETASCOMPARTIDAS/EsZ5nRakQydAhyvCxddWIrYBaFzmTVAjmpjs3g8J7coNK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5"/>
  <sheetViews>
    <sheetView topLeftCell="A8" workbookViewId="0">
      <selection activeCell="G14" sqref="G14"/>
    </sheetView>
  </sheetViews>
  <sheetFormatPr baseColWidth="10" defaultColWidth="11.44140625" defaultRowHeight="14.4" x14ac:dyDescent="0.3"/>
  <cols>
    <col min="2" max="2" width="14.6640625" customWidth="1"/>
    <col min="3" max="3" width="15.44140625" customWidth="1"/>
    <col min="8" max="8" width="14.88671875" customWidth="1"/>
    <col min="13" max="13" width="13.33203125" customWidth="1"/>
  </cols>
  <sheetData>
    <row r="1" spans="1:18" ht="43.8" thickBot="1" x14ac:dyDescent="0.35">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399" t="s">
        <v>17</v>
      </c>
    </row>
    <row r="2" spans="1:18" ht="87" thickBot="1" x14ac:dyDescent="0.35">
      <c r="A2" s="7" t="s">
        <v>13</v>
      </c>
      <c r="B2" s="7" t="s">
        <v>18</v>
      </c>
      <c r="C2" s="7" t="s">
        <v>19</v>
      </c>
      <c r="D2" s="7" t="s">
        <v>20</v>
      </c>
      <c r="E2" s="7" t="s">
        <v>21</v>
      </c>
      <c r="F2" s="7" t="s">
        <v>22</v>
      </c>
      <c r="G2" s="10" t="s">
        <v>23</v>
      </c>
      <c r="H2" s="10" t="s">
        <v>24</v>
      </c>
      <c r="I2" s="10" t="s">
        <v>25</v>
      </c>
      <c r="J2" s="10" t="s">
        <v>26</v>
      </c>
      <c r="K2" s="10" t="s">
        <v>27</v>
      </c>
      <c r="L2" s="10" t="s">
        <v>28</v>
      </c>
      <c r="M2" s="10" t="s">
        <v>29</v>
      </c>
      <c r="N2" s="50" t="s">
        <v>30</v>
      </c>
      <c r="O2" s="51" t="s">
        <v>31</v>
      </c>
      <c r="P2" s="50" t="s">
        <v>32</v>
      </c>
      <c r="Q2" s="53" t="s">
        <v>33</v>
      </c>
      <c r="R2" s="26" t="s">
        <v>34</v>
      </c>
    </row>
    <row r="3" spans="1:18" ht="216.6" thickBot="1" x14ac:dyDescent="0.35">
      <c r="A3" s="7" t="s">
        <v>14</v>
      </c>
      <c r="B3" s="27" t="s">
        <v>35</v>
      </c>
      <c r="C3" s="7" t="s">
        <v>36</v>
      </c>
      <c r="D3" s="10" t="s">
        <v>37</v>
      </c>
      <c r="E3" s="7" t="s">
        <v>38</v>
      </c>
      <c r="F3" s="7" t="s">
        <v>39</v>
      </c>
      <c r="G3" s="10" t="s">
        <v>40</v>
      </c>
      <c r="H3" s="10" t="s">
        <v>41</v>
      </c>
      <c r="I3" s="10" t="s">
        <v>42</v>
      </c>
      <c r="J3" s="10" t="s">
        <v>43</v>
      </c>
      <c r="K3" s="10" t="s">
        <v>44</v>
      </c>
      <c r="L3" s="10" t="s">
        <v>45</v>
      </c>
      <c r="M3" s="10" t="s">
        <v>46</v>
      </c>
      <c r="N3" s="50" t="s">
        <v>47</v>
      </c>
      <c r="O3" s="51" t="s">
        <v>48</v>
      </c>
      <c r="P3" s="50" t="s">
        <v>49</v>
      </c>
      <c r="Q3" s="26" t="s">
        <v>50</v>
      </c>
      <c r="R3" s="26" t="s">
        <v>51</v>
      </c>
    </row>
    <row r="4" spans="1:18" ht="144.6" thickBot="1" x14ac:dyDescent="0.35">
      <c r="A4" s="7" t="s">
        <v>52</v>
      </c>
      <c r="B4" s="7" t="s">
        <v>53</v>
      </c>
      <c r="C4" s="7" t="s">
        <v>54</v>
      </c>
      <c r="D4" s="7" t="s">
        <v>55</v>
      </c>
      <c r="E4" s="7" t="s">
        <v>56</v>
      </c>
      <c r="F4" s="7" t="s">
        <v>57</v>
      </c>
      <c r="G4" s="7" t="s">
        <v>58</v>
      </c>
      <c r="J4" s="26" t="s">
        <v>59</v>
      </c>
      <c r="K4" s="26" t="s">
        <v>60</v>
      </c>
      <c r="L4" s="26" t="s">
        <v>61</v>
      </c>
      <c r="M4" s="10" t="s">
        <v>62</v>
      </c>
      <c r="N4" s="50" t="s">
        <v>63</v>
      </c>
      <c r="O4" s="51" t="s">
        <v>64</v>
      </c>
      <c r="P4" s="50" t="s">
        <v>65</v>
      </c>
      <c r="Q4" s="53" t="s">
        <v>66</v>
      </c>
    </row>
    <row r="5" spans="1:18" ht="202.2" thickBot="1" x14ac:dyDescent="0.35">
      <c r="A5" s="7"/>
      <c r="B5" s="7" t="s">
        <v>12</v>
      </c>
      <c r="C5" s="7" t="s">
        <v>67</v>
      </c>
      <c r="D5" s="7" t="s">
        <v>68</v>
      </c>
      <c r="E5" s="7" t="s">
        <v>69</v>
      </c>
      <c r="F5" s="7"/>
      <c r="G5" s="10" t="s">
        <v>70</v>
      </c>
      <c r="J5" s="26" t="s">
        <v>71</v>
      </c>
      <c r="K5" s="26" t="s">
        <v>72</v>
      </c>
      <c r="L5" s="26" t="s">
        <v>73</v>
      </c>
      <c r="M5" s="26" t="s">
        <v>74</v>
      </c>
      <c r="N5" s="50" t="s">
        <v>75</v>
      </c>
      <c r="O5" s="51" t="s">
        <v>76</v>
      </c>
      <c r="P5" s="50" t="s">
        <v>77</v>
      </c>
      <c r="Q5" s="53" t="s">
        <v>78</v>
      </c>
    </row>
    <row r="6" spans="1:18" ht="144.6" thickBot="1" x14ac:dyDescent="0.35">
      <c r="A6" s="7"/>
      <c r="B6" s="7" t="s">
        <v>79</v>
      </c>
      <c r="C6" s="7" t="s">
        <v>80</v>
      </c>
      <c r="D6" s="7" t="s">
        <v>81</v>
      </c>
      <c r="E6" s="7" t="s">
        <v>82</v>
      </c>
      <c r="F6" s="7"/>
      <c r="G6" s="10" t="s">
        <v>35</v>
      </c>
      <c r="J6" s="26" t="s">
        <v>83</v>
      </c>
      <c r="K6" s="26" t="s">
        <v>73</v>
      </c>
      <c r="L6" s="26" t="s">
        <v>84</v>
      </c>
      <c r="M6" s="10" t="s">
        <v>85</v>
      </c>
      <c r="N6" s="50" t="s">
        <v>86</v>
      </c>
      <c r="O6" s="51" t="s">
        <v>87</v>
      </c>
      <c r="P6" s="50" t="s">
        <v>88</v>
      </c>
      <c r="Q6" s="53" t="s">
        <v>89</v>
      </c>
    </row>
    <row r="7" spans="1:18" ht="43.2" x14ac:dyDescent="0.3">
      <c r="A7" s="7"/>
      <c r="B7" s="7" t="s">
        <v>90</v>
      </c>
      <c r="C7" s="7" t="s">
        <v>91</v>
      </c>
      <c r="D7" s="7"/>
      <c r="E7" s="7"/>
      <c r="F7" s="7"/>
      <c r="G7" s="7" t="s">
        <v>92</v>
      </c>
      <c r="K7" s="26" t="s">
        <v>93</v>
      </c>
      <c r="M7" s="10" t="s">
        <v>94</v>
      </c>
      <c r="N7" s="52" t="s">
        <v>73</v>
      </c>
      <c r="O7" s="52" t="s">
        <v>73</v>
      </c>
      <c r="P7" s="52" t="s">
        <v>73</v>
      </c>
      <c r="Q7" s="53" t="s">
        <v>95</v>
      </c>
    </row>
    <row r="8" spans="1:18" ht="43.2" x14ac:dyDescent="0.3">
      <c r="A8" s="7"/>
      <c r="B8" s="7"/>
      <c r="C8" s="7" t="s">
        <v>96</v>
      </c>
      <c r="D8" s="7"/>
      <c r="E8" s="7"/>
      <c r="F8" s="7"/>
      <c r="G8" s="10" t="s">
        <v>12</v>
      </c>
      <c r="K8" s="26" t="s">
        <v>97</v>
      </c>
      <c r="M8" s="10" t="s">
        <v>98</v>
      </c>
      <c r="Q8" s="53" t="s">
        <v>99</v>
      </c>
    </row>
    <row r="9" spans="1:18" ht="43.2" x14ac:dyDescent="0.3">
      <c r="C9" s="10" t="s">
        <v>100</v>
      </c>
      <c r="G9" s="7" t="s">
        <v>101</v>
      </c>
      <c r="M9" s="10" t="s">
        <v>102</v>
      </c>
    </row>
    <row r="10" spans="1:18" ht="43.2" x14ac:dyDescent="0.3">
      <c r="G10" s="7" t="s">
        <v>103</v>
      </c>
      <c r="M10" s="10" t="s">
        <v>104</v>
      </c>
    </row>
    <row r="11" spans="1:18" ht="43.2" x14ac:dyDescent="0.3">
      <c r="G11" s="10" t="s">
        <v>105</v>
      </c>
      <c r="M11" s="10" t="s">
        <v>106</v>
      </c>
    </row>
    <row r="12" spans="1:18" ht="28.8" x14ac:dyDescent="0.3">
      <c r="G12" s="10" t="s">
        <v>107</v>
      </c>
      <c r="M12" s="10" t="s">
        <v>108</v>
      </c>
    </row>
    <row r="13" spans="1:18" ht="43.2" x14ac:dyDescent="0.3">
      <c r="G13" s="10" t="s">
        <v>109</v>
      </c>
      <c r="M13" s="10" t="s">
        <v>110</v>
      </c>
    </row>
    <row r="14" spans="1:18" ht="43.2" x14ac:dyDescent="0.3">
      <c r="M14" s="10" t="s">
        <v>111</v>
      </c>
    </row>
    <row r="15" spans="1:18" x14ac:dyDescent="0.3">
      <c r="M15" s="10" t="s">
        <v>112</v>
      </c>
    </row>
  </sheetData>
  <sheetProtection algorithmName="SHA-512" hashValue="/EigozQjdHa/4ALmB90DGV2oA7vHTyrbgyiWzJwFwrHAXfwb0kMOxK8A8+8mP0vO6v3zvz76MAWe4OcLnJLHWw==" saltValue="0lJkUv8C98DVQjiFZrfSXw==" spinCount="100000" sheet="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5962-9AEB-447C-9AC8-688A1D0863D1}">
  <dimension ref="A1:AZ18"/>
  <sheetViews>
    <sheetView zoomScale="85" zoomScaleNormal="85" workbookViewId="0">
      <pane ySplit="3" topLeftCell="A18" activePane="bottomLeft" state="frozen"/>
      <selection activeCell="B9" sqref="B9:B10"/>
      <selection pane="bottomLeft" activeCell="H18" sqref="H18"/>
    </sheetView>
  </sheetViews>
  <sheetFormatPr baseColWidth="10" defaultColWidth="11.44140625" defaultRowHeight="15" customHeight="1" x14ac:dyDescent="0.3"/>
  <cols>
    <col min="1" max="1" width="14.33203125" style="1" customWidth="1"/>
    <col min="2" max="2" width="26" style="6" customWidth="1"/>
    <col min="3" max="3" width="16.6640625" style="6" customWidth="1"/>
    <col min="4" max="4" width="11.33203125" style="6" customWidth="1"/>
    <col min="5" max="5" width="19.5546875" style="6" customWidth="1"/>
    <col min="6" max="6" width="44.33203125" style="2" customWidth="1"/>
    <col min="7" max="7" width="9.6640625" style="2" customWidth="1"/>
    <col min="8" max="8" width="20" style="2" customWidth="1"/>
    <col min="9" max="9" width="32.44140625" style="2" customWidth="1"/>
    <col min="10" max="10" width="14.6640625" style="2" bestFit="1" customWidth="1"/>
    <col min="11" max="11" width="15" style="2" customWidth="1"/>
    <col min="12" max="12" width="15.6640625" style="2" customWidth="1"/>
    <col min="13" max="13" width="20.33203125" style="2" customWidth="1"/>
    <col min="14" max="14" width="3.44140625" style="2" hidden="1" customWidth="1"/>
    <col min="15" max="15" width="18.33203125" style="2" customWidth="1"/>
    <col min="16" max="16" width="3.44140625" style="2" hidden="1" customWidth="1"/>
    <col min="17" max="17" width="18.33203125" style="2" customWidth="1"/>
    <col min="18" max="18" width="3" style="2" hidden="1" customWidth="1"/>
    <col min="19" max="20" width="21.6640625" style="2" customWidth="1"/>
    <col min="21" max="21" width="21.6640625" style="2" hidden="1" customWidth="1"/>
    <col min="22" max="22" width="15" style="2" bestFit="1" customWidth="1"/>
    <col min="23" max="23" width="5.6640625" style="21" hidden="1" customWidth="1"/>
    <col min="24" max="24" width="13.6640625" style="2" customWidth="1"/>
    <col min="25" max="25" width="5.6640625" style="21" hidden="1" customWidth="1"/>
    <col min="26" max="26" width="16.6640625" style="2" bestFit="1" customWidth="1"/>
    <col min="27" max="27" width="5.44140625" style="2" hidden="1" customWidth="1"/>
    <col min="28" max="28" width="38.6640625" style="2" customWidth="1"/>
    <col min="29" max="29" width="98.5546875" style="2" customWidth="1"/>
    <col min="30" max="30" width="57.109375" style="2" hidden="1" customWidth="1"/>
    <col min="31" max="31" width="10" style="2" bestFit="1" customWidth="1"/>
    <col min="32" max="32" width="8.44140625" style="21" customWidth="1"/>
    <col min="33" max="33" width="20.33203125" style="21" customWidth="1"/>
    <col min="34" max="34" width="9" style="21" customWidth="1"/>
    <col min="35" max="35" width="14.33203125" style="21" customWidth="1"/>
    <col min="36" max="36" width="16.44140625" style="2" customWidth="1"/>
    <col min="37" max="37" width="6.6640625" style="2" customWidth="1"/>
    <col min="38" max="38" width="14.6640625" style="6" customWidth="1"/>
    <col min="39" max="39" width="20.6640625" style="2" customWidth="1"/>
    <col min="40" max="40" width="8.6640625" style="2" hidden="1" customWidth="1"/>
    <col min="41" max="41" width="14.44140625" style="2" hidden="1" customWidth="1"/>
    <col min="42" max="42" width="14.6640625" style="2" hidden="1" customWidth="1"/>
    <col min="43" max="43" width="9.33203125" style="2" hidden="1" customWidth="1"/>
    <col min="44" max="44" width="33.6640625" style="2" hidden="1" customWidth="1"/>
    <col min="45" max="46" width="13.6640625" style="2" hidden="1" customWidth="1"/>
    <col min="47" max="47" width="13.6640625" style="24" hidden="1" customWidth="1"/>
    <col min="48" max="48" width="2.33203125" style="5" customWidth="1"/>
    <col min="49" max="49" width="49.88671875" style="5" customWidth="1"/>
    <col min="50" max="50" width="17" style="4" customWidth="1"/>
    <col min="51" max="205" width="11.44140625" style="1"/>
    <col min="206" max="206" width="21.6640625" style="1" customWidth="1"/>
    <col min="207" max="207" width="13.6640625" style="1" customWidth="1"/>
    <col min="208" max="208" width="38.6640625" style="1" customWidth="1"/>
    <col min="209" max="209" width="3" style="1" bestFit="1" customWidth="1"/>
    <col min="210" max="210" width="32.33203125" style="1" customWidth="1"/>
    <col min="211" max="211" width="46.33203125" style="1" customWidth="1"/>
    <col min="212" max="212" width="19" style="1" customWidth="1"/>
    <col min="213" max="213" width="0" style="1" hidden="1" customWidth="1"/>
    <col min="214" max="214" width="17.6640625" style="1" customWidth="1"/>
    <col min="215" max="215" width="0" style="1" hidden="1" customWidth="1"/>
    <col min="216" max="216" width="22.33203125" style="1" customWidth="1"/>
    <col min="217" max="217" width="5.33203125" style="1" customWidth="1"/>
    <col min="218" max="218" width="36.33203125" style="1" customWidth="1"/>
    <col min="219" max="219" width="5.6640625" style="1" customWidth="1"/>
    <col min="220" max="220" width="0" style="1" hidden="1" customWidth="1"/>
    <col min="221" max="221" width="20.6640625" style="1" customWidth="1"/>
    <col min="222" max="222" width="4.6640625" style="1" customWidth="1"/>
    <col min="223" max="223" width="0" style="1" hidden="1" customWidth="1"/>
    <col min="224" max="224" width="24.6640625" style="1" customWidth="1"/>
    <col min="225" max="225" width="12.33203125" style="1" customWidth="1"/>
    <col min="226" max="226" width="0" style="1" hidden="1" customWidth="1"/>
    <col min="227" max="227" width="3.44140625" style="1" customWidth="1"/>
    <col min="228" max="228" width="0" style="1" hidden="1" customWidth="1"/>
    <col min="229" max="229" width="17.6640625" style="1" customWidth="1"/>
    <col min="230" max="230" width="3.44140625" style="1" customWidth="1"/>
    <col min="231" max="231" width="0" style="1" hidden="1" customWidth="1"/>
    <col min="232" max="232" width="23.6640625" style="1" customWidth="1"/>
    <col min="233" max="233" width="10" style="1" customWidth="1"/>
    <col min="234" max="234" width="0" style="1" hidden="1" customWidth="1"/>
    <col min="235" max="236" width="14.6640625" style="1" customWidth="1"/>
    <col min="237" max="237" width="12.6640625" style="1" customWidth="1"/>
    <col min="238" max="238" width="3.33203125" style="1" customWidth="1"/>
    <col min="239" max="239" width="30.33203125" style="1" customWidth="1"/>
    <col min="240" max="240" width="5" style="1" customWidth="1"/>
    <col min="241" max="241" width="0" style="1" hidden="1" customWidth="1"/>
    <col min="242" max="242" width="14.33203125" style="1" customWidth="1"/>
    <col min="243" max="243" width="5.6640625" style="1" customWidth="1"/>
    <col min="244" max="244" width="0" style="1" hidden="1" customWidth="1"/>
    <col min="245" max="245" width="17.33203125" style="1" customWidth="1"/>
    <col min="246" max="246" width="12.6640625" style="1" customWidth="1"/>
    <col min="247" max="247" width="0" style="1" hidden="1" customWidth="1"/>
    <col min="248" max="248" width="5.33203125" style="1" customWidth="1"/>
    <col min="249" max="249" width="0" style="1" hidden="1" customWidth="1"/>
    <col min="250" max="250" width="17" style="1" customWidth="1"/>
    <col min="251" max="251" width="6.33203125" style="1" customWidth="1"/>
    <col min="252" max="252" width="0" style="1" hidden="1" customWidth="1"/>
    <col min="253" max="253" width="14.33203125" style="1" customWidth="1"/>
    <col min="254" max="254" width="7.5546875" style="1" customWidth="1"/>
    <col min="255" max="255" width="0" style="1" hidden="1" customWidth="1"/>
    <col min="256" max="257" width="14.33203125" style="1" customWidth="1"/>
    <col min="258" max="258" width="20.6640625" style="1" customWidth="1"/>
    <col min="259" max="259" width="14.44140625" style="1" customWidth="1"/>
    <col min="260" max="260" width="15" style="1" customWidth="1"/>
    <col min="261" max="261" width="2.6640625" style="1" customWidth="1"/>
    <col min="262" max="262" width="11.6640625" style="1" customWidth="1"/>
    <col min="263" max="263" width="11.5546875" style="1" customWidth="1"/>
    <col min="264" max="264" width="2.33203125" style="1" customWidth="1"/>
    <col min="265" max="265" width="41" style="1" customWidth="1"/>
    <col min="266" max="266" width="14.33203125" style="1" customWidth="1"/>
    <col min="267" max="268" width="11.5546875" style="1" customWidth="1"/>
    <col min="269" max="269" width="21.6640625" style="1" customWidth="1"/>
    <col min="270" max="461" width="11.44140625" style="1"/>
    <col min="462" max="462" width="21.6640625" style="1" customWidth="1"/>
    <col min="463" max="463" width="13.6640625" style="1" customWidth="1"/>
    <col min="464" max="464" width="38.6640625" style="1" customWidth="1"/>
    <col min="465" max="465" width="3" style="1" bestFit="1" customWidth="1"/>
    <col min="466" max="466" width="32.33203125" style="1" customWidth="1"/>
    <col min="467" max="467" width="46.33203125" style="1" customWidth="1"/>
    <col min="468" max="468" width="19" style="1" customWidth="1"/>
    <col min="469" max="469" width="0" style="1" hidden="1" customWidth="1"/>
    <col min="470" max="470" width="17.6640625" style="1" customWidth="1"/>
    <col min="471" max="471" width="0" style="1" hidden="1" customWidth="1"/>
    <col min="472" max="472" width="22.33203125" style="1" customWidth="1"/>
    <col min="473" max="473" width="5.33203125" style="1" customWidth="1"/>
    <col min="474" max="474" width="36.33203125" style="1" customWidth="1"/>
    <col min="475" max="475" width="5.6640625" style="1" customWidth="1"/>
    <col min="476" max="476" width="0" style="1" hidden="1" customWidth="1"/>
    <col min="477" max="477" width="20.6640625" style="1" customWidth="1"/>
    <col min="478" max="478" width="4.6640625" style="1" customWidth="1"/>
    <col min="479" max="479" width="0" style="1" hidden="1" customWidth="1"/>
    <col min="480" max="480" width="24.6640625" style="1" customWidth="1"/>
    <col min="481" max="481" width="12.33203125" style="1" customWidth="1"/>
    <col min="482" max="482" width="0" style="1" hidden="1" customWidth="1"/>
    <col min="483" max="483" width="3.44140625" style="1" customWidth="1"/>
    <col min="484" max="484" width="0" style="1" hidden="1" customWidth="1"/>
    <col min="485" max="485" width="17.6640625" style="1" customWidth="1"/>
    <col min="486" max="486" width="3.44140625" style="1" customWidth="1"/>
    <col min="487" max="487" width="0" style="1" hidden="1" customWidth="1"/>
    <col min="488" max="488" width="23.6640625" style="1" customWidth="1"/>
    <col min="489" max="489" width="10" style="1" customWidth="1"/>
    <col min="490" max="490" width="0" style="1" hidden="1" customWidth="1"/>
    <col min="491" max="492" width="14.6640625" style="1" customWidth="1"/>
    <col min="493" max="493" width="12.6640625" style="1" customWidth="1"/>
    <col min="494" max="494" width="3.33203125" style="1" customWidth="1"/>
    <col min="495" max="495" width="30.33203125" style="1" customWidth="1"/>
    <col min="496" max="496" width="5" style="1" customWidth="1"/>
    <col min="497" max="497" width="0" style="1" hidden="1" customWidth="1"/>
    <col min="498" max="498" width="14.33203125" style="1" customWidth="1"/>
    <col min="499" max="499" width="5.6640625" style="1" customWidth="1"/>
    <col min="500" max="500" width="0" style="1" hidden="1" customWidth="1"/>
    <col min="501" max="501" width="17.33203125" style="1" customWidth="1"/>
    <col min="502" max="502" width="12.6640625" style="1" customWidth="1"/>
    <col min="503" max="503" width="0" style="1" hidden="1" customWidth="1"/>
    <col min="504" max="504" width="5.33203125" style="1" customWidth="1"/>
    <col min="505" max="505" width="0" style="1" hidden="1" customWidth="1"/>
    <col min="506" max="506" width="17" style="1" customWidth="1"/>
    <col min="507" max="507" width="6.33203125" style="1" customWidth="1"/>
    <col min="508" max="508" width="0" style="1" hidden="1" customWidth="1"/>
    <col min="509" max="509" width="14.33203125" style="1" customWidth="1"/>
    <col min="510" max="510" width="7.5546875" style="1" customWidth="1"/>
    <col min="511" max="511" width="0" style="1" hidden="1" customWidth="1"/>
    <col min="512" max="513" width="14.33203125" style="1" customWidth="1"/>
    <col min="514" max="514" width="20.6640625" style="1" customWidth="1"/>
    <col min="515" max="515" width="14.44140625" style="1" customWidth="1"/>
    <col min="516" max="516" width="15" style="1" customWidth="1"/>
    <col min="517" max="517" width="2.6640625" style="1" customWidth="1"/>
    <col min="518" max="518" width="11.6640625" style="1" customWidth="1"/>
    <col min="519" max="519" width="11.5546875" style="1" customWidth="1"/>
    <col min="520" max="520" width="2.33203125" style="1" customWidth="1"/>
    <col min="521" max="521" width="41" style="1" customWidth="1"/>
    <col min="522" max="522" width="14.33203125" style="1" customWidth="1"/>
    <col min="523" max="524" width="11.5546875" style="1" customWidth="1"/>
    <col min="525" max="525" width="21.6640625" style="1" customWidth="1"/>
    <col min="526" max="717" width="11.44140625" style="1"/>
    <col min="718" max="718" width="21.6640625" style="1" customWidth="1"/>
    <col min="719" max="719" width="13.6640625" style="1" customWidth="1"/>
    <col min="720" max="720" width="38.6640625" style="1" customWidth="1"/>
    <col min="721" max="721" width="3" style="1" bestFit="1" customWidth="1"/>
    <col min="722" max="722" width="32.33203125" style="1" customWidth="1"/>
    <col min="723" max="723" width="46.33203125" style="1" customWidth="1"/>
    <col min="724" max="724" width="19" style="1" customWidth="1"/>
    <col min="725" max="725" width="0" style="1" hidden="1" customWidth="1"/>
    <col min="726" max="726" width="17.6640625" style="1" customWidth="1"/>
    <col min="727" max="727" width="0" style="1" hidden="1" customWidth="1"/>
    <col min="728" max="728" width="22.33203125" style="1" customWidth="1"/>
    <col min="729" max="729" width="5.33203125" style="1" customWidth="1"/>
    <col min="730" max="730" width="36.33203125" style="1" customWidth="1"/>
    <col min="731" max="731" width="5.6640625" style="1" customWidth="1"/>
    <col min="732" max="732" width="0" style="1" hidden="1" customWidth="1"/>
    <col min="733" max="733" width="20.6640625" style="1" customWidth="1"/>
    <col min="734" max="734" width="4.6640625" style="1" customWidth="1"/>
    <col min="735" max="735" width="0" style="1" hidden="1" customWidth="1"/>
    <col min="736" max="736" width="24.6640625" style="1" customWidth="1"/>
    <col min="737" max="737" width="12.33203125" style="1" customWidth="1"/>
    <col min="738" max="738" width="0" style="1" hidden="1" customWidth="1"/>
    <col min="739" max="739" width="3.44140625" style="1" customWidth="1"/>
    <col min="740" max="740" width="0" style="1" hidden="1" customWidth="1"/>
    <col min="741" max="741" width="17.6640625" style="1" customWidth="1"/>
    <col min="742" max="742" width="3.44140625" style="1" customWidth="1"/>
    <col min="743" max="743" width="0" style="1" hidden="1" customWidth="1"/>
    <col min="744" max="744" width="23.6640625" style="1" customWidth="1"/>
    <col min="745" max="745" width="10" style="1" customWidth="1"/>
    <col min="746" max="746" width="0" style="1" hidden="1" customWidth="1"/>
    <col min="747" max="748" width="14.6640625" style="1" customWidth="1"/>
    <col min="749" max="749" width="12.6640625" style="1" customWidth="1"/>
    <col min="750" max="750" width="3.33203125" style="1" customWidth="1"/>
    <col min="751" max="751" width="30.33203125" style="1" customWidth="1"/>
    <col min="752" max="752" width="5" style="1" customWidth="1"/>
    <col min="753" max="753" width="0" style="1" hidden="1" customWidth="1"/>
    <col min="754" max="754" width="14.33203125" style="1" customWidth="1"/>
    <col min="755" max="755" width="5.6640625" style="1" customWidth="1"/>
    <col min="756" max="756" width="0" style="1" hidden="1" customWidth="1"/>
    <col min="757" max="757" width="17.33203125" style="1" customWidth="1"/>
    <col min="758" max="758" width="12.6640625" style="1" customWidth="1"/>
    <col min="759" max="759" width="0" style="1" hidden="1" customWidth="1"/>
    <col min="760" max="760" width="5.33203125" style="1" customWidth="1"/>
    <col min="761" max="761" width="0" style="1" hidden="1" customWidth="1"/>
    <col min="762" max="762" width="17" style="1" customWidth="1"/>
    <col min="763" max="763" width="6.33203125" style="1" customWidth="1"/>
    <col min="764" max="764" width="0" style="1" hidden="1" customWidth="1"/>
    <col min="765" max="765" width="14.33203125" style="1" customWidth="1"/>
    <col min="766" max="766" width="7.5546875" style="1" customWidth="1"/>
    <col min="767" max="767" width="0" style="1" hidden="1" customWidth="1"/>
    <col min="768" max="769" width="14.33203125" style="1" customWidth="1"/>
    <col min="770" max="770" width="20.6640625" style="1" customWidth="1"/>
    <col min="771" max="771" width="14.44140625" style="1" customWidth="1"/>
    <col min="772" max="772" width="15" style="1" customWidth="1"/>
    <col min="773" max="773" width="2.6640625" style="1" customWidth="1"/>
    <col min="774" max="774" width="11.6640625" style="1" customWidth="1"/>
    <col min="775" max="775" width="11.5546875" style="1" customWidth="1"/>
    <col min="776" max="776" width="2.33203125" style="1" customWidth="1"/>
    <col min="777" max="777" width="41" style="1" customWidth="1"/>
    <col min="778" max="778" width="14.33203125" style="1" customWidth="1"/>
    <col min="779" max="780" width="11.5546875" style="1" customWidth="1"/>
    <col min="781" max="781" width="21.6640625" style="1" customWidth="1"/>
    <col min="782" max="973" width="11.44140625" style="1"/>
    <col min="974" max="974" width="21.6640625" style="1" customWidth="1"/>
    <col min="975" max="975" width="13.6640625" style="1" customWidth="1"/>
    <col min="976" max="976" width="38.6640625" style="1" customWidth="1"/>
    <col min="977" max="977" width="3" style="1" bestFit="1" customWidth="1"/>
    <col min="978" max="978" width="32.33203125" style="1" customWidth="1"/>
    <col min="979" max="979" width="46.33203125" style="1" customWidth="1"/>
    <col min="980" max="980" width="19" style="1" customWidth="1"/>
    <col min="981" max="981" width="0" style="1" hidden="1" customWidth="1"/>
    <col min="982" max="982" width="17.6640625" style="1" customWidth="1"/>
    <col min="983" max="983" width="0" style="1" hidden="1" customWidth="1"/>
    <col min="984" max="984" width="22.33203125" style="1" customWidth="1"/>
    <col min="985" max="985" width="5.33203125" style="1" customWidth="1"/>
    <col min="986" max="986" width="36.33203125" style="1" customWidth="1"/>
    <col min="987" max="987" width="5.6640625" style="1" customWidth="1"/>
    <col min="988" max="988" width="0" style="1" hidden="1" customWidth="1"/>
    <col min="989" max="989" width="20.6640625" style="1" customWidth="1"/>
    <col min="990" max="990" width="4.6640625" style="1" customWidth="1"/>
    <col min="991" max="991" width="0" style="1" hidden="1" customWidth="1"/>
    <col min="992" max="992" width="24.6640625" style="1" customWidth="1"/>
    <col min="993" max="993" width="12.33203125" style="1" customWidth="1"/>
    <col min="994" max="994" width="0" style="1" hidden="1" customWidth="1"/>
    <col min="995" max="995" width="3.44140625" style="1" customWidth="1"/>
    <col min="996" max="996" width="0" style="1" hidden="1" customWidth="1"/>
    <col min="997" max="997" width="17.6640625" style="1" customWidth="1"/>
    <col min="998" max="998" width="3.44140625" style="1" customWidth="1"/>
    <col min="999" max="999" width="0" style="1" hidden="1" customWidth="1"/>
    <col min="1000" max="1000" width="23.6640625" style="1" customWidth="1"/>
    <col min="1001" max="1001" width="10" style="1" customWidth="1"/>
    <col min="1002" max="1002" width="0" style="1" hidden="1" customWidth="1"/>
    <col min="1003" max="1004" width="14.6640625" style="1" customWidth="1"/>
    <col min="1005" max="1005" width="12.6640625" style="1" customWidth="1"/>
    <col min="1006" max="1006" width="3.33203125" style="1" customWidth="1"/>
    <col min="1007" max="1007" width="30.33203125" style="1" customWidth="1"/>
    <col min="1008" max="1008" width="5" style="1" customWidth="1"/>
    <col min="1009" max="1009" width="0" style="1" hidden="1" customWidth="1"/>
    <col min="1010" max="1010" width="14.33203125" style="1" customWidth="1"/>
    <col min="1011" max="1011" width="5.6640625" style="1" customWidth="1"/>
    <col min="1012" max="1012" width="0" style="1" hidden="1" customWidth="1"/>
    <col min="1013" max="1013" width="17.33203125" style="1" customWidth="1"/>
    <col min="1014" max="1014" width="12.6640625" style="1" customWidth="1"/>
    <col min="1015" max="1015" width="0" style="1" hidden="1" customWidth="1"/>
    <col min="1016" max="1016" width="5.33203125" style="1" customWidth="1"/>
    <col min="1017" max="1017" width="0" style="1" hidden="1" customWidth="1"/>
    <col min="1018" max="1018" width="17" style="1" customWidth="1"/>
    <col min="1019" max="1019" width="6.33203125" style="1" customWidth="1"/>
    <col min="1020" max="1020" width="0" style="1" hidden="1" customWidth="1"/>
    <col min="1021" max="1021" width="14.33203125" style="1" customWidth="1"/>
    <col min="1022" max="1022" width="7.5546875" style="1" customWidth="1"/>
    <col min="1023" max="1023" width="0" style="1" hidden="1" customWidth="1"/>
    <col min="1024" max="1025" width="14.33203125" style="1" customWidth="1"/>
    <col min="1026" max="1026" width="20.6640625" style="1" customWidth="1"/>
    <col min="1027" max="1027" width="14.44140625" style="1" customWidth="1"/>
    <col min="1028" max="1028" width="15" style="1" customWidth="1"/>
    <col min="1029" max="1029" width="2.6640625" style="1" customWidth="1"/>
    <col min="1030" max="1030" width="11.6640625" style="1" customWidth="1"/>
    <col min="1031" max="1031" width="11.5546875" style="1" customWidth="1"/>
    <col min="1032" max="1032" width="2.33203125" style="1" customWidth="1"/>
    <col min="1033" max="1033" width="41" style="1" customWidth="1"/>
    <col min="1034" max="1034" width="14.33203125" style="1" customWidth="1"/>
    <col min="1035" max="1036" width="11.5546875" style="1" customWidth="1"/>
    <col min="1037" max="1037" width="21.6640625" style="1" customWidth="1"/>
    <col min="1038" max="1229" width="11.44140625" style="1"/>
    <col min="1230" max="1230" width="21.6640625" style="1" customWidth="1"/>
    <col min="1231" max="1231" width="13.6640625" style="1" customWidth="1"/>
    <col min="1232" max="1232" width="38.6640625" style="1" customWidth="1"/>
    <col min="1233" max="1233" width="3" style="1" bestFit="1" customWidth="1"/>
    <col min="1234" max="1234" width="32.33203125" style="1" customWidth="1"/>
    <col min="1235" max="1235" width="46.33203125" style="1" customWidth="1"/>
    <col min="1236" max="1236" width="19" style="1" customWidth="1"/>
    <col min="1237" max="1237" width="0" style="1" hidden="1" customWidth="1"/>
    <col min="1238" max="1238" width="17.6640625" style="1" customWidth="1"/>
    <col min="1239" max="1239" width="0" style="1" hidden="1" customWidth="1"/>
    <col min="1240" max="1240" width="22.33203125" style="1" customWidth="1"/>
    <col min="1241" max="1241" width="5.33203125" style="1" customWidth="1"/>
    <col min="1242" max="1242" width="36.33203125" style="1" customWidth="1"/>
    <col min="1243" max="1243" width="5.6640625" style="1" customWidth="1"/>
    <col min="1244" max="1244" width="0" style="1" hidden="1" customWidth="1"/>
    <col min="1245" max="1245" width="20.6640625" style="1" customWidth="1"/>
    <col min="1246" max="1246" width="4.6640625" style="1" customWidth="1"/>
    <col min="1247" max="1247" width="0" style="1" hidden="1" customWidth="1"/>
    <col min="1248" max="1248" width="24.6640625" style="1" customWidth="1"/>
    <col min="1249" max="1249" width="12.33203125" style="1" customWidth="1"/>
    <col min="1250" max="1250" width="0" style="1" hidden="1" customWidth="1"/>
    <col min="1251" max="1251" width="3.44140625" style="1" customWidth="1"/>
    <col min="1252" max="1252" width="0" style="1" hidden="1" customWidth="1"/>
    <col min="1253" max="1253" width="17.6640625" style="1" customWidth="1"/>
    <col min="1254" max="1254" width="3.44140625" style="1" customWidth="1"/>
    <col min="1255" max="1255" width="0" style="1" hidden="1" customWidth="1"/>
    <col min="1256" max="1256" width="23.6640625" style="1" customWidth="1"/>
    <col min="1257" max="1257" width="10" style="1" customWidth="1"/>
    <col min="1258" max="1258" width="0" style="1" hidden="1" customWidth="1"/>
    <col min="1259" max="1260" width="14.6640625" style="1" customWidth="1"/>
    <col min="1261" max="1261" width="12.6640625" style="1" customWidth="1"/>
    <col min="1262" max="1262" width="3.33203125" style="1" customWidth="1"/>
    <col min="1263" max="1263" width="30.33203125" style="1" customWidth="1"/>
    <col min="1264" max="1264" width="5" style="1" customWidth="1"/>
    <col min="1265" max="1265" width="0" style="1" hidden="1" customWidth="1"/>
    <col min="1266" max="1266" width="14.33203125" style="1" customWidth="1"/>
    <col min="1267" max="1267" width="5.6640625" style="1" customWidth="1"/>
    <col min="1268" max="1268" width="0" style="1" hidden="1" customWidth="1"/>
    <col min="1269" max="1269" width="17.33203125" style="1" customWidth="1"/>
    <col min="1270" max="1270" width="12.6640625" style="1" customWidth="1"/>
    <col min="1271" max="1271" width="0" style="1" hidden="1" customWidth="1"/>
    <col min="1272" max="1272" width="5.33203125" style="1" customWidth="1"/>
    <col min="1273" max="1273" width="0" style="1" hidden="1" customWidth="1"/>
    <col min="1274" max="1274" width="17" style="1" customWidth="1"/>
    <col min="1275" max="1275" width="6.33203125" style="1" customWidth="1"/>
    <col min="1276" max="1276" width="0" style="1" hidden="1" customWidth="1"/>
    <col min="1277" max="1277" width="14.33203125" style="1" customWidth="1"/>
    <col min="1278" max="1278" width="7.5546875" style="1" customWidth="1"/>
    <col min="1279" max="1279" width="0" style="1" hidden="1" customWidth="1"/>
    <col min="1280" max="1281" width="14.33203125" style="1" customWidth="1"/>
    <col min="1282" max="1282" width="20.6640625" style="1" customWidth="1"/>
    <col min="1283" max="1283" width="14.44140625" style="1" customWidth="1"/>
    <col min="1284" max="1284" width="15" style="1" customWidth="1"/>
    <col min="1285" max="1285" width="2.6640625" style="1" customWidth="1"/>
    <col min="1286" max="1286" width="11.6640625" style="1" customWidth="1"/>
    <col min="1287" max="1287" width="11.5546875" style="1" customWidth="1"/>
    <col min="1288" max="1288" width="2.33203125" style="1" customWidth="1"/>
    <col min="1289" max="1289" width="41" style="1" customWidth="1"/>
    <col min="1290" max="1290" width="14.33203125" style="1" customWidth="1"/>
    <col min="1291" max="1292" width="11.5546875" style="1" customWidth="1"/>
    <col min="1293" max="1293" width="21.6640625" style="1" customWidth="1"/>
    <col min="1294" max="1485" width="11.44140625" style="1"/>
    <col min="1486" max="1486" width="21.6640625" style="1" customWidth="1"/>
    <col min="1487" max="1487" width="13.6640625" style="1" customWidth="1"/>
    <col min="1488" max="1488" width="38.6640625" style="1" customWidth="1"/>
    <col min="1489" max="1489" width="3" style="1" bestFit="1" customWidth="1"/>
    <col min="1490" max="1490" width="32.33203125" style="1" customWidth="1"/>
    <col min="1491" max="1491" width="46.33203125" style="1" customWidth="1"/>
    <col min="1492" max="1492" width="19" style="1" customWidth="1"/>
    <col min="1493" max="1493" width="0" style="1" hidden="1" customWidth="1"/>
    <col min="1494" max="1494" width="17.6640625" style="1" customWidth="1"/>
    <col min="1495" max="1495" width="0" style="1" hidden="1" customWidth="1"/>
    <col min="1496" max="1496" width="22.33203125" style="1" customWidth="1"/>
    <col min="1497" max="1497" width="5.33203125" style="1" customWidth="1"/>
    <col min="1498" max="1498" width="36.33203125" style="1" customWidth="1"/>
    <col min="1499" max="1499" width="5.6640625" style="1" customWidth="1"/>
    <col min="1500" max="1500" width="0" style="1" hidden="1" customWidth="1"/>
    <col min="1501" max="1501" width="20.6640625" style="1" customWidth="1"/>
    <col min="1502" max="1502" width="4.6640625" style="1" customWidth="1"/>
    <col min="1503" max="1503" width="0" style="1" hidden="1" customWidth="1"/>
    <col min="1504" max="1504" width="24.6640625" style="1" customWidth="1"/>
    <col min="1505" max="1505" width="12.33203125" style="1" customWidth="1"/>
    <col min="1506" max="1506" width="0" style="1" hidden="1" customWidth="1"/>
    <col min="1507" max="1507" width="3.44140625" style="1" customWidth="1"/>
    <col min="1508" max="1508" width="0" style="1" hidden="1" customWidth="1"/>
    <col min="1509" max="1509" width="17.6640625" style="1" customWidth="1"/>
    <col min="1510" max="1510" width="3.44140625" style="1" customWidth="1"/>
    <col min="1511" max="1511" width="0" style="1" hidden="1" customWidth="1"/>
    <col min="1512" max="1512" width="23.6640625" style="1" customWidth="1"/>
    <col min="1513" max="1513" width="10" style="1" customWidth="1"/>
    <col min="1514" max="1514" width="0" style="1" hidden="1" customWidth="1"/>
    <col min="1515" max="1516" width="14.6640625" style="1" customWidth="1"/>
    <col min="1517" max="1517" width="12.6640625" style="1" customWidth="1"/>
    <col min="1518" max="1518" width="3.33203125" style="1" customWidth="1"/>
    <col min="1519" max="1519" width="30.33203125" style="1" customWidth="1"/>
    <col min="1520" max="1520" width="5" style="1" customWidth="1"/>
    <col min="1521" max="1521" width="0" style="1" hidden="1" customWidth="1"/>
    <col min="1522" max="1522" width="14.33203125" style="1" customWidth="1"/>
    <col min="1523" max="1523" width="5.6640625" style="1" customWidth="1"/>
    <col min="1524" max="1524" width="0" style="1" hidden="1" customWidth="1"/>
    <col min="1525" max="1525" width="17.33203125" style="1" customWidth="1"/>
    <col min="1526" max="1526" width="12.6640625" style="1" customWidth="1"/>
    <col min="1527" max="1527" width="0" style="1" hidden="1" customWidth="1"/>
    <col min="1528" max="1528" width="5.33203125" style="1" customWidth="1"/>
    <col min="1529" max="1529" width="0" style="1" hidden="1" customWidth="1"/>
    <col min="1530" max="1530" width="17" style="1" customWidth="1"/>
    <col min="1531" max="1531" width="6.33203125" style="1" customWidth="1"/>
    <col min="1532" max="1532" width="0" style="1" hidden="1" customWidth="1"/>
    <col min="1533" max="1533" width="14.33203125" style="1" customWidth="1"/>
    <col min="1534" max="1534" width="7.5546875" style="1" customWidth="1"/>
    <col min="1535" max="1535" width="0" style="1" hidden="1" customWidth="1"/>
    <col min="1536" max="1537" width="14.33203125" style="1" customWidth="1"/>
    <col min="1538" max="1538" width="20.6640625" style="1" customWidth="1"/>
    <col min="1539" max="1539" width="14.44140625" style="1" customWidth="1"/>
    <col min="1540" max="1540" width="15" style="1" customWidth="1"/>
    <col min="1541" max="1541" width="2.6640625" style="1" customWidth="1"/>
    <col min="1542" max="1542" width="11.6640625" style="1" customWidth="1"/>
    <col min="1543" max="1543" width="11.5546875" style="1" customWidth="1"/>
    <col min="1544" max="1544" width="2.33203125" style="1" customWidth="1"/>
    <col min="1545" max="1545" width="41" style="1" customWidth="1"/>
    <col min="1546" max="1546" width="14.33203125" style="1" customWidth="1"/>
    <col min="1547" max="1548" width="11.5546875" style="1" customWidth="1"/>
    <col min="1549" max="1549" width="21.6640625" style="1" customWidth="1"/>
    <col min="1550" max="1741" width="11.44140625" style="1"/>
    <col min="1742" max="1742" width="21.6640625" style="1" customWidth="1"/>
    <col min="1743" max="1743" width="13.6640625" style="1" customWidth="1"/>
    <col min="1744" max="1744" width="38.6640625" style="1" customWidth="1"/>
    <col min="1745" max="1745" width="3" style="1" bestFit="1" customWidth="1"/>
    <col min="1746" max="1746" width="32.33203125" style="1" customWidth="1"/>
    <col min="1747" max="1747" width="46.33203125" style="1" customWidth="1"/>
    <col min="1748" max="1748" width="19" style="1" customWidth="1"/>
    <col min="1749" max="1749" width="0" style="1" hidden="1" customWidth="1"/>
    <col min="1750" max="1750" width="17.6640625" style="1" customWidth="1"/>
    <col min="1751" max="1751" width="0" style="1" hidden="1" customWidth="1"/>
    <col min="1752" max="1752" width="22.33203125" style="1" customWidth="1"/>
    <col min="1753" max="1753" width="5.33203125" style="1" customWidth="1"/>
    <col min="1754" max="1754" width="36.33203125" style="1" customWidth="1"/>
    <col min="1755" max="1755" width="5.6640625" style="1" customWidth="1"/>
    <col min="1756" max="1756" width="0" style="1" hidden="1" customWidth="1"/>
    <col min="1757" max="1757" width="20.6640625" style="1" customWidth="1"/>
    <col min="1758" max="1758" width="4.6640625" style="1" customWidth="1"/>
    <col min="1759" max="1759" width="0" style="1" hidden="1" customWidth="1"/>
    <col min="1760" max="1760" width="24.6640625" style="1" customWidth="1"/>
    <col min="1761" max="1761" width="12.33203125" style="1" customWidth="1"/>
    <col min="1762" max="1762" width="0" style="1" hidden="1" customWidth="1"/>
    <col min="1763" max="1763" width="3.44140625" style="1" customWidth="1"/>
    <col min="1764" max="1764" width="0" style="1" hidden="1" customWidth="1"/>
    <col min="1765" max="1765" width="17.6640625" style="1" customWidth="1"/>
    <col min="1766" max="1766" width="3.44140625" style="1" customWidth="1"/>
    <col min="1767" max="1767" width="0" style="1" hidden="1" customWidth="1"/>
    <col min="1768" max="1768" width="23.6640625" style="1" customWidth="1"/>
    <col min="1769" max="1769" width="10" style="1" customWidth="1"/>
    <col min="1770" max="1770" width="0" style="1" hidden="1" customWidth="1"/>
    <col min="1771" max="1772" width="14.6640625" style="1" customWidth="1"/>
    <col min="1773" max="1773" width="12.6640625" style="1" customWidth="1"/>
    <col min="1774" max="1774" width="3.33203125" style="1" customWidth="1"/>
    <col min="1775" max="1775" width="30.33203125" style="1" customWidth="1"/>
    <col min="1776" max="1776" width="5" style="1" customWidth="1"/>
    <col min="1777" max="1777" width="0" style="1" hidden="1" customWidth="1"/>
    <col min="1778" max="1778" width="14.33203125" style="1" customWidth="1"/>
    <col min="1779" max="1779" width="5.6640625" style="1" customWidth="1"/>
    <col min="1780" max="1780" width="0" style="1" hidden="1" customWidth="1"/>
    <col min="1781" max="1781" width="17.33203125" style="1" customWidth="1"/>
    <col min="1782" max="1782" width="12.6640625" style="1" customWidth="1"/>
    <col min="1783" max="1783" width="0" style="1" hidden="1" customWidth="1"/>
    <col min="1784" max="1784" width="5.33203125" style="1" customWidth="1"/>
    <col min="1785" max="1785" width="0" style="1" hidden="1" customWidth="1"/>
    <col min="1786" max="1786" width="17" style="1" customWidth="1"/>
    <col min="1787" max="1787" width="6.33203125" style="1" customWidth="1"/>
    <col min="1788" max="1788" width="0" style="1" hidden="1" customWidth="1"/>
    <col min="1789" max="1789" width="14.33203125" style="1" customWidth="1"/>
    <col min="1790" max="1790" width="7.5546875" style="1" customWidth="1"/>
    <col min="1791" max="1791" width="0" style="1" hidden="1" customWidth="1"/>
    <col min="1792" max="1793" width="14.33203125" style="1" customWidth="1"/>
    <col min="1794" max="1794" width="20.6640625" style="1" customWidth="1"/>
    <col min="1795" max="1795" width="14.44140625" style="1" customWidth="1"/>
    <col min="1796" max="1796" width="15" style="1" customWidth="1"/>
    <col min="1797" max="1797" width="2.6640625" style="1" customWidth="1"/>
    <col min="1798" max="1798" width="11.6640625" style="1" customWidth="1"/>
    <col min="1799" max="1799" width="11.5546875" style="1" customWidth="1"/>
    <col min="1800" max="1800" width="2.33203125" style="1" customWidth="1"/>
    <col min="1801" max="1801" width="41" style="1" customWidth="1"/>
    <col min="1802" max="1802" width="14.33203125" style="1" customWidth="1"/>
    <col min="1803" max="1804" width="11.5546875" style="1" customWidth="1"/>
    <col min="1805" max="1805" width="21.6640625" style="1" customWidth="1"/>
    <col min="1806" max="1997" width="11.44140625" style="1"/>
    <col min="1998" max="1998" width="21.6640625" style="1" customWidth="1"/>
    <col min="1999" max="1999" width="13.6640625" style="1" customWidth="1"/>
    <col min="2000" max="2000" width="38.6640625" style="1" customWidth="1"/>
    <col min="2001" max="2001" width="3" style="1" bestFit="1" customWidth="1"/>
    <col min="2002" max="2002" width="32.33203125" style="1" customWidth="1"/>
    <col min="2003" max="2003" width="46.33203125" style="1" customWidth="1"/>
    <col min="2004" max="2004" width="19" style="1" customWidth="1"/>
    <col min="2005" max="2005" width="0" style="1" hidden="1" customWidth="1"/>
    <col min="2006" max="2006" width="17.6640625" style="1" customWidth="1"/>
    <col min="2007" max="2007" width="0" style="1" hidden="1" customWidth="1"/>
    <col min="2008" max="2008" width="22.33203125" style="1" customWidth="1"/>
    <col min="2009" max="2009" width="5.33203125" style="1" customWidth="1"/>
    <col min="2010" max="2010" width="36.33203125" style="1" customWidth="1"/>
    <col min="2011" max="2011" width="5.6640625" style="1" customWidth="1"/>
    <col min="2012" max="2012" width="0" style="1" hidden="1" customWidth="1"/>
    <col min="2013" max="2013" width="20.6640625" style="1" customWidth="1"/>
    <col min="2014" max="2014" width="4.6640625" style="1" customWidth="1"/>
    <col min="2015" max="2015" width="0" style="1" hidden="1" customWidth="1"/>
    <col min="2016" max="2016" width="24.6640625" style="1" customWidth="1"/>
    <col min="2017" max="2017" width="12.33203125" style="1" customWidth="1"/>
    <col min="2018" max="2018" width="0" style="1" hidden="1" customWidth="1"/>
    <col min="2019" max="2019" width="3.44140625" style="1" customWidth="1"/>
    <col min="2020" max="2020" width="0" style="1" hidden="1" customWidth="1"/>
    <col min="2021" max="2021" width="17.6640625" style="1" customWidth="1"/>
    <col min="2022" max="2022" width="3.44140625" style="1" customWidth="1"/>
    <col min="2023" max="2023" width="0" style="1" hidden="1" customWidth="1"/>
    <col min="2024" max="2024" width="23.6640625" style="1" customWidth="1"/>
    <col min="2025" max="2025" width="10" style="1" customWidth="1"/>
    <col min="2026" max="2026" width="0" style="1" hidden="1" customWidth="1"/>
    <col min="2027" max="2028" width="14.6640625" style="1" customWidth="1"/>
    <col min="2029" max="2029" width="12.6640625" style="1" customWidth="1"/>
    <col min="2030" max="2030" width="3.33203125" style="1" customWidth="1"/>
    <col min="2031" max="2031" width="30.33203125" style="1" customWidth="1"/>
    <col min="2032" max="2032" width="5" style="1" customWidth="1"/>
    <col min="2033" max="2033" width="0" style="1" hidden="1" customWidth="1"/>
    <col min="2034" max="2034" width="14.33203125" style="1" customWidth="1"/>
    <col min="2035" max="2035" width="5.6640625" style="1" customWidth="1"/>
    <col min="2036" max="2036" width="0" style="1" hidden="1" customWidth="1"/>
    <col min="2037" max="2037" width="17.33203125" style="1" customWidth="1"/>
    <col min="2038" max="2038" width="12.6640625" style="1" customWidth="1"/>
    <col min="2039" max="2039" width="0" style="1" hidden="1" customWidth="1"/>
    <col min="2040" max="2040" width="5.33203125" style="1" customWidth="1"/>
    <col min="2041" max="2041" width="0" style="1" hidden="1" customWidth="1"/>
    <col min="2042" max="2042" width="17" style="1" customWidth="1"/>
    <col min="2043" max="2043" width="6.33203125" style="1" customWidth="1"/>
    <col min="2044" max="2044" width="0" style="1" hidden="1" customWidth="1"/>
    <col min="2045" max="2045" width="14.33203125" style="1" customWidth="1"/>
    <col min="2046" max="2046" width="7.5546875" style="1" customWidth="1"/>
    <col min="2047" max="2047" width="0" style="1" hidden="1" customWidth="1"/>
    <col min="2048" max="2049" width="14.33203125" style="1" customWidth="1"/>
    <col min="2050" max="2050" width="20.6640625" style="1" customWidth="1"/>
    <col min="2051" max="2051" width="14.44140625" style="1" customWidth="1"/>
    <col min="2052" max="2052" width="15" style="1" customWidth="1"/>
    <col min="2053" max="2053" width="2.6640625" style="1" customWidth="1"/>
    <col min="2054" max="2054" width="11.6640625" style="1" customWidth="1"/>
    <col min="2055" max="2055" width="11.5546875" style="1" customWidth="1"/>
    <col min="2056" max="2056" width="2.33203125" style="1" customWidth="1"/>
    <col min="2057" max="2057" width="41" style="1" customWidth="1"/>
    <col min="2058" max="2058" width="14.33203125" style="1" customWidth="1"/>
    <col min="2059" max="2060" width="11.5546875" style="1" customWidth="1"/>
    <col min="2061" max="2061" width="21.6640625" style="1" customWidth="1"/>
    <col min="2062" max="2253" width="11.44140625" style="1"/>
    <col min="2254" max="2254" width="21.6640625" style="1" customWidth="1"/>
    <col min="2255" max="2255" width="13.6640625" style="1" customWidth="1"/>
    <col min="2256" max="2256" width="38.6640625" style="1" customWidth="1"/>
    <col min="2257" max="2257" width="3" style="1" bestFit="1" customWidth="1"/>
    <col min="2258" max="2258" width="32.33203125" style="1" customWidth="1"/>
    <col min="2259" max="2259" width="46.33203125" style="1" customWidth="1"/>
    <col min="2260" max="2260" width="19" style="1" customWidth="1"/>
    <col min="2261" max="2261" width="0" style="1" hidden="1" customWidth="1"/>
    <col min="2262" max="2262" width="17.6640625" style="1" customWidth="1"/>
    <col min="2263" max="2263" width="0" style="1" hidden="1" customWidth="1"/>
    <col min="2264" max="2264" width="22.33203125" style="1" customWidth="1"/>
    <col min="2265" max="2265" width="5.33203125" style="1" customWidth="1"/>
    <col min="2266" max="2266" width="36.33203125" style="1" customWidth="1"/>
    <col min="2267" max="2267" width="5.6640625" style="1" customWidth="1"/>
    <col min="2268" max="2268" width="0" style="1" hidden="1" customWidth="1"/>
    <col min="2269" max="2269" width="20.6640625" style="1" customWidth="1"/>
    <col min="2270" max="2270" width="4.6640625" style="1" customWidth="1"/>
    <col min="2271" max="2271" width="0" style="1" hidden="1" customWidth="1"/>
    <col min="2272" max="2272" width="24.6640625" style="1" customWidth="1"/>
    <col min="2273" max="2273" width="12.33203125" style="1" customWidth="1"/>
    <col min="2274" max="2274" width="0" style="1" hidden="1" customWidth="1"/>
    <col min="2275" max="2275" width="3.44140625" style="1" customWidth="1"/>
    <col min="2276" max="2276" width="0" style="1" hidden="1" customWidth="1"/>
    <col min="2277" max="2277" width="17.6640625" style="1" customWidth="1"/>
    <col min="2278" max="2278" width="3.44140625" style="1" customWidth="1"/>
    <col min="2279" max="2279" width="0" style="1" hidden="1" customWidth="1"/>
    <col min="2280" max="2280" width="23.6640625" style="1" customWidth="1"/>
    <col min="2281" max="2281" width="10" style="1" customWidth="1"/>
    <col min="2282" max="2282" width="0" style="1" hidden="1" customWidth="1"/>
    <col min="2283" max="2284" width="14.6640625" style="1" customWidth="1"/>
    <col min="2285" max="2285" width="12.6640625" style="1" customWidth="1"/>
    <col min="2286" max="2286" width="3.33203125" style="1" customWidth="1"/>
    <col min="2287" max="2287" width="30.33203125" style="1" customWidth="1"/>
    <col min="2288" max="2288" width="5" style="1" customWidth="1"/>
    <col min="2289" max="2289" width="0" style="1" hidden="1" customWidth="1"/>
    <col min="2290" max="2290" width="14.33203125" style="1" customWidth="1"/>
    <col min="2291" max="2291" width="5.6640625" style="1" customWidth="1"/>
    <col min="2292" max="2292" width="0" style="1" hidden="1" customWidth="1"/>
    <col min="2293" max="2293" width="17.33203125" style="1" customWidth="1"/>
    <col min="2294" max="2294" width="12.6640625" style="1" customWidth="1"/>
    <col min="2295" max="2295" width="0" style="1" hidden="1" customWidth="1"/>
    <col min="2296" max="2296" width="5.33203125" style="1" customWidth="1"/>
    <col min="2297" max="2297" width="0" style="1" hidden="1" customWidth="1"/>
    <col min="2298" max="2298" width="17" style="1" customWidth="1"/>
    <col min="2299" max="2299" width="6.33203125" style="1" customWidth="1"/>
    <col min="2300" max="2300" width="0" style="1" hidden="1" customWidth="1"/>
    <col min="2301" max="2301" width="14.33203125" style="1" customWidth="1"/>
    <col min="2302" max="2302" width="7.5546875" style="1" customWidth="1"/>
    <col min="2303" max="2303" width="0" style="1" hidden="1" customWidth="1"/>
    <col min="2304" max="2305" width="14.33203125" style="1" customWidth="1"/>
    <col min="2306" max="2306" width="20.6640625" style="1" customWidth="1"/>
    <col min="2307" max="2307" width="14.44140625" style="1" customWidth="1"/>
    <col min="2308" max="2308" width="15" style="1" customWidth="1"/>
    <col min="2309" max="2309" width="2.6640625" style="1" customWidth="1"/>
    <col min="2310" max="2310" width="11.6640625" style="1" customWidth="1"/>
    <col min="2311" max="2311" width="11.5546875" style="1" customWidth="1"/>
    <col min="2312" max="2312" width="2.33203125" style="1" customWidth="1"/>
    <col min="2313" max="2313" width="41" style="1" customWidth="1"/>
    <col min="2314" max="2314" width="14.33203125" style="1" customWidth="1"/>
    <col min="2315" max="2316" width="11.5546875" style="1" customWidth="1"/>
    <col min="2317" max="2317" width="21.6640625" style="1" customWidth="1"/>
    <col min="2318" max="2509" width="11.44140625" style="1"/>
    <col min="2510" max="2510" width="21.6640625" style="1" customWidth="1"/>
    <col min="2511" max="2511" width="13.6640625" style="1" customWidth="1"/>
    <col min="2512" max="2512" width="38.6640625" style="1" customWidth="1"/>
    <col min="2513" max="2513" width="3" style="1" bestFit="1" customWidth="1"/>
    <col min="2514" max="2514" width="32.33203125" style="1" customWidth="1"/>
    <col min="2515" max="2515" width="46.33203125" style="1" customWidth="1"/>
    <col min="2516" max="2516" width="19" style="1" customWidth="1"/>
    <col min="2517" max="2517" width="0" style="1" hidden="1" customWidth="1"/>
    <col min="2518" max="2518" width="17.6640625" style="1" customWidth="1"/>
    <col min="2519" max="2519" width="0" style="1" hidden="1" customWidth="1"/>
    <col min="2520" max="2520" width="22.33203125" style="1" customWidth="1"/>
    <col min="2521" max="2521" width="5.33203125" style="1" customWidth="1"/>
    <col min="2522" max="2522" width="36.33203125" style="1" customWidth="1"/>
    <col min="2523" max="2523" width="5.6640625" style="1" customWidth="1"/>
    <col min="2524" max="2524" width="0" style="1" hidden="1" customWidth="1"/>
    <col min="2525" max="2525" width="20.6640625" style="1" customWidth="1"/>
    <col min="2526" max="2526" width="4.6640625" style="1" customWidth="1"/>
    <col min="2527" max="2527" width="0" style="1" hidden="1" customWidth="1"/>
    <col min="2528" max="2528" width="24.6640625" style="1" customWidth="1"/>
    <col min="2529" max="2529" width="12.33203125" style="1" customWidth="1"/>
    <col min="2530" max="2530" width="0" style="1" hidden="1" customWidth="1"/>
    <col min="2531" max="2531" width="3.44140625" style="1" customWidth="1"/>
    <col min="2532" max="2532" width="0" style="1" hidden="1" customWidth="1"/>
    <col min="2533" max="2533" width="17.6640625" style="1" customWidth="1"/>
    <col min="2534" max="2534" width="3.44140625" style="1" customWidth="1"/>
    <col min="2535" max="2535" width="0" style="1" hidden="1" customWidth="1"/>
    <col min="2536" max="2536" width="23.6640625" style="1" customWidth="1"/>
    <col min="2537" max="2537" width="10" style="1" customWidth="1"/>
    <col min="2538" max="2538" width="0" style="1" hidden="1" customWidth="1"/>
    <col min="2539" max="2540" width="14.6640625" style="1" customWidth="1"/>
    <col min="2541" max="2541" width="12.6640625" style="1" customWidth="1"/>
    <col min="2542" max="2542" width="3.33203125" style="1" customWidth="1"/>
    <col min="2543" max="2543" width="30.33203125" style="1" customWidth="1"/>
    <col min="2544" max="2544" width="5" style="1" customWidth="1"/>
    <col min="2545" max="2545" width="0" style="1" hidden="1" customWidth="1"/>
    <col min="2546" max="2546" width="14.33203125" style="1" customWidth="1"/>
    <col min="2547" max="2547" width="5.6640625" style="1" customWidth="1"/>
    <col min="2548" max="2548" width="0" style="1" hidden="1" customWidth="1"/>
    <col min="2549" max="2549" width="17.33203125" style="1" customWidth="1"/>
    <col min="2550" max="2550" width="12.6640625" style="1" customWidth="1"/>
    <col min="2551" max="2551" width="0" style="1" hidden="1" customWidth="1"/>
    <col min="2552" max="2552" width="5.33203125" style="1" customWidth="1"/>
    <col min="2553" max="2553" width="0" style="1" hidden="1" customWidth="1"/>
    <col min="2554" max="2554" width="17" style="1" customWidth="1"/>
    <col min="2555" max="2555" width="6.33203125" style="1" customWidth="1"/>
    <col min="2556" max="2556" width="0" style="1" hidden="1" customWidth="1"/>
    <col min="2557" max="2557" width="14.33203125" style="1" customWidth="1"/>
    <col min="2558" max="2558" width="7.5546875" style="1" customWidth="1"/>
    <col min="2559" max="2559" width="0" style="1" hidden="1" customWidth="1"/>
    <col min="2560" max="2561" width="14.33203125" style="1" customWidth="1"/>
    <col min="2562" max="2562" width="20.6640625" style="1" customWidth="1"/>
    <col min="2563" max="2563" width="14.44140625" style="1" customWidth="1"/>
    <col min="2564" max="2564" width="15" style="1" customWidth="1"/>
    <col min="2565" max="2565" width="2.6640625" style="1" customWidth="1"/>
    <col min="2566" max="2566" width="11.6640625" style="1" customWidth="1"/>
    <col min="2567" max="2567" width="11.5546875" style="1" customWidth="1"/>
    <col min="2568" max="2568" width="2.33203125" style="1" customWidth="1"/>
    <col min="2569" max="2569" width="41" style="1" customWidth="1"/>
    <col min="2570" max="2570" width="14.33203125" style="1" customWidth="1"/>
    <col min="2571" max="2572" width="11.5546875" style="1" customWidth="1"/>
    <col min="2573" max="2573" width="21.6640625" style="1" customWidth="1"/>
    <col min="2574" max="2765" width="11.44140625" style="1"/>
    <col min="2766" max="2766" width="21.6640625" style="1" customWidth="1"/>
    <col min="2767" max="2767" width="13.6640625" style="1" customWidth="1"/>
    <col min="2768" max="2768" width="38.6640625" style="1" customWidth="1"/>
    <col min="2769" max="2769" width="3" style="1" bestFit="1" customWidth="1"/>
    <col min="2770" max="2770" width="32.33203125" style="1" customWidth="1"/>
    <col min="2771" max="2771" width="46.33203125" style="1" customWidth="1"/>
    <col min="2772" max="2772" width="19" style="1" customWidth="1"/>
    <col min="2773" max="2773" width="0" style="1" hidden="1" customWidth="1"/>
    <col min="2774" max="2774" width="17.6640625" style="1" customWidth="1"/>
    <col min="2775" max="2775" width="0" style="1" hidden="1" customWidth="1"/>
    <col min="2776" max="2776" width="22.33203125" style="1" customWidth="1"/>
    <col min="2777" max="2777" width="5.33203125" style="1" customWidth="1"/>
    <col min="2778" max="2778" width="36.33203125" style="1" customWidth="1"/>
    <col min="2779" max="2779" width="5.6640625" style="1" customWidth="1"/>
    <col min="2780" max="2780" width="0" style="1" hidden="1" customWidth="1"/>
    <col min="2781" max="2781" width="20.6640625" style="1" customWidth="1"/>
    <col min="2782" max="2782" width="4.6640625" style="1" customWidth="1"/>
    <col min="2783" max="2783" width="0" style="1" hidden="1" customWidth="1"/>
    <col min="2784" max="2784" width="24.6640625" style="1" customWidth="1"/>
    <col min="2785" max="2785" width="12.33203125" style="1" customWidth="1"/>
    <col min="2786" max="2786" width="0" style="1" hidden="1" customWidth="1"/>
    <col min="2787" max="2787" width="3.44140625" style="1" customWidth="1"/>
    <col min="2788" max="2788" width="0" style="1" hidden="1" customWidth="1"/>
    <col min="2789" max="2789" width="17.6640625" style="1" customWidth="1"/>
    <col min="2790" max="2790" width="3.44140625" style="1" customWidth="1"/>
    <col min="2791" max="2791" width="0" style="1" hidden="1" customWidth="1"/>
    <col min="2792" max="2792" width="23.6640625" style="1" customWidth="1"/>
    <col min="2793" max="2793" width="10" style="1" customWidth="1"/>
    <col min="2794" max="2794" width="0" style="1" hidden="1" customWidth="1"/>
    <col min="2795" max="2796" width="14.6640625" style="1" customWidth="1"/>
    <col min="2797" max="2797" width="12.6640625" style="1" customWidth="1"/>
    <col min="2798" max="2798" width="3.33203125" style="1" customWidth="1"/>
    <col min="2799" max="2799" width="30.33203125" style="1" customWidth="1"/>
    <col min="2800" max="2800" width="5" style="1" customWidth="1"/>
    <col min="2801" max="2801" width="0" style="1" hidden="1" customWidth="1"/>
    <col min="2802" max="2802" width="14.33203125" style="1" customWidth="1"/>
    <col min="2803" max="2803" width="5.6640625" style="1" customWidth="1"/>
    <col min="2804" max="2804" width="0" style="1" hidden="1" customWidth="1"/>
    <col min="2805" max="2805" width="17.33203125" style="1" customWidth="1"/>
    <col min="2806" max="2806" width="12.6640625" style="1" customWidth="1"/>
    <col min="2807" max="2807" width="0" style="1" hidden="1" customWidth="1"/>
    <col min="2808" max="2808" width="5.33203125" style="1" customWidth="1"/>
    <col min="2809" max="2809" width="0" style="1" hidden="1" customWidth="1"/>
    <col min="2810" max="2810" width="17" style="1" customWidth="1"/>
    <col min="2811" max="2811" width="6.33203125" style="1" customWidth="1"/>
    <col min="2812" max="2812" width="0" style="1" hidden="1" customWidth="1"/>
    <col min="2813" max="2813" width="14.33203125" style="1" customWidth="1"/>
    <col min="2814" max="2814" width="7.5546875" style="1" customWidth="1"/>
    <col min="2815" max="2815" width="0" style="1" hidden="1" customWidth="1"/>
    <col min="2816" max="2817" width="14.33203125" style="1" customWidth="1"/>
    <col min="2818" max="2818" width="20.6640625" style="1" customWidth="1"/>
    <col min="2819" max="2819" width="14.44140625" style="1" customWidth="1"/>
    <col min="2820" max="2820" width="15" style="1" customWidth="1"/>
    <col min="2821" max="2821" width="2.6640625" style="1" customWidth="1"/>
    <col min="2822" max="2822" width="11.6640625" style="1" customWidth="1"/>
    <col min="2823" max="2823" width="11.5546875" style="1" customWidth="1"/>
    <col min="2824" max="2824" width="2.33203125" style="1" customWidth="1"/>
    <col min="2825" max="2825" width="41" style="1" customWidth="1"/>
    <col min="2826" max="2826" width="14.33203125" style="1" customWidth="1"/>
    <col min="2827" max="2828" width="11.5546875" style="1" customWidth="1"/>
    <col min="2829" max="2829" width="21.6640625" style="1" customWidth="1"/>
    <col min="2830" max="3021" width="11.44140625" style="1"/>
    <col min="3022" max="3022" width="21.6640625" style="1" customWidth="1"/>
    <col min="3023" max="3023" width="13.6640625" style="1" customWidth="1"/>
    <col min="3024" max="3024" width="38.6640625" style="1" customWidth="1"/>
    <col min="3025" max="3025" width="3" style="1" bestFit="1" customWidth="1"/>
    <col min="3026" max="3026" width="32.33203125" style="1" customWidth="1"/>
    <col min="3027" max="3027" width="46.33203125" style="1" customWidth="1"/>
    <col min="3028" max="3028" width="19" style="1" customWidth="1"/>
    <col min="3029" max="3029" width="0" style="1" hidden="1" customWidth="1"/>
    <col min="3030" max="3030" width="17.6640625" style="1" customWidth="1"/>
    <col min="3031" max="3031" width="0" style="1" hidden="1" customWidth="1"/>
    <col min="3032" max="3032" width="22.33203125" style="1" customWidth="1"/>
    <col min="3033" max="3033" width="5.33203125" style="1" customWidth="1"/>
    <col min="3034" max="3034" width="36.33203125" style="1" customWidth="1"/>
    <col min="3035" max="3035" width="5.6640625" style="1" customWidth="1"/>
    <col min="3036" max="3036" width="0" style="1" hidden="1" customWidth="1"/>
    <col min="3037" max="3037" width="20.6640625" style="1" customWidth="1"/>
    <col min="3038" max="3038" width="4.6640625" style="1" customWidth="1"/>
    <col min="3039" max="3039" width="0" style="1" hidden="1" customWidth="1"/>
    <col min="3040" max="3040" width="24.6640625" style="1" customWidth="1"/>
    <col min="3041" max="3041" width="12.33203125" style="1" customWidth="1"/>
    <col min="3042" max="3042" width="0" style="1" hidden="1" customWidth="1"/>
    <col min="3043" max="3043" width="3.44140625" style="1" customWidth="1"/>
    <col min="3044" max="3044" width="0" style="1" hidden="1" customWidth="1"/>
    <col min="3045" max="3045" width="17.6640625" style="1" customWidth="1"/>
    <col min="3046" max="3046" width="3.44140625" style="1" customWidth="1"/>
    <col min="3047" max="3047" width="0" style="1" hidden="1" customWidth="1"/>
    <col min="3048" max="3048" width="23.6640625" style="1" customWidth="1"/>
    <col min="3049" max="3049" width="10" style="1" customWidth="1"/>
    <col min="3050" max="3050" width="0" style="1" hidden="1" customWidth="1"/>
    <col min="3051" max="3052" width="14.6640625" style="1" customWidth="1"/>
    <col min="3053" max="3053" width="12.6640625" style="1" customWidth="1"/>
    <col min="3054" max="3054" width="3.33203125" style="1" customWidth="1"/>
    <col min="3055" max="3055" width="30.33203125" style="1" customWidth="1"/>
    <col min="3056" max="3056" width="5" style="1" customWidth="1"/>
    <col min="3057" max="3057" width="0" style="1" hidden="1" customWidth="1"/>
    <col min="3058" max="3058" width="14.33203125" style="1" customWidth="1"/>
    <col min="3059" max="3059" width="5.6640625" style="1" customWidth="1"/>
    <col min="3060" max="3060" width="0" style="1" hidden="1" customWidth="1"/>
    <col min="3061" max="3061" width="17.33203125" style="1" customWidth="1"/>
    <col min="3062" max="3062" width="12.6640625" style="1" customWidth="1"/>
    <col min="3063" max="3063" width="0" style="1" hidden="1" customWidth="1"/>
    <col min="3064" max="3064" width="5.33203125" style="1" customWidth="1"/>
    <col min="3065" max="3065" width="0" style="1" hidden="1" customWidth="1"/>
    <col min="3066" max="3066" width="17" style="1" customWidth="1"/>
    <col min="3067" max="3067" width="6.33203125" style="1" customWidth="1"/>
    <col min="3068" max="3068" width="0" style="1" hidden="1" customWidth="1"/>
    <col min="3069" max="3069" width="14.33203125" style="1" customWidth="1"/>
    <col min="3070" max="3070" width="7.5546875" style="1" customWidth="1"/>
    <col min="3071" max="3071" width="0" style="1" hidden="1" customWidth="1"/>
    <col min="3072" max="3073" width="14.33203125" style="1" customWidth="1"/>
    <col min="3074" max="3074" width="20.6640625" style="1" customWidth="1"/>
    <col min="3075" max="3075" width="14.44140625" style="1" customWidth="1"/>
    <col min="3076" max="3076" width="15" style="1" customWidth="1"/>
    <col min="3077" max="3077" width="2.6640625" style="1" customWidth="1"/>
    <col min="3078" max="3078" width="11.6640625" style="1" customWidth="1"/>
    <col min="3079" max="3079" width="11.5546875" style="1" customWidth="1"/>
    <col min="3080" max="3080" width="2.33203125" style="1" customWidth="1"/>
    <col min="3081" max="3081" width="41" style="1" customWidth="1"/>
    <col min="3082" max="3082" width="14.33203125" style="1" customWidth="1"/>
    <col min="3083" max="3084" width="11.5546875" style="1" customWidth="1"/>
    <col min="3085" max="3085" width="21.6640625" style="1" customWidth="1"/>
    <col min="3086" max="3277" width="11.44140625" style="1"/>
    <col min="3278" max="3278" width="21.6640625" style="1" customWidth="1"/>
    <col min="3279" max="3279" width="13.6640625" style="1" customWidth="1"/>
    <col min="3280" max="3280" width="38.6640625" style="1" customWidth="1"/>
    <col min="3281" max="3281" width="3" style="1" bestFit="1" customWidth="1"/>
    <col min="3282" max="3282" width="32.33203125" style="1" customWidth="1"/>
    <col min="3283" max="3283" width="46.33203125" style="1" customWidth="1"/>
    <col min="3284" max="3284" width="19" style="1" customWidth="1"/>
    <col min="3285" max="3285" width="0" style="1" hidden="1" customWidth="1"/>
    <col min="3286" max="3286" width="17.6640625" style="1" customWidth="1"/>
    <col min="3287" max="3287" width="0" style="1" hidden="1" customWidth="1"/>
    <col min="3288" max="3288" width="22.33203125" style="1" customWidth="1"/>
    <col min="3289" max="3289" width="5.33203125" style="1" customWidth="1"/>
    <col min="3290" max="3290" width="36.33203125" style="1" customWidth="1"/>
    <col min="3291" max="3291" width="5.6640625" style="1" customWidth="1"/>
    <col min="3292" max="3292" width="0" style="1" hidden="1" customWidth="1"/>
    <col min="3293" max="3293" width="20.6640625" style="1" customWidth="1"/>
    <col min="3294" max="3294" width="4.6640625" style="1" customWidth="1"/>
    <col min="3295" max="3295" width="0" style="1" hidden="1" customWidth="1"/>
    <col min="3296" max="3296" width="24.6640625" style="1" customWidth="1"/>
    <col min="3297" max="3297" width="12.33203125" style="1" customWidth="1"/>
    <col min="3298" max="3298" width="0" style="1" hidden="1" customWidth="1"/>
    <col min="3299" max="3299" width="3.44140625" style="1" customWidth="1"/>
    <col min="3300" max="3300" width="0" style="1" hidden="1" customWidth="1"/>
    <col min="3301" max="3301" width="17.6640625" style="1" customWidth="1"/>
    <col min="3302" max="3302" width="3.44140625" style="1" customWidth="1"/>
    <col min="3303" max="3303" width="0" style="1" hidden="1" customWidth="1"/>
    <col min="3304" max="3304" width="23.6640625" style="1" customWidth="1"/>
    <col min="3305" max="3305" width="10" style="1" customWidth="1"/>
    <col min="3306" max="3306" width="0" style="1" hidden="1" customWidth="1"/>
    <col min="3307" max="3308" width="14.6640625" style="1" customWidth="1"/>
    <col min="3309" max="3309" width="12.6640625" style="1" customWidth="1"/>
    <col min="3310" max="3310" width="3.33203125" style="1" customWidth="1"/>
    <col min="3311" max="3311" width="30.33203125" style="1" customWidth="1"/>
    <col min="3312" max="3312" width="5" style="1" customWidth="1"/>
    <col min="3313" max="3313" width="0" style="1" hidden="1" customWidth="1"/>
    <col min="3314" max="3314" width="14.33203125" style="1" customWidth="1"/>
    <col min="3315" max="3315" width="5.6640625" style="1" customWidth="1"/>
    <col min="3316" max="3316" width="0" style="1" hidden="1" customWidth="1"/>
    <col min="3317" max="3317" width="17.33203125" style="1" customWidth="1"/>
    <col min="3318" max="3318" width="12.6640625" style="1" customWidth="1"/>
    <col min="3319" max="3319" width="0" style="1" hidden="1" customWidth="1"/>
    <col min="3320" max="3320" width="5.33203125" style="1" customWidth="1"/>
    <col min="3321" max="3321" width="0" style="1" hidden="1" customWidth="1"/>
    <col min="3322" max="3322" width="17" style="1" customWidth="1"/>
    <col min="3323" max="3323" width="6.33203125" style="1" customWidth="1"/>
    <col min="3324" max="3324" width="0" style="1" hidden="1" customWidth="1"/>
    <col min="3325" max="3325" width="14.33203125" style="1" customWidth="1"/>
    <col min="3326" max="3326" width="7.5546875" style="1" customWidth="1"/>
    <col min="3327" max="3327" width="0" style="1" hidden="1" customWidth="1"/>
    <col min="3328" max="3329" width="14.33203125" style="1" customWidth="1"/>
    <col min="3330" max="3330" width="20.6640625" style="1" customWidth="1"/>
    <col min="3331" max="3331" width="14.44140625" style="1" customWidth="1"/>
    <col min="3332" max="3332" width="15" style="1" customWidth="1"/>
    <col min="3333" max="3333" width="2.6640625" style="1" customWidth="1"/>
    <col min="3334" max="3334" width="11.6640625" style="1" customWidth="1"/>
    <col min="3335" max="3335" width="11.5546875" style="1" customWidth="1"/>
    <col min="3336" max="3336" width="2.33203125" style="1" customWidth="1"/>
    <col min="3337" max="3337" width="41" style="1" customWidth="1"/>
    <col min="3338" max="3338" width="14.33203125" style="1" customWidth="1"/>
    <col min="3339" max="3340" width="11.5546875" style="1" customWidth="1"/>
    <col min="3341" max="3341" width="21.6640625" style="1" customWidth="1"/>
    <col min="3342" max="3533" width="11.44140625" style="1"/>
    <col min="3534" max="3534" width="21.6640625" style="1" customWidth="1"/>
    <col min="3535" max="3535" width="13.6640625" style="1" customWidth="1"/>
    <col min="3536" max="3536" width="38.6640625" style="1" customWidth="1"/>
    <col min="3537" max="3537" width="3" style="1" bestFit="1" customWidth="1"/>
    <col min="3538" max="3538" width="32.33203125" style="1" customWidth="1"/>
    <col min="3539" max="3539" width="46.33203125" style="1" customWidth="1"/>
    <col min="3540" max="3540" width="19" style="1" customWidth="1"/>
    <col min="3541" max="3541" width="0" style="1" hidden="1" customWidth="1"/>
    <col min="3542" max="3542" width="17.6640625" style="1" customWidth="1"/>
    <col min="3543" max="3543" width="0" style="1" hidden="1" customWidth="1"/>
    <col min="3544" max="3544" width="22.33203125" style="1" customWidth="1"/>
    <col min="3545" max="3545" width="5.33203125" style="1" customWidth="1"/>
    <col min="3546" max="3546" width="36.33203125" style="1" customWidth="1"/>
    <col min="3547" max="3547" width="5.6640625" style="1" customWidth="1"/>
    <col min="3548" max="3548" width="0" style="1" hidden="1" customWidth="1"/>
    <col min="3549" max="3549" width="20.6640625" style="1" customWidth="1"/>
    <col min="3550" max="3550" width="4.6640625" style="1" customWidth="1"/>
    <col min="3551" max="3551" width="0" style="1" hidden="1" customWidth="1"/>
    <col min="3552" max="3552" width="24.6640625" style="1" customWidth="1"/>
    <col min="3553" max="3553" width="12.33203125" style="1" customWidth="1"/>
    <col min="3554" max="3554" width="0" style="1" hidden="1" customWidth="1"/>
    <col min="3555" max="3555" width="3.44140625" style="1" customWidth="1"/>
    <col min="3556" max="3556" width="0" style="1" hidden="1" customWidth="1"/>
    <col min="3557" max="3557" width="17.6640625" style="1" customWidth="1"/>
    <col min="3558" max="3558" width="3.44140625" style="1" customWidth="1"/>
    <col min="3559" max="3559" width="0" style="1" hidden="1" customWidth="1"/>
    <col min="3560" max="3560" width="23.6640625" style="1" customWidth="1"/>
    <col min="3561" max="3561" width="10" style="1" customWidth="1"/>
    <col min="3562" max="3562" width="0" style="1" hidden="1" customWidth="1"/>
    <col min="3563" max="3564" width="14.6640625" style="1" customWidth="1"/>
    <col min="3565" max="3565" width="12.6640625" style="1" customWidth="1"/>
    <col min="3566" max="3566" width="3.33203125" style="1" customWidth="1"/>
    <col min="3567" max="3567" width="30.33203125" style="1" customWidth="1"/>
    <col min="3568" max="3568" width="5" style="1" customWidth="1"/>
    <col min="3569" max="3569" width="0" style="1" hidden="1" customWidth="1"/>
    <col min="3570" max="3570" width="14.33203125" style="1" customWidth="1"/>
    <col min="3571" max="3571" width="5.6640625" style="1" customWidth="1"/>
    <col min="3572" max="3572" width="0" style="1" hidden="1" customWidth="1"/>
    <col min="3573" max="3573" width="17.33203125" style="1" customWidth="1"/>
    <col min="3574" max="3574" width="12.6640625" style="1" customWidth="1"/>
    <col min="3575" max="3575" width="0" style="1" hidden="1" customWidth="1"/>
    <col min="3576" max="3576" width="5.33203125" style="1" customWidth="1"/>
    <col min="3577" max="3577" width="0" style="1" hidden="1" customWidth="1"/>
    <col min="3578" max="3578" width="17" style="1" customWidth="1"/>
    <col min="3579" max="3579" width="6.33203125" style="1" customWidth="1"/>
    <col min="3580" max="3580" width="0" style="1" hidden="1" customWidth="1"/>
    <col min="3581" max="3581" width="14.33203125" style="1" customWidth="1"/>
    <col min="3582" max="3582" width="7.5546875" style="1" customWidth="1"/>
    <col min="3583" max="3583" width="0" style="1" hidden="1" customWidth="1"/>
    <col min="3584" max="3585" width="14.33203125" style="1" customWidth="1"/>
    <col min="3586" max="3586" width="20.6640625" style="1" customWidth="1"/>
    <col min="3587" max="3587" width="14.44140625" style="1" customWidth="1"/>
    <col min="3588" max="3588" width="15" style="1" customWidth="1"/>
    <col min="3589" max="3589" width="2.6640625" style="1" customWidth="1"/>
    <col min="3590" max="3590" width="11.6640625" style="1" customWidth="1"/>
    <col min="3591" max="3591" width="11.5546875" style="1" customWidth="1"/>
    <col min="3592" max="3592" width="2.33203125" style="1" customWidth="1"/>
    <col min="3593" max="3593" width="41" style="1" customWidth="1"/>
    <col min="3594" max="3594" width="14.33203125" style="1" customWidth="1"/>
    <col min="3595" max="3596" width="11.5546875" style="1" customWidth="1"/>
    <col min="3597" max="3597" width="21.6640625" style="1" customWidth="1"/>
    <col min="3598" max="3789" width="11.44140625" style="1"/>
    <col min="3790" max="3790" width="21.6640625" style="1" customWidth="1"/>
    <col min="3791" max="3791" width="13.6640625" style="1" customWidth="1"/>
    <col min="3792" max="3792" width="38.6640625" style="1" customWidth="1"/>
    <col min="3793" max="3793" width="3" style="1" bestFit="1" customWidth="1"/>
    <col min="3794" max="3794" width="32.33203125" style="1" customWidth="1"/>
    <col min="3795" max="3795" width="46.33203125" style="1" customWidth="1"/>
    <col min="3796" max="3796" width="19" style="1" customWidth="1"/>
    <col min="3797" max="3797" width="0" style="1" hidden="1" customWidth="1"/>
    <col min="3798" max="3798" width="17.6640625" style="1" customWidth="1"/>
    <col min="3799" max="3799" width="0" style="1" hidden="1" customWidth="1"/>
    <col min="3800" max="3800" width="22.33203125" style="1" customWidth="1"/>
    <col min="3801" max="3801" width="5.33203125" style="1" customWidth="1"/>
    <col min="3802" max="3802" width="36.33203125" style="1" customWidth="1"/>
    <col min="3803" max="3803" width="5.6640625" style="1" customWidth="1"/>
    <col min="3804" max="3804" width="0" style="1" hidden="1" customWidth="1"/>
    <col min="3805" max="3805" width="20.6640625" style="1" customWidth="1"/>
    <col min="3806" max="3806" width="4.6640625" style="1" customWidth="1"/>
    <col min="3807" max="3807" width="0" style="1" hidden="1" customWidth="1"/>
    <col min="3808" max="3808" width="24.6640625" style="1" customWidth="1"/>
    <col min="3809" max="3809" width="12.33203125" style="1" customWidth="1"/>
    <col min="3810" max="3810" width="0" style="1" hidden="1" customWidth="1"/>
    <col min="3811" max="3811" width="3.44140625" style="1" customWidth="1"/>
    <col min="3812" max="3812" width="0" style="1" hidden="1" customWidth="1"/>
    <col min="3813" max="3813" width="17.6640625" style="1" customWidth="1"/>
    <col min="3814" max="3814" width="3.44140625" style="1" customWidth="1"/>
    <col min="3815" max="3815" width="0" style="1" hidden="1" customWidth="1"/>
    <col min="3816" max="3816" width="23.6640625" style="1" customWidth="1"/>
    <col min="3817" max="3817" width="10" style="1" customWidth="1"/>
    <col min="3818" max="3818" width="0" style="1" hidden="1" customWidth="1"/>
    <col min="3819" max="3820" width="14.6640625" style="1" customWidth="1"/>
    <col min="3821" max="3821" width="12.6640625" style="1" customWidth="1"/>
    <col min="3822" max="3822" width="3.33203125" style="1" customWidth="1"/>
    <col min="3823" max="3823" width="30.33203125" style="1" customWidth="1"/>
    <col min="3824" max="3824" width="5" style="1" customWidth="1"/>
    <col min="3825" max="3825" width="0" style="1" hidden="1" customWidth="1"/>
    <col min="3826" max="3826" width="14.33203125" style="1" customWidth="1"/>
    <col min="3827" max="3827" width="5.6640625" style="1" customWidth="1"/>
    <col min="3828" max="3828" width="0" style="1" hidden="1" customWidth="1"/>
    <col min="3829" max="3829" width="17.33203125" style="1" customWidth="1"/>
    <col min="3830" max="3830" width="12.6640625" style="1" customWidth="1"/>
    <col min="3831" max="3831" width="0" style="1" hidden="1" customWidth="1"/>
    <col min="3832" max="3832" width="5.33203125" style="1" customWidth="1"/>
    <col min="3833" max="3833" width="0" style="1" hidden="1" customWidth="1"/>
    <col min="3834" max="3834" width="17" style="1" customWidth="1"/>
    <col min="3835" max="3835" width="6.33203125" style="1" customWidth="1"/>
    <col min="3836" max="3836" width="0" style="1" hidden="1" customWidth="1"/>
    <col min="3837" max="3837" width="14.33203125" style="1" customWidth="1"/>
    <col min="3838" max="3838" width="7.5546875" style="1" customWidth="1"/>
    <col min="3839" max="3839" width="0" style="1" hidden="1" customWidth="1"/>
    <col min="3840" max="3841" width="14.33203125" style="1" customWidth="1"/>
    <col min="3842" max="3842" width="20.6640625" style="1" customWidth="1"/>
    <col min="3843" max="3843" width="14.44140625" style="1" customWidth="1"/>
    <col min="3844" max="3844" width="15" style="1" customWidth="1"/>
    <col min="3845" max="3845" width="2.6640625" style="1" customWidth="1"/>
    <col min="3846" max="3846" width="11.6640625" style="1" customWidth="1"/>
    <col min="3847" max="3847" width="11.5546875" style="1" customWidth="1"/>
    <col min="3848" max="3848" width="2.33203125" style="1" customWidth="1"/>
    <col min="3849" max="3849" width="41" style="1" customWidth="1"/>
    <col min="3850" max="3850" width="14.33203125" style="1" customWidth="1"/>
    <col min="3851" max="3852" width="11.5546875" style="1" customWidth="1"/>
    <col min="3853" max="3853" width="21.6640625" style="1" customWidth="1"/>
    <col min="3854" max="4045" width="11.44140625" style="1"/>
    <col min="4046" max="4046" width="21.6640625" style="1" customWidth="1"/>
    <col min="4047" max="4047" width="13.6640625" style="1" customWidth="1"/>
    <col min="4048" max="4048" width="38.6640625" style="1" customWidth="1"/>
    <col min="4049" max="4049" width="3" style="1" bestFit="1" customWidth="1"/>
    <col min="4050" max="4050" width="32.33203125" style="1" customWidth="1"/>
    <col min="4051" max="4051" width="46.33203125" style="1" customWidth="1"/>
    <col min="4052" max="4052" width="19" style="1" customWidth="1"/>
    <col min="4053" max="4053" width="0" style="1" hidden="1" customWidth="1"/>
    <col min="4054" max="4054" width="17.6640625" style="1" customWidth="1"/>
    <col min="4055" max="4055" width="0" style="1" hidden="1" customWidth="1"/>
    <col min="4056" max="4056" width="22.33203125" style="1" customWidth="1"/>
    <col min="4057" max="4057" width="5.33203125" style="1" customWidth="1"/>
    <col min="4058" max="4058" width="36.33203125" style="1" customWidth="1"/>
    <col min="4059" max="4059" width="5.6640625" style="1" customWidth="1"/>
    <col min="4060" max="4060" width="0" style="1" hidden="1" customWidth="1"/>
    <col min="4061" max="4061" width="20.6640625" style="1" customWidth="1"/>
    <col min="4062" max="4062" width="4.6640625" style="1" customWidth="1"/>
    <col min="4063" max="4063" width="0" style="1" hidden="1" customWidth="1"/>
    <col min="4064" max="4064" width="24.6640625" style="1" customWidth="1"/>
    <col min="4065" max="4065" width="12.33203125" style="1" customWidth="1"/>
    <col min="4066" max="4066" width="0" style="1" hidden="1" customWidth="1"/>
    <col min="4067" max="4067" width="3.44140625" style="1" customWidth="1"/>
    <col min="4068" max="4068" width="0" style="1" hidden="1" customWidth="1"/>
    <col min="4069" max="4069" width="17.6640625" style="1" customWidth="1"/>
    <col min="4070" max="4070" width="3.44140625" style="1" customWidth="1"/>
    <col min="4071" max="4071" width="0" style="1" hidden="1" customWidth="1"/>
    <col min="4072" max="4072" width="23.6640625" style="1" customWidth="1"/>
    <col min="4073" max="4073" width="10" style="1" customWidth="1"/>
    <col min="4074" max="4074" width="0" style="1" hidden="1" customWidth="1"/>
    <col min="4075" max="4076" width="14.6640625" style="1" customWidth="1"/>
    <col min="4077" max="4077" width="12.6640625" style="1" customWidth="1"/>
    <col min="4078" max="4078" width="3.33203125" style="1" customWidth="1"/>
    <col min="4079" max="4079" width="30.33203125" style="1" customWidth="1"/>
    <col min="4080" max="4080" width="5" style="1" customWidth="1"/>
    <col min="4081" max="4081" width="0" style="1" hidden="1" customWidth="1"/>
    <col min="4082" max="4082" width="14.33203125" style="1" customWidth="1"/>
    <col min="4083" max="4083" width="5.6640625" style="1" customWidth="1"/>
    <col min="4084" max="4084" width="0" style="1" hidden="1" customWidth="1"/>
    <col min="4085" max="4085" width="17.33203125" style="1" customWidth="1"/>
    <col min="4086" max="4086" width="12.6640625" style="1" customWidth="1"/>
    <col min="4087" max="4087" width="0" style="1" hidden="1" customWidth="1"/>
    <col min="4088" max="4088" width="5.33203125" style="1" customWidth="1"/>
    <col min="4089" max="4089" width="0" style="1" hidden="1" customWidth="1"/>
    <col min="4090" max="4090" width="17" style="1" customWidth="1"/>
    <col min="4091" max="4091" width="6.33203125" style="1" customWidth="1"/>
    <col min="4092" max="4092" width="0" style="1" hidden="1" customWidth="1"/>
    <col min="4093" max="4093" width="14.33203125" style="1" customWidth="1"/>
    <col min="4094" max="4094" width="7.5546875" style="1" customWidth="1"/>
    <col min="4095" max="4095" width="0" style="1" hidden="1" customWidth="1"/>
    <col min="4096" max="4097" width="14.33203125" style="1" customWidth="1"/>
    <col min="4098" max="4098" width="20.6640625" style="1" customWidth="1"/>
    <col min="4099" max="4099" width="14.44140625" style="1" customWidth="1"/>
    <col min="4100" max="4100" width="15" style="1" customWidth="1"/>
    <col min="4101" max="4101" width="2.6640625" style="1" customWidth="1"/>
    <col min="4102" max="4102" width="11.6640625" style="1" customWidth="1"/>
    <col min="4103" max="4103" width="11.5546875" style="1" customWidth="1"/>
    <col min="4104" max="4104" width="2.33203125" style="1" customWidth="1"/>
    <col min="4105" max="4105" width="41" style="1" customWidth="1"/>
    <col min="4106" max="4106" width="14.33203125" style="1" customWidth="1"/>
    <col min="4107" max="4108" width="11.5546875" style="1" customWidth="1"/>
    <col min="4109" max="4109" width="21.6640625" style="1" customWidth="1"/>
    <col min="4110" max="4301" width="11.44140625" style="1"/>
    <col min="4302" max="4302" width="21.6640625" style="1" customWidth="1"/>
    <col min="4303" max="4303" width="13.6640625" style="1" customWidth="1"/>
    <col min="4304" max="4304" width="38.6640625" style="1" customWidth="1"/>
    <col min="4305" max="4305" width="3" style="1" bestFit="1" customWidth="1"/>
    <col min="4306" max="4306" width="32.33203125" style="1" customWidth="1"/>
    <col min="4307" max="4307" width="46.33203125" style="1" customWidth="1"/>
    <col min="4308" max="4308" width="19" style="1" customWidth="1"/>
    <col min="4309" max="4309" width="0" style="1" hidden="1" customWidth="1"/>
    <col min="4310" max="4310" width="17.6640625" style="1" customWidth="1"/>
    <col min="4311" max="4311" width="0" style="1" hidden="1" customWidth="1"/>
    <col min="4312" max="4312" width="22.33203125" style="1" customWidth="1"/>
    <col min="4313" max="4313" width="5.33203125" style="1" customWidth="1"/>
    <col min="4314" max="4314" width="36.33203125" style="1" customWidth="1"/>
    <col min="4315" max="4315" width="5.6640625" style="1" customWidth="1"/>
    <col min="4316" max="4316" width="0" style="1" hidden="1" customWidth="1"/>
    <col min="4317" max="4317" width="20.6640625" style="1" customWidth="1"/>
    <col min="4318" max="4318" width="4.6640625" style="1" customWidth="1"/>
    <col min="4319" max="4319" width="0" style="1" hidden="1" customWidth="1"/>
    <col min="4320" max="4320" width="24.6640625" style="1" customWidth="1"/>
    <col min="4321" max="4321" width="12.33203125" style="1" customWidth="1"/>
    <col min="4322" max="4322" width="0" style="1" hidden="1" customWidth="1"/>
    <col min="4323" max="4323" width="3.44140625" style="1" customWidth="1"/>
    <col min="4324" max="4324" width="0" style="1" hidden="1" customWidth="1"/>
    <col min="4325" max="4325" width="17.6640625" style="1" customWidth="1"/>
    <col min="4326" max="4326" width="3.44140625" style="1" customWidth="1"/>
    <col min="4327" max="4327" width="0" style="1" hidden="1" customWidth="1"/>
    <col min="4328" max="4328" width="23.6640625" style="1" customWidth="1"/>
    <col min="4329" max="4329" width="10" style="1" customWidth="1"/>
    <col min="4330" max="4330" width="0" style="1" hidden="1" customWidth="1"/>
    <col min="4331" max="4332" width="14.6640625" style="1" customWidth="1"/>
    <col min="4333" max="4333" width="12.6640625" style="1" customWidth="1"/>
    <col min="4334" max="4334" width="3.33203125" style="1" customWidth="1"/>
    <col min="4335" max="4335" width="30.33203125" style="1" customWidth="1"/>
    <col min="4336" max="4336" width="5" style="1" customWidth="1"/>
    <col min="4337" max="4337" width="0" style="1" hidden="1" customWidth="1"/>
    <col min="4338" max="4338" width="14.33203125" style="1" customWidth="1"/>
    <col min="4339" max="4339" width="5.6640625" style="1" customWidth="1"/>
    <col min="4340" max="4340" width="0" style="1" hidden="1" customWidth="1"/>
    <col min="4341" max="4341" width="17.33203125" style="1" customWidth="1"/>
    <col min="4342" max="4342" width="12.6640625" style="1" customWidth="1"/>
    <col min="4343" max="4343" width="0" style="1" hidden="1" customWidth="1"/>
    <col min="4344" max="4344" width="5.33203125" style="1" customWidth="1"/>
    <col min="4345" max="4345" width="0" style="1" hidden="1" customWidth="1"/>
    <col min="4346" max="4346" width="17" style="1" customWidth="1"/>
    <col min="4347" max="4347" width="6.33203125" style="1" customWidth="1"/>
    <col min="4348" max="4348" width="0" style="1" hidden="1" customWidth="1"/>
    <col min="4349" max="4349" width="14.33203125" style="1" customWidth="1"/>
    <col min="4350" max="4350" width="7.5546875" style="1" customWidth="1"/>
    <col min="4351" max="4351" width="0" style="1" hidden="1" customWidth="1"/>
    <col min="4352" max="4353" width="14.33203125" style="1" customWidth="1"/>
    <col min="4354" max="4354" width="20.6640625" style="1" customWidth="1"/>
    <col min="4355" max="4355" width="14.44140625" style="1" customWidth="1"/>
    <col min="4356" max="4356" width="15" style="1" customWidth="1"/>
    <col min="4357" max="4357" width="2.6640625" style="1" customWidth="1"/>
    <col min="4358" max="4358" width="11.6640625" style="1" customWidth="1"/>
    <col min="4359" max="4359" width="11.5546875" style="1" customWidth="1"/>
    <col min="4360" max="4360" width="2.33203125" style="1" customWidth="1"/>
    <col min="4361" max="4361" width="41" style="1" customWidth="1"/>
    <col min="4362" max="4362" width="14.33203125" style="1" customWidth="1"/>
    <col min="4363" max="4364" width="11.5546875" style="1" customWidth="1"/>
    <col min="4365" max="4365" width="21.6640625" style="1" customWidth="1"/>
    <col min="4366" max="4557" width="11.44140625" style="1"/>
    <col min="4558" max="4558" width="21.6640625" style="1" customWidth="1"/>
    <col min="4559" max="4559" width="13.6640625" style="1" customWidth="1"/>
    <col min="4560" max="4560" width="38.6640625" style="1" customWidth="1"/>
    <col min="4561" max="4561" width="3" style="1" bestFit="1" customWidth="1"/>
    <col min="4562" max="4562" width="32.33203125" style="1" customWidth="1"/>
    <col min="4563" max="4563" width="46.33203125" style="1" customWidth="1"/>
    <col min="4564" max="4564" width="19" style="1" customWidth="1"/>
    <col min="4565" max="4565" width="0" style="1" hidden="1" customWidth="1"/>
    <col min="4566" max="4566" width="17.6640625" style="1" customWidth="1"/>
    <col min="4567" max="4567" width="0" style="1" hidden="1" customWidth="1"/>
    <col min="4568" max="4568" width="22.33203125" style="1" customWidth="1"/>
    <col min="4569" max="4569" width="5.33203125" style="1" customWidth="1"/>
    <col min="4570" max="4570" width="36.33203125" style="1" customWidth="1"/>
    <col min="4571" max="4571" width="5.6640625" style="1" customWidth="1"/>
    <col min="4572" max="4572" width="0" style="1" hidden="1" customWidth="1"/>
    <col min="4573" max="4573" width="20.6640625" style="1" customWidth="1"/>
    <col min="4574" max="4574" width="4.6640625" style="1" customWidth="1"/>
    <col min="4575" max="4575" width="0" style="1" hidden="1" customWidth="1"/>
    <col min="4576" max="4576" width="24.6640625" style="1" customWidth="1"/>
    <col min="4577" max="4577" width="12.33203125" style="1" customWidth="1"/>
    <col min="4578" max="4578" width="0" style="1" hidden="1" customWidth="1"/>
    <col min="4579" max="4579" width="3.44140625" style="1" customWidth="1"/>
    <col min="4580" max="4580" width="0" style="1" hidden="1" customWidth="1"/>
    <col min="4581" max="4581" width="17.6640625" style="1" customWidth="1"/>
    <col min="4582" max="4582" width="3.44140625" style="1" customWidth="1"/>
    <col min="4583" max="4583" width="0" style="1" hidden="1" customWidth="1"/>
    <col min="4584" max="4584" width="23.6640625" style="1" customWidth="1"/>
    <col min="4585" max="4585" width="10" style="1" customWidth="1"/>
    <col min="4586" max="4586" width="0" style="1" hidden="1" customWidth="1"/>
    <col min="4587" max="4588" width="14.6640625" style="1" customWidth="1"/>
    <col min="4589" max="4589" width="12.6640625" style="1" customWidth="1"/>
    <col min="4590" max="4590" width="3.33203125" style="1" customWidth="1"/>
    <col min="4591" max="4591" width="30.33203125" style="1" customWidth="1"/>
    <col min="4592" max="4592" width="5" style="1" customWidth="1"/>
    <col min="4593" max="4593" width="0" style="1" hidden="1" customWidth="1"/>
    <col min="4594" max="4594" width="14.33203125" style="1" customWidth="1"/>
    <col min="4595" max="4595" width="5.6640625" style="1" customWidth="1"/>
    <col min="4596" max="4596" width="0" style="1" hidden="1" customWidth="1"/>
    <col min="4597" max="4597" width="17.33203125" style="1" customWidth="1"/>
    <col min="4598" max="4598" width="12.6640625" style="1" customWidth="1"/>
    <col min="4599" max="4599" width="0" style="1" hidden="1" customWidth="1"/>
    <col min="4600" max="4600" width="5.33203125" style="1" customWidth="1"/>
    <col min="4601" max="4601" width="0" style="1" hidden="1" customWidth="1"/>
    <col min="4602" max="4602" width="17" style="1" customWidth="1"/>
    <col min="4603" max="4603" width="6.33203125" style="1" customWidth="1"/>
    <col min="4604" max="4604" width="0" style="1" hidden="1" customWidth="1"/>
    <col min="4605" max="4605" width="14.33203125" style="1" customWidth="1"/>
    <col min="4606" max="4606" width="7.5546875" style="1" customWidth="1"/>
    <col min="4607" max="4607" width="0" style="1" hidden="1" customWidth="1"/>
    <col min="4608" max="4609" width="14.33203125" style="1" customWidth="1"/>
    <col min="4610" max="4610" width="20.6640625" style="1" customWidth="1"/>
    <col min="4611" max="4611" width="14.44140625" style="1" customWidth="1"/>
    <col min="4612" max="4612" width="15" style="1" customWidth="1"/>
    <col min="4613" max="4613" width="2.6640625" style="1" customWidth="1"/>
    <col min="4614" max="4614" width="11.6640625" style="1" customWidth="1"/>
    <col min="4615" max="4615" width="11.5546875" style="1" customWidth="1"/>
    <col min="4616" max="4616" width="2.33203125" style="1" customWidth="1"/>
    <col min="4617" max="4617" width="41" style="1" customWidth="1"/>
    <col min="4618" max="4618" width="14.33203125" style="1" customWidth="1"/>
    <col min="4619" max="4620" width="11.5546875" style="1" customWidth="1"/>
    <col min="4621" max="4621" width="21.6640625" style="1" customWidth="1"/>
    <col min="4622" max="4813" width="11.44140625" style="1"/>
    <col min="4814" max="4814" width="21.6640625" style="1" customWidth="1"/>
    <col min="4815" max="4815" width="13.6640625" style="1" customWidth="1"/>
    <col min="4816" max="4816" width="38.6640625" style="1" customWidth="1"/>
    <col min="4817" max="4817" width="3" style="1" bestFit="1" customWidth="1"/>
    <col min="4818" max="4818" width="32.33203125" style="1" customWidth="1"/>
    <col min="4819" max="4819" width="46.33203125" style="1" customWidth="1"/>
    <col min="4820" max="4820" width="19" style="1" customWidth="1"/>
    <col min="4821" max="4821" width="0" style="1" hidden="1" customWidth="1"/>
    <col min="4822" max="4822" width="17.6640625" style="1" customWidth="1"/>
    <col min="4823" max="4823" width="0" style="1" hidden="1" customWidth="1"/>
    <col min="4824" max="4824" width="22.33203125" style="1" customWidth="1"/>
    <col min="4825" max="4825" width="5.33203125" style="1" customWidth="1"/>
    <col min="4826" max="4826" width="36.33203125" style="1" customWidth="1"/>
    <col min="4827" max="4827" width="5.6640625" style="1" customWidth="1"/>
    <col min="4828" max="4828" width="0" style="1" hidden="1" customWidth="1"/>
    <col min="4829" max="4829" width="20.6640625" style="1" customWidth="1"/>
    <col min="4830" max="4830" width="4.6640625" style="1" customWidth="1"/>
    <col min="4831" max="4831" width="0" style="1" hidden="1" customWidth="1"/>
    <col min="4832" max="4832" width="24.6640625" style="1" customWidth="1"/>
    <col min="4833" max="4833" width="12.33203125" style="1" customWidth="1"/>
    <col min="4834" max="4834" width="0" style="1" hidden="1" customWidth="1"/>
    <col min="4835" max="4835" width="3.44140625" style="1" customWidth="1"/>
    <col min="4836" max="4836" width="0" style="1" hidden="1" customWidth="1"/>
    <col min="4837" max="4837" width="17.6640625" style="1" customWidth="1"/>
    <col min="4838" max="4838" width="3.44140625" style="1" customWidth="1"/>
    <col min="4839" max="4839" width="0" style="1" hidden="1" customWidth="1"/>
    <col min="4840" max="4840" width="23.6640625" style="1" customWidth="1"/>
    <col min="4841" max="4841" width="10" style="1" customWidth="1"/>
    <col min="4842" max="4842" width="0" style="1" hidden="1" customWidth="1"/>
    <col min="4843" max="4844" width="14.6640625" style="1" customWidth="1"/>
    <col min="4845" max="4845" width="12.6640625" style="1" customWidth="1"/>
    <col min="4846" max="4846" width="3.33203125" style="1" customWidth="1"/>
    <col min="4847" max="4847" width="30.33203125" style="1" customWidth="1"/>
    <col min="4848" max="4848" width="5" style="1" customWidth="1"/>
    <col min="4849" max="4849" width="0" style="1" hidden="1" customWidth="1"/>
    <col min="4850" max="4850" width="14.33203125" style="1" customWidth="1"/>
    <col min="4851" max="4851" width="5.6640625" style="1" customWidth="1"/>
    <col min="4852" max="4852" width="0" style="1" hidden="1" customWidth="1"/>
    <col min="4853" max="4853" width="17.33203125" style="1" customWidth="1"/>
    <col min="4854" max="4854" width="12.6640625" style="1" customWidth="1"/>
    <col min="4855" max="4855" width="0" style="1" hidden="1" customWidth="1"/>
    <col min="4856" max="4856" width="5.33203125" style="1" customWidth="1"/>
    <col min="4857" max="4857" width="0" style="1" hidden="1" customWidth="1"/>
    <col min="4858" max="4858" width="17" style="1" customWidth="1"/>
    <col min="4859" max="4859" width="6.33203125" style="1" customWidth="1"/>
    <col min="4860" max="4860" width="0" style="1" hidden="1" customWidth="1"/>
    <col min="4861" max="4861" width="14.33203125" style="1" customWidth="1"/>
    <col min="4862" max="4862" width="7.5546875" style="1" customWidth="1"/>
    <col min="4863" max="4863" width="0" style="1" hidden="1" customWidth="1"/>
    <col min="4864" max="4865" width="14.33203125" style="1" customWidth="1"/>
    <col min="4866" max="4866" width="20.6640625" style="1" customWidth="1"/>
    <col min="4867" max="4867" width="14.44140625" style="1" customWidth="1"/>
    <col min="4868" max="4868" width="15" style="1" customWidth="1"/>
    <col min="4869" max="4869" width="2.6640625" style="1" customWidth="1"/>
    <col min="4870" max="4870" width="11.6640625" style="1" customWidth="1"/>
    <col min="4871" max="4871" width="11.5546875" style="1" customWidth="1"/>
    <col min="4872" max="4872" width="2.33203125" style="1" customWidth="1"/>
    <col min="4873" max="4873" width="41" style="1" customWidth="1"/>
    <col min="4874" max="4874" width="14.33203125" style="1" customWidth="1"/>
    <col min="4875" max="4876" width="11.5546875" style="1" customWidth="1"/>
    <col min="4877" max="4877" width="21.6640625" style="1" customWidth="1"/>
    <col min="4878" max="5069" width="11.44140625" style="1"/>
    <col min="5070" max="5070" width="21.6640625" style="1" customWidth="1"/>
    <col min="5071" max="5071" width="13.6640625" style="1" customWidth="1"/>
    <col min="5072" max="5072" width="38.6640625" style="1" customWidth="1"/>
    <col min="5073" max="5073" width="3" style="1" bestFit="1" customWidth="1"/>
    <col min="5074" max="5074" width="32.33203125" style="1" customWidth="1"/>
    <col min="5075" max="5075" width="46.33203125" style="1" customWidth="1"/>
    <col min="5076" max="5076" width="19" style="1" customWidth="1"/>
    <col min="5077" max="5077" width="0" style="1" hidden="1" customWidth="1"/>
    <col min="5078" max="5078" width="17.6640625" style="1" customWidth="1"/>
    <col min="5079" max="5079" width="0" style="1" hidden="1" customWidth="1"/>
    <col min="5080" max="5080" width="22.33203125" style="1" customWidth="1"/>
    <col min="5081" max="5081" width="5.33203125" style="1" customWidth="1"/>
    <col min="5082" max="5082" width="36.33203125" style="1" customWidth="1"/>
    <col min="5083" max="5083" width="5.6640625" style="1" customWidth="1"/>
    <col min="5084" max="5084" width="0" style="1" hidden="1" customWidth="1"/>
    <col min="5085" max="5085" width="20.6640625" style="1" customWidth="1"/>
    <col min="5086" max="5086" width="4.6640625" style="1" customWidth="1"/>
    <col min="5087" max="5087" width="0" style="1" hidden="1" customWidth="1"/>
    <col min="5088" max="5088" width="24.6640625" style="1" customWidth="1"/>
    <col min="5089" max="5089" width="12.33203125" style="1" customWidth="1"/>
    <col min="5090" max="5090" width="0" style="1" hidden="1" customWidth="1"/>
    <col min="5091" max="5091" width="3.44140625" style="1" customWidth="1"/>
    <col min="5092" max="5092" width="0" style="1" hidden="1" customWidth="1"/>
    <col min="5093" max="5093" width="17.6640625" style="1" customWidth="1"/>
    <col min="5094" max="5094" width="3.44140625" style="1" customWidth="1"/>
    <col min="5095" max="5095" width="0" style="1" hidden="1" customWidth="1"/>
    <col min="5096" max="5096" width="23.6640625" style="1" customWidth="1"/>
    <col min="5097" max="5097" width="10" style="1" customWidth="1"/>
    <col min="5098" max="5098" width="0" style="1" hidden="1" customWidth="1"/>
    <col min="5099" max="5100" width="14.6640625" style="1" customWidth="1"/>
    <col min="5101" max="5101" width="12.6640625" style="1" customWidth="1"/>
    <col min="5102" max="5102" width="3.33203125" style="1" customWidth="1"/>
    <col min="5103" max="5103" width="30.33203125" style="1" customWidth="1"/>
    <col min="5104" max="5104" width="5" style="1" customWidth="1"/>
    <col min="5105" max="5105" width="0" style="1" hidden="1" customWidth="1"/>
    <col min="5106" max="5106" width="14.33203125" style="1" customWidth="1"/>
    <col min="5107" max="5107" width="5.6640625" style="1" customWidth="1"/>
    <col min="5108" max="5108" width="0" style="1" hidden="1" customWidth="1"/>
    <col min="5109" max="5109" width="17.33203125" style="1" customWidth="1"/>
    <col min="5110" max="5110" width="12.6640625" style="1" customWidth="1"/>
    <col min="5111" max="5111" width="0" style="1" hidden="1" customWidth="1"/>
    <col min="5112" max="5112" width="5.33203125" style="1" customWidth="1"/>
    <col min="5113" max="5113" width="0" style="1" hidden="1" customWidth="1"/>
    <col min="5114" max="5114" width="17" style="1" customWidth="1"/>
    <col min="5115" max="5115" width="6.33203125" style="1" customWidth="1"/>
    <col min="5116" max="5116" width="0" style="1" hidden="1" customWidth="1"/>
    <col min="5117" max="5117" width="14.33203125" style="1" customWidth="1"/>
    <col min="5118" max="5118" width="7.5546875" style="1" customWidth="1"/>
    <col min="5119" max="5119" width="0" style="1" hidden="1" customWidth="1"/>
    <col min="5120" max="5121" width="14.33203125" style="1" customWidth="1"/>
    <col min="5122" max="5122" width="20.6640625" style="1" customWidth="1"/>
    <col min="5123" max="5123" width="14.44140625" style="1" customWidth="1"/>
    <col min="5124" max="5124" width="15" style="1" customWidth="1"/>
    <col min="5125" max="5125" width="2.6640625" style="1" customWidth="1"/>
    <col min="5126" max="5126" width="11.6640625" style="1" customWidth="1"/>
    <col min="5127" max="5127" width="11.5546875" style="1" customWidth="1"/>
    <col min="5128" max="5128" width="2.33203125" style="1" customWidth="1"/>
    <col min="5129" max="5129" width="41" style="1" customWidth="1"/>
    <col min="5130" max="5130" width="14.33203125" style="1" customWidth="1"/>
    <col min="5131" max="5132" width="11.5546875" style="1" customWidth="1"/>
    <col min="5133" max="5133" width="21.6640625" style="1" customWidth="1"/>
    <col min="5134" max="5325" width="11.44140625" style="1"/>
    <col min="5326" max="5326" width="21.6640625" style="1" customWidth="1"/>
    <col min="5327" max="5327" width="13.6640625" style="1" customWidth="1"/>
    <col min="5328" max="5328" width="38.6640625" style="1" customWidth="1"/>
    <col min="5329" max="5329" width="3" style="1" bestFit="1" customWidth="1"/>
    <col min="5330" max="5330" width="32.33203125" style="1" customWidth="1"/>
    <col min="5331" max="5331" width="46.33203125" style="1" customWidth="1"/>
    <col min="5332" max="5332" width="19" style="1" customWidth="1"/>
    <col min="5333" max="5333" width="0" style="1" hidden="1" customWidth="1"/>
    <col min="5334" max="5334" width="17.6640625" style="1" customWidth="1"/>
    <col min="5335" max="5335" width="0" style="1" hidden="1" customWidth="1"/>
    <col min="5336" max="5336" width="22.33203125" style="1" customWidth="1"/>
    <col min="5337" max="5337" width="5.33203125" style="1" customWidth="1"/>
    <col min="5338" max="5338" width="36.33203125" style="1" customWidth="1"/>
    <col min="5339" max="5339" width="5.6640625" style="1" customWidth="1"/>
    <col min="5340" max="5340" width="0" style="1" hidden="1" customWidth="1"/>
    <col min="5341" max="5341" width="20.6640625" style="1" customWidth="1"/>
    <col min="5342" max="5342" width="4.6640625" style="1" customWidth="1"/>
    <col min="5343" max="5343" width="0" style="1" hidden="1" customWidth="1"/>
    <col min="5344" max="5344" width="24.6640625" style="1" customWidth="1"/>
    <col min="5345" max="5345" width="12.33203125" style="1" customWidth="1"/>
    <col min="5346" max="5346" width="0" style="1" hidden="1" customWidth="1"/>
    <col min="5347" max="5347" width="3.44140625" style="1" customWidth="1"/>
    <col min="5348" max="5348" width="0" style="1" hidden="1" customWidth="1"/>
    <col min="5349" max="5349" width="17.6640625" style="1" customWidth="1"/>
    <col min="5350" max="5350" width="3.44140625" style="1" customWidth="1"/>
    <col min="5351" max="5351" width="0" style="1" hidden="1" customWidth="1"/>
    <col min="5352" max="5352" width="23.6640625" style="1" customWidth="1"/>
    <col min="5353" max="5353" width="10" style="1" customWidth="1"/>
    <col min="5354" max="5354" width="0" style="1" hidden="1" customWidth="1"/>
    <col min="5355" max="5356" width="14.6640625" style="1" customWidth="1"/>
    <col min="5357" max="5357" width="12.6640625" style="1" customWidth="1"/>
    <col min="5358" max="5358" width="3.33203125" style="1" customWidth="1"/>
    <col min="5359" max="5359" width="30.33203125" style="1" customWidth="1"/>
    <col min="5360" max="5360" width="5" style="1" customWidth="1"/>
    <col min="5361" max="5361" width="0" style="1" hidden="1" customWidth="1"/>
    <col min="5362" max="5362" width="14.33203125" style="1" customWidth="1"/>
    <col min="5363" max="5363" width="5.6640625" style="1" customWidth="1"/>
    <col min="5364" max="5364" width="0" style="1" hidden="1" customWidth="1"/>
    <col min="5365" max="5365" width="17.33203125" style="1" customWidth="1"/>
    <col min="5366" max="5366" width="12.6640625" style="1" customWidth="1"/>
    <col min="5367" max="5367" width="0" style="1" hidden="1" customWidth="1"/>
    <col min="5368" max="5368" width="5.33203125" style="1" customWidth="1"/>
    <col min="5369" max="5369" width="0" style="1" hidden="1" customWidth="1"/>
    <col min="5370" max="5370" width="17" style="1" customWidth="1"/>
    <col min="5371" max="5371" width="6.33203125" style="1" customWidth="1"/>
    <col min="5372" max="5372" width="0" style="1" hidden="1" customWidth="1"/>
    <col min="5373" max="5373" width="14.33203125" style="1" customWidth="1"/>
    <col min="5374" max="5374" width="7.5546875" style="1" customWidth="1"/>
    <col min="5375" max="5375" width="0" style="1" hidden="1" customWidth="1"/>
    <col min="5376" max="5377" width="14.33203125" style="1" customWidth="1"/>
    <col min="5378" max="5378" width="20.6640625" style="1" customWidth="1"/>
    <col min="5379" max="5379" width="14.44140625" style="1" customWidth="1"/>
    <col min="5380" max="5380" width="15" style="1" customWidth="1"/>
    <col min="5381" max="5381" width="2.6640625" style="1" customWidth="1"/>
    <col min="5382" max="5382" width="11.6640625" style="1" customWidth="1"/>
    <col min="5383" max="5383" width="11.5546875" style="1" customWidth="1"/>
    <col min="5384" max="5384" width="2.33203125" style="1" customWidth="1"/>
    <col min="5385" max="5385" width="41" style="1" customWidth="1"/>
    <col min="5386" max="5386" width="14.33203125" style="1" customWidth="1"/>
    <col min="5387" max="5388" width="11.5546875" style="1" customWidth="1"/>
    <col min="5389" max="5389" width="21.6640625" style="1" customWidth="1"/>
    <col min="5390" max="5581" width="11.44140625" style="1"/>
    <col min="5582" max="5582" width="21.6640625" style="1" customWidth="1"/>
    <col min="5583" max="5583" width="13.6640625" style="1" customWidth="1"/>
    <col min="5584" max="5584" width="38.6640625" style="1" customWidth="1"/>
    <col min="5585" max="5585" width="3" style="1" bestFit="1" customWidth="1"/>
    <col min="5586" max="5586" width="32.33203125" style="1" customWidth="1"/>
    <col min="5587" max="5587" width="46.33203125" style="1" customWidth="1"/>
    <col min="5588" max="5588" width="19" style="1" customWidth="1"/>
    <col min="5589" max="5589" width="0" style="1" hidden="1" customWidth="1"/>
    <col min="5590" max="5590" width="17.6640625" style="1" customWidth="1"/>
    <col min="5591" max="5591" width="0" style="1" hidden="1" customWidth="1"/>
    <col min="5592" max="5592" width="22.33203125" style="1" customWidth="1"/>
    <col min="5593" max="5593" width="5.33203125" style="1" customWidth="1"/>
    <col min="5594" max="5594" width="36.33203125" style="1" customWidth="1"/>
    <col min="5595" max="5595" width="5.6640625" style="1" customWidth="1"/>
    <col min="5596" max="5596" width="0" style="1" hidden="1" customWidth="1"/>
    <col min="5597" max="5597" width="20.6640625" style="1" customWidth="1"/>
    <col min="5598" max="5598" width="4.6640625" style="1" customWidth="1"/>
    <col min="5599" max="5599" width="0" style="1" hidden="1" customWidth="1"/>
    <col min="5600" max="5600" width="24.6640625" style="1" customWidth="1"/>
    <col min="5601" max="5601" width="12.33203125" style="1" customWidth="1"/>
    <col min="5602" max="5602" width="0" style="1" hidden="1" customWidth="1"/>
    <col min="5603" max="5603" width="3.44140625" style="1" customWidth="1"/>
    <col min="5604" max="5604" width="0" style="1" hidden="1" customWidth="1"/>
    <col min="5605" max="5605" width="17.6640625" style="1" customWidth="1"/>
    <col min="5606" max="5606" width="3.44140625" style="1" customWidth="1"/>
    <col min="5607" max="5607" width="0" style="1" hidden="1" customWidth="1"/>
    <col min="5608" max="5608" width="23.6640625" style="1" customWidth="1"/>
    <col min="5609" max="5609" width="10" style="1" customWidth="1"/>
    <col min="5610" max="5610" width="0" style="1" hidden="1" customWidth="1"/>
    <col min="5611" max="5612" width="14.6640625" style="1" customWidth="1"/>
    <col min="5613" max="5613" width="12.6640625" style="1" customWidth="1"/>
    <col min="5614" max="5614" width="3.33203125" style="1" customWidth="1"/>
    <col min="5615" max="5615" width="30.33203125" style="1" customWidth="1"/>
    <col min="5616" max="5616" width="5" style="1" customWidth="1"/>
    <col min="5617" max="5617" width="0" style="1" hidden="1" customWidth="1"/>
    <col min="5618" max="5618" width="14.33203125" style="1" customWidth="1"/>
    <col min="5619" max="5619" width="5.6640625" style="1" customWidth="1"/>
    <col min="5620" max="5620" width="0" style="1" hidden="1" customWidth="1"/>
    <col min="5621" max="5621" width="17.33203125" style="1" customWidth="1"/>
    <col min="5622" max="5622" width="12.6640625" style="1" customWidth="1"/>
    <col min="5623" max="5623" width="0" style="1" hidden="1" customWidth="1"/>
    <col min="5624" max="5624" width="5.33203125" style="1" customWidth="1"/>
    <col min="5625" max="5625" width="0" style="1" hidden="1" customWidth="1"/>
    <col min="5626" max="5626" width="17" style="1" customWidth="1"/>
    <col min="5627" max="5627" width="6.33203125" style="1" customWidth="1"/>
    <col min="5628" max="5628" width="0" style="1" hidden="1" customWidth="1"/>
    <col min="5629" max="5629" width="14.33203125" style="1" customWidth="1"/>
    <col min="5630" max="5630" width="7.5546875" style="1" customWidth="1"/>
    <col min="5631" max="5631" width="0" style="1" hidden="1" customWidth="1"/>
    <col min="5632" max="5633" width="14.33203125" style="1" customWidth="1"/>
    <col min="5634" max="5634" width="20.6640625" style="1" customWidth="1"/>
    <col min="5635" max="5635" width="14.44140625" style="1" customWidth="1"/>
    <col min="5636" max="5636" width="15" style="1" customWidth="1"/>
    <col min="5637" max="5637" width="2.6640625" style="1" customWidth="1"/>
    <col min="5638" max="5638" width="11.6640625" style="1" customWidth="1"/>
    <col min="5639" max="5639" width="11.5546875" style="1" customWidth="1"/>
    <col min="5640" max="5640" width="2.33203125" style="1" customWidth="1"/>
    <col min="5641" max="5641" width="41" style="1" customWidth="1"/>
    <col min="5642" max="5642" width="14.33203125" style="1" customWidth="1"/>
    <col min="5643" max="5644" width="11.5546875" style="1" customWidth="1"/>
    <col min="5645" max="5645" width="21.6640625" style="1" customWidth="1"/>
    <col min="5646" max="5837" width="11.44140625" style="1"/>
    <col min="5838" max="5838" width="21.6640625" style="1" customWidth="1"/>
    <col min="5839" max="5839" width="13.6640625" style="1" customWidth="1"/>
    <col min="5840" max="5840" width="38.6640625" style="1" customWidth="1"/>
    <col min="5841" max="5841" width="3" style="1" bestFit="1" customWidth="1"/>
    <col min="5842" max="5842" width="32.33203125" style="1" customWidth="1"/>
    <col min="5843" max="5843" width="46.33203125" style="1" customWidth="1"/>
    <col min="5844" max="5844" width="19" style="1" customWidth="1"/>
    <col min="5845" max="5845" width="0" style="1" hidden="1" customWidth="1"/>
    <col min="5846" max="5846" width="17.6640625" style="1" customWidth="1"/>
    <col min="5847" max="5847" width="0" style="1" hidden="1" customWidth="1"/>
    <col min="5848" max="5848" width="22.33203125" style="1" customWidth="1"/>
    <col min="5849" max="5849" width="5.33203125" style="1" customWidth="1"/>
    <col min="5850" max="5850" width="36.33203125" style="1" customWidth="1"/>
    <col min="5851" max="5851" width="5.6640625" style="1" customWidth="1"/>
    <col min="5852" max="5852" width="0" style="1" hidden="1" customWidth="1"/>
    <col min="5853" max="5853" width="20.6640625" style="1" customWidth="1"/>
    <col min="5854" max="5854" width="4.6640625" style="1" customWidth="1"/>
    <col min="5855" max="5855" width="0" style="1" hidden="1" customWidth="1"/>
    <col min="5856" max="5856" width="24.6640625" style="1" customWidth="1"/>
    <col min="5857" max="5857" width="12.33203125" style="1" customWidth="1"/>
    <col min="5858" max="5858" width="0" style="1" hidden="1" customWidth="1"/>
    <col min="5859" max="5859" width="3.44140625" style="1" customWidth="1"/>
    <col min="5860" max="5860" width="0" style="1" hidden="1" customWidth="1"/>
    <col min="5861" max="5861" width="17.6640625" style="1" customWidth="1"/>
    <col min="5862" max="5862" width="3.44140625" style="1" customWidth="1"/>
    <col min="5863" max="5863" width="0" style="1" hidden="1" customWidth="1"/>
    <col min="5864" max="5864" width="23.6640625" style="1" customWidth="1"/>
    <col min="5865" max="5865" width="10" style="1" customWidth="1"/>
    <col min="5866" max="5866" width="0" style="1" hidden="1" customWidth="1"/>
    <col min="5867" max="5868" width="14.6640625" style="1" customWidth="1"/>
    <col min="5869" max="5869" width="12.6640625" style="1" customWidth="1"/>
    <col min="5870" max="5870" width="3.33203125" style="1" customWidth="1"/>
    <col min="5871" max="5871" width="30.33203125" style="1" customWidth="1"/>
    <col min="5872" max="5872" width="5" style="1" customWidth="1"/>
    <col min="5873" max="5873" width="0" style="1" hidden="1" customWidth="1"/>
    <col min="5874" max="5874" width="14.33203125" style="1" customWidth="1"/>
    <col min="5875" max="5875" width="5.6640625" style="1" customWidth="1"/>
    <col min="5876" max="5876" width="0" style="1" hidden="1" customWidth="1"/>
    <col min="5877" max="5877" width="17.33203125" style="1" customWidth="1"/>
    <col min="5878" max="5878" width="12.6640625" style="1" customWidth="1"/>
    <col min="5879" max="5879" width="0" style="1" hidden="1" customWidth="1"/>
    <col min="5880" max="5880" width="5.33203125" style="1" customWidth="1"/>
    <col min="5881" max="5881" width="0" style="1" hidden="1" customWidth="1"/>
    <col min="5882" max="5882" width="17" style="1" customWidth="1"/>
    <col min="5883" max="5883" width="6.33203125" style="1" customWidth="1"/>
    <col min="5884" max="5884" width="0" style="1" hidden="1" customWidth="1"/>
    <col min="5885" max="5885" width="14.33203125" style="1" customWidth="1"/>
    <col min="5886" max="5886" width="7.5546875" style="1" customWidth="1"/>
    <col min="5887" max="5887" width="0" style="1" hidden="1" customWidth="1"/>
    <col min="5888" max="5889" width="14.33203125" style="1" customWidth="1"/>
    <col min="5890" max="5890" width="20.6640625" style="1" customWidth="1"/>
    <col min="5891" max="5891" width="14.44140625" style="1" customWidth="1"/>
    <col min="5892" max="5892" width="15" style="1" customWidth="1"/>
    <col min="5893" max="5893" width="2.6640625" style="1" customWidth="1"/>
    <col min="5894" max="5894" width="11.6640625" style="1" customWidth="1"/>
    <col min="5895" max="5895" width="11.5546875" style="1" customWidth="1"/>
    <col min="5896" max="5896" width="2.33203125" style="1" customWidth="1"/>
    <col min="5897" max="5897" width="41" style="1" customWidth="1"/>
    <col min="5898" max="5898" width="14.33203125" style="1" customWidth="1"/>
    <col min="5899" max="5900" width="11.5546875" style="1" customWidth="1"/>
    <col min="5901" max="5901" width="21.6640625" style="1" customWidth="1"/>
    <col min="5902" max="6093" width="11.44140625" style="1"/>
    <col min="6094" max="6094" width="21.6640625" style="1" customWidth="1"/>
    <col min="6095" max="6095" width="13.6640625" style="1" customWidth="1"/>
    <col min="6096" max="6096" width="38.6640625" style="1" customWidth="1"/>
    <col min="6097" max="6097" width="3" style="1" bestFit="1" customWidth="1"/>
    <col min="6098" max="6098" width="32.33203125" style="1" customWidth="1"/>
    <col min="6099" max="6099" width="46.33203125" style="1" customWidth="1"/>
    <col min="6100" max="6100" width="19" style="1" customWidth="1"/>
    <col min="6101" max="6101" width="0" style="1" hidden="1" customWidth="1"/>
    <col min="6102" max="6102" width="17.6640625" style="1" customWidth="1"/>
    <col min="6103" max="6103" width="0" style="1" hidden="1" customWidth="1"/>
    <col min="6104" max="6104" width="22.33203125" style="1" customWidth="1"/>
    <col min="6105" max="6105" width="5.33203125" style="1" customWidth="1"/>
    <col min="6106" max="6106" width="36.33203125" style="1" customWidth="1"/>
    <col min="6107" max="6107" width="5.6640625" style="1" customWidth="1"/>
    <col min="6108" max="6108" width="0" style="1" hidden="1" customWidth="1"/>
    <col min="6109" max="6109" width="20.6640625" style="1" customWidth="1"/>
    <col min="6110" max="6110" width="4.6640625" style="1" customWidth="1"/>
    <col min="6111" max="6111" width="0" style="1" hidden="1" customWidth="1"/>
    <col min="6112" max="6112" width="24.6640625" style="1" customWidth="1"/>
    <col min="6113" max="6113" width="12.33203125" style="1" customWidth="1"/>
    <col min="6114" max="6114" width="0" style="1" hidden="1" customWidth="1"/>
    <col min="6115" max="6115" width="3.44140625" style="1" customWidth="1"/>
    <col min="6116" max="6116" width="0" style="1" hidden="1" customWidth="1"/>
    <col min="6117" max="6117" width="17.6640625" style="1" customWidth="1"/>
    <col min="6118" max="6118" width="3.44140625" style="1" customWidth="1"/>
    <col min="6119" max="6119" width="0" style="1" hidden="1" customWidth="1"/>
    <col min="6120" max="6120" width="23.6640625" style="1" customWidth="1"/>
    <col min="6121" max="6121" width="10" style="1" customWidth="1"/>
    <col min="6122" max="6122" width="0" style="1" hidden="1" customWidth="1"/>
    <col min="6123" max="6124" width="14.6640625" style="1" customWidth="1"/>
    <col min="6125" max="6125" width="12.6640625" style="1" customWidth="1"/>
    <col min="6126" max="6126" width="3.33203125" style="1" customWidth="1"/>
    <col min="6127" max="6127" width="30.33203125" style="1" customWidth="1"/>
    <col min="6128" max="6128" width="5" style="1" customWidth="1"/>
    <col min="6129" max="6129" width="0" style="1" hidden="1" customWidth="1"/>
    <col min="6130" max="6130" width="14.33203125" style="1" customWidth="1"/>
    <col min="6131" max="6131" width="5.6640625" style="1" customWidth="1"/>
    <col min="6132" max="6132" width="0" style="1" hidden="1" customWidth="1"/>
    <col min="6133" max="6133" width="17.33203125" style="1" customWidth="1"/>
    <col min="6134" max="6134" width="12.6640625" style="1" customWidth="1"/>
    <col min="6135" max="6135" width="0" style="1" hidden="1" customWidth="1"/>
    <col min="6136" max="6136" width="5.33203125" style="1" customWidth="1"/>
    <col min="6137" max="6137" width="0" style="1" hidden="1" customWidth="1"/>
    <col min="6138" max="6138" width="17" style="1" customWidth="1"/>
    <col min="6139" max="6139" width="6.33203125" style="1" customWidth="1"/>
    <col min="6140" max="6140" width="0" style="1" hidden="1" customWidth="1"/>
    <col min="6141" max="6141" width="14.33203125" style="1" customWidth="1"/>
    <col min="6142" max="6142" width="7.5546875" style="1" customWidth="1"/>
    <col min="6143" max="6143" width="0" style="1" hidden="1" customWidth="1"/>
    <col min="6144" max="6145" width="14.33203125" style="1" customWidth="1"/>
    <col min="6146" max="6146" width="20.6640625" style="1" customWidth="1"/>
    <col min="6147" max="6147" width="14.44140625" style="1" customWidth="1"/>
    <col min="6148" max="6148" width="15" style="1" customWidth="1"/>
    <col min="6149" max="6149" width="2.6640625" style="1" customWidth="1"/>
    <col min="6150" max="6150" width="11.6640625" style="1" customWidth="1"/>
    <col min="6151" max="6151" width="11.5546875" style="1" customWidth="1"/>
    <col min="6152" max="6152" width="2.33203125" style="1" customWidth="1"/>
    <col min="6153" max="6153" width="41" style="1" customWidth="1"/>
    <col min="6154" max="6154" width="14.33203125" style="1" customWidth="1"/>
    <col min="6155" max="6156" width="11.5546875" style="1" customWidth="1"/>
    <col min="6157" max="6157" width="21.6640625" style="1" customWidth="1"/>
    <col min="6158" max="6349" width="11.44140625" style="1"/>
    <col min="6350" max="6350" width="21.6640625" style="1" customWidth="1"/>
    <col min="6351" max="6351" width="13.6640625" style="1" customWidth="1"/>
    <col min="6352" max="6352" width="38.6640625" style="1" customWidth="1"/>
    <col min="6353" max="6353" width="3" style="1" bestFit="1" customWidth="1"/>
    <col min="6354" max="6354" width="32.33203125" style="1" customWidth="1"/>
    <col min="6355" max="6355" width="46.33203125" style="1" customWidth="1"/>
    <col min="6356" max="6356" width="19" style="1" customWidth="1"/>
    <col min="6357" max="6357" width="0" style="1" hidden="1" customWidth="1"/>
    <col min="6358" max="6358" width="17.6640625" style="1" customWidth="1"/>
    <col min="6359" max="6359" width="0" style="1" hidden="1" customWidth="1"/>
    <col min="6360" max="6360" width="22.33203125" style="1" customWidth="1"/>
    <col min="6361" max="6361" width="5.33203125" style="1" customWidth="1"/>
    <col min="6362" max="6362" width="36.33203125" style="1" customWidth="1"/>
    <col min="6363" max="6363" width="5.6640625" style="1" customWidth="1"/>
    <col min="6364" max="6364" width="0" style="1" hidden="1" customWidth="1"/>
    <col min="6365" max="6365" width="20.6640625" style="1" customWidth="1"/>
    <col min="6366" max="6366" width="4.6640625" style="1" customWidth="1"/>
    <col min="6367" max="6367" width="0" style="1" hidden="1" customWidth="1"/>
    <col min="6368" max="6368" width="24.6640625" style="1" customWidth="1"/>
    <col min="6369" max="6369" width="12.33203125" style="1" customWidth="1"/>
    <col min="6370" max="6370" width="0" style="1" hidden="1" customWidth="1"/>
    <col min="6371" max="6371" width="3.44140625" style="1" customWidth="1"/>
    <col min="6372" max="6372" width="0" style="1" hidden="1" customWidth="1"/>
    <col min="6373" max="6373" width="17.6640625" style="1" customWidth="1"/>
    <col min="6374" max="6374" width="3.44140625" style="1" customWidth="1"/>
    <col min="6375" max="6375" width="0" style="1" hidden="1" customWidth="1"/>
    <col min="6376" max="6376" width="23.6640625" style="1" customWidth="1"/>
    <col min="6377" max="6377" width="10" style="1" customWidth="1"/>
    <col min="6378" max="6378" width="0" style="1" hidden="1" customWidth="1"/>
    <col min="6379" max="6380" width="14.6640625" style="1" customWidth="1"/>
    <col min="6381" max="6381" width="12.6640625" style="1" customWidth="1"/>
    <col min="6382" max="6382" width="3.33203125" style="1" customWidth="1"/>
    <col min="6383" max="6383" width="30.33203125" style="1" customWidth="1"/>
    <col min="6384" max="6384" width="5" style="1" customWidth="1"/>
    <col min="6385" max="6385" width="0" style="1" hidden="1" customWidth="1"/>
    <col min="6386" max="6386" width="14.33203125" style="1" customWidth="1"/>
    <col min="6387" max="6387" width="5.6640625" style="1" customWidth="1"/>
    <col min="6388" max="6388" width="0" style="1" hidden="1" customWidth="1"/>
    <col min="6389" max="6389" width="17.33203125" style="1" customWidth="1"/>
    <col min="6390" max="6390" width="12.6640625" style="1" customWidth="1"/>
    <col min="6391" max="6391" width="0" style="1" hidden="1" customWidth="1"/>
    <col min="6392" max="6392" width="5.33203125" style="1" customWidth="1"/>
    <col min="6393" max="6393" width="0" style="1" hidden="1" customWidth="1"/>
    <col min="6394" max="6394" width="17" style="1" customWidth="1"/>
    <col min="6395" max="6395" width="6.33203125" style="1" customWidth="1"/>
    <col min="6396" max="6396" width="0" style="1" hidden="1" customWidth="1"/>
    <col min="6397" max="6397" width="14.33203125" style="1" customWidth="1"/>
    <col min="6398" max="6398" width="7.5546875" style="1" customWidth="1"/>
    <col min="6399" max="6399" width="0" style="1" hidden="1" customWidth="1"/>
    <col min="6400" max="6401" width="14.33203125" style="1" customWidth="1"/>
    <col min="6402" max="6402" width="20.6640625" style="1" customWidth="1"/>
    <col min="6403" max="6403" width="14.44140625" style="1" customWidth="1"/>
    <col min="6404" max="6404" width="15" style="1" customWidth="1"/>
    <col min="6405" max="6405" width="2.6640625" style="1" customWidth="1"/>
    <col min="6406" max="6406" width="11.6640625" style="1" customWidth="1"/>
    <col min="6407" max="6407" width="11.5546875" style="1" customWidth="1"/>
    <col min="6408" max="6408" width="2.33203125" style="1" customWidth="1"/>
    <col min="6409" max="6409" width="41" style="1" customWidth="1"/>
    <col min="6410" max="6410" width="14.33203125" style="1" customWidth="1"/>
    <col min="6411" max="6412" width="11.5546875" style="1" customWidth="1"/>
    <col min="6413" max="6413" width="21.6640625" style="1" customWidth="1"/>
    <col min="6414" max="6605" width="11.44140625" style="1"/>
    <col min="6606" max="6606" width="21.6640625" style="1" customWidth="1"/>
    <col min="6607" max="6607" width="13.6640625" style="1" customWidth="1"/>
    <col min="6608" max="6608" width="38.6640625" style="1" customWidth="1"/>
    <col min="6609" max="6609" width="3" style="1" bestFit="1" customWidth="1"/>
    <col min="6610" max="6610" width="32.33203125" style="1" customWidth="1"/>
    <col min="6611" max="6611" width="46.33203125" style="1" customWidth="1"/>
    <col min="6612" max="6612" width="19" style="1" customWidth="1"/>
    <col min="6613" max="6613" width="0" style="1" hidden="1" customWidth="1"/>
    <col min="6614" max="6614" width="17.6640625" style="1" customWidth="1"/>
    <col min="6615" max="6615" width="0" style="1" hidden="1" customWidth="1"/>
    <col min="6616" max="6616" width="22.33203125" style="1" customWidth="1"/>
    <col min="6617" max="6617" width="5.33203125" style="1" customWidth="1"/>
    <col min="6618" max="6618" width="36.33203125" style="1" customWidth="1"/>
    <col min="6619" max="6619" width="5.6640625" style="1" customWidth="1"/>
    <col min="6620" max="6620" width="0" style="1" hidden="1" customWidth="1"/>
    <col min="6621" max="6621" width="20.6640625" style="1" customWidth="1"/>
    <col min="6622" max="6622" width="4.6640625" style="1" customWidth="1"/>
    <col min="6623" max="6623" width="0" style="1" hidden="1" customWidth="1"/>
    <col min="6624" max="6624" width="24.6640625" style="1" customWidth="1"/>
    <col min="6625" max="6625" width="12.33203125" style="1" customWidth="1"/>
    <col min="6626" max="6626" width="0" style="1" hidden="1" customWidth="1"/>
    <col min="6627" max="6627" width="3.44140625" style="1" customWidth="1"/>
    <col min="6628" max="6628" width="0" style="1" hidden="1" customWidth="1"/>
    <col min="6629" max="6629" width="17.6640625" style="1" customWidth="1"/>
    <col min="6630" max="6630" width="3.44140625" style="1" customWidth="1"/>
    <col min="6631" max="6631" width="0" style="1" hidden="1" customWidth="1"/>
    <col min="6632" max="6632" width="23.6640625" style="1" customWidth="1"/>
    <col min="6633" max="6633" width="10" style="1" customWidth="1"/>
    <col min="6634" max="6634" width="0" style="1" hidden="1" customWidth="1"/>
    <col min="6635" max="6636" width="14.6640625" style="1" customWidth="1"/>
    <col min="6637" max="6637" width="12.6640625" style="1" customWidth="1"/>
    <col min="6638" max="6638" width="3.33203125" style="1" customWidth="1"/>
    <col min="6639" max="6639" width="30.33203125" style="1" customWidth="1"/>
    <col min="6640" max="6640" width="5" style="1" customWidth="1"/>
    <col min="6641" max="6641" width="0" style="1" hidden="1" customWidth="1"/>
    <col min="6642" max="6642" width="14.33203125" style="1" customWidth="1"/>
    <col min="6643" max="6643" width="5.6640625" style="1" customWidth="1"/>
    <col min="6644" max="6644" width="0" style="1" hidden="1" customWidth="1"/>
    <col min="6645" max="6645" width="17.33203125" style="1" customWidth="1"/>
    <col min="6646" max="6646" width="12.6640625" style="1" customWidth="1"/>
    <col min="6647" max="6647" width="0" style="1" hidden="1" customWidth="1"/>
    <col min="6648" max="6648" width="5.33203125" style="1" customWidth="1"/>
    <col min="6649" max="6649" width="0" style="1" hidden="1" customWidth="1"/>
    <col min="6650" max="6650" width="17" style="1" customWidth="1"/>
    <col min="6651" max="6651" width="6.33203125" style="1" customWidth="1"/>
    <col min="6652" max="6652" width="0" style="1" hidden="1" customWidth="1"/>
    <col min="6653" max="6653" width="14.33203125" style="1" customWidth="1"/>
    <col min="6654" max="6654" width="7.5546875" style="1" customWidth="1"/>
    <col min="6655" max="6655" width="0" style="1" hidden="1" customWidth="1"/>
    <col min="6656" max="6657" width="14.33203125" style="1" customWidth="1"/>
    <col min="6658" max="6658" width="20.6640625" style="1" customWidth="1"/>
    <col min="6659" max="6659" width="14.44140625" style="1" customWidth="1"/>
    <col min="6660" max="6660" width="15" style="1" customWidth="1"/>
    <col min="6661" max="6661" width="2.6640625" style="1" customWidth="1"/>
    <col min="6662" max="6662" width="11.6640625" style="1" customWidth="1"/>
    <col min="6663" max="6663" width="11.5546875" style="1" customWidth="1"/>
    <col min="6664" max="6664" width="2.33203125" style="1" customWidth="1"/>
    <col min="6665" max="6665" width="41" style="1" customWidth="1"/>
    <col min="6666" max="6666" width="14.33203125" style="1" customWidth="1"/>
    <col min="6667" max="6668" width="11.5546875" style="1" customWidth="1"/>
    <col min="6669" max="6669" width="21.6640625" style="1" customWidth="1"/>
    <col min="6670" max="6861" width="11.44140625" style="1"/>
    <col min="6862" max="6862" width="21.6640625" style="1" customWidth="1"/>
    <col min="6863" max="6863" width="13.6640625" style="1" customWidth="1"/>
    <col min="6864" max="6864" width="38.6640625" style="1" customWidth="1"/>
    <col min="6865" max="6865" width="3" style="1" bestFit="1" customWidth="1"/>
    <col min="6866" max="6866" width="32.33203125" style="1" customWidth="1"/>
    <col min="6867" max="6867" width="46.33203125" style="1" customWidth="1"/>
    <col min="6868" max="6868" width="19" style="1" customWidth="1"/>
    <col min="6869" max="6869" width="0" style="1" hidden="1" customWidth="1"/>
    <col min="6870" max="6870" width="17.6640625" style="1" customWidth="1"/>
    <col min="6871" max="6871" width="0" style="1" hidden="1" customWidth="1"/>
    <col min="6872" max="6872" width="22.33203125" style="1" customWidth="1"/>
    <col min="6873" max="6873" width="5.33203125" style="1" customWidth="1"/>
    <col min="6874" max="6874" width="36.33203125" style="1" customWidth="1"/>
    <col min="6875" max="6875" width="5.6640625" style="1" customWidth="1"/>
    <col min="6876" max="6876" width="0" style="1" hidden="1" customWidth="1"/>
    <col min="6877" max="6877" width="20.6640625" style="1" customWidth="1"/>
    <col min="6878" max="6878" width="4.6640625" style="1" customWidth="1"/>
    <col min="6879" max="6879" width="0" style="1" hidden="1" customWidth="1"/>
    <col min="6880" max="6880" width="24.6640625" style="1" customWidth="1"/>
    <col min="6881" max="6881" width="12.33203125" style="1" customWidth="1"/>
    <col min="6882" max="6882" width="0" style="1" hidden="1" customWidth="1"/>
    <col min="6883" max="6883" width="3.44140625" style="1" customWidth="1"/>
    <col min="6884" max="6884" width="0" style="1" hidden="1" customWidth="1"/>
    <col min="6885" max="6885" width="17.6640625" style="1" customWidth="1"/>
    <col min="6886" max="6886" width="3.44140625" style="1" customWidth="1"/>
    <col min="6887" max="6887" width="0" style="1" hidden="1" customWidth="1"/>
    <col min="6888" max="6888" width="23.6640625" style="1" customWidth="1"/>
    <col min="6889" max="6889" width="10" style="1" customWidth="1"/>
    <col min="6890" max="6890" width="0" style="1" hidden="1" customWidth="1"/>
    <col min="6891" max="6892" width="14.6640625" style="1" customWidth="1"/>
    <col min="6893" max="6893" width="12.6640625" style="1" customWidth="1"/>
    <col min="6894" max="6894" width="3.33203125" style="1" customWidth="1"/>
    <col min="6895" max="6895" width="30.33203125" style="1" customWidth="1"/>
    <col min="6896" max="6896" width="5" style="1" customWidth="1"/>
    <col min="6897" max="6897" width="0" style="1" hidden="1" customWidth="1"/>
    <col min="6898" max="6898" width="14.33203125" style="1" customWidth="1"/>
    <col min="6899" max="6899" width="5.6640625" style="1" customWidth="1"/>
    <col min="6900" max="6900" width="0" style="1" hidden="1" customWidth="1"/>
    <col min="6901" max="6901" width="17.33203125" style="1" customWidth="1"/>
    <col min="6902" max="6902" width="12.6640625" style="1" customWidth="1"/>
    <col min="6903" max="6903" width="0" style="1" hidden="1" customWidth="1"/>
    <col min="6904" max="6904" width="5.33203125" style="1" customWidth="1"/>
    <col min="6905" max="6905" width="0" style="1" hidden="1" customWidth="1"/>
    <col min="6906" max="6906" width="17" style="1" customWidth="1"/>
    <col min="6907" max="6907" width="6.33203125" style="1" customWidth="1"/>
    <col min="6908" max="6908" width="0" style="1" hidden="1" customWidth="1"/>
    <col min="6909" max="6909" width="14.33203125" style="1" customWidth="1"/>
    <col min="6910" max="6910" width="7.5546875" style="1" customWidth="1"/>
    <col min="6911" max="6911" width="0" style="1" hidden="1" customWidth="1"/>
    <col min="6912" max="6913" width="14.33203125" style="1" customWidth="1"/>
    <col min="6914" max="6914" width="20.6640625" style="1" customWidth="1"/>
    <col min="6915" max="6915" width="14.44140625" style="1" customWidth="1"/>
    <col min="6916" max="6916" width="15" style="1" customWidth="1"/>
    <col min="6917" max="6917" width="2.6640625" style="1" customWidth="1"/>
    <col min="6918" max="6918" width="11.6640625" style="1" customWidth="1"/>
    <col min="6919" max="6919" width="11.5546875" style="1" customWidth="1"/>
    <col min="6920" max="6920" width="2.33203125" style="1" customWidth="1"/>
    <col min="6921" max="6921" width="41" style="1" customWidth="1"/>
    <col min="6922" max="6922" width="14.33203125" style="1" customWidth="1"/>
    <col min="6923" max="6924" width="11.5546875" style="1" customWidth="1"/>
    <col min="6925" max="6925" width="21.6640625" style="1" customWidth="1"/>
    <col min="6926" max="7117" width="11.44140625" style="1"/>
    <col min="7118" max="7118" width="21.6640625" style="1" customWidth="1"/>
    <col min="7119" max="7119" width="13.6640625" style="1" customWidth="1"/>
    <col min="7120" max="7120" width="38.6640625" style="1" customWidth="1"/>
    <col min="7121" max="7121" width="3" style="1" bestFit="1" customWidth="1"/>
    <col min="7122" max="7122" width="32.33203125" style="1" customWidth="1"/>
    <col min="7123" max="7123" width="46.33203125" style="1" customWidth="1"/>
    <col min="7124" max="7124" width="19" style="1" customWidth="1"/>
    <col min="7125" max="7125" width="0" style="1" hidden="1" customWidth="1"/>
    <col min="7126" max="7126" width="17.6640625" style="1" customWidth="1"/>
    <col min="7127" max="7127" width="0" style="1" hidden="1" customWidth="1"/>
    <col min="7128" max="7128" width="22.33203125" style="1" customWidth="1"/>
    <col min="7129" max="7129" width="5.33203125" style="1" customWidth="1"/>
    <col min="7130" max="7130" width="36.33203125" style="1" customWidth="1"/>
    <col min="7131" max="7131" width="5.6640625" style="1" customWidth="1"/>
    <col min="7132" max="7132" width="0" style="1" hidden="1" customWidth="1"/>
    <col min="7133" max="7133" width="20.6640625" style="1" customWidth="1"/>
    <col min="7134" max="7134" width="4.6640625" style="1" customWidth="1"/>
    <col min="7135" max="7135" width="0" style="1" hidden="1" customWidth="1"/>
    <col min="7136" max="7136" width="24.6640625" style="1" customWidth="1"/>
    <col min="7137" max="7137" width="12.33203125" style="1" customWidth="1"/>
    <col min="7138" max="7138" width="0" style="1" hidden="1" customWidth="1"/>
    <col min="7139" max="7139" width="3.44140625" style="1" customWidth="1"/>
    <col min="7140" max="7140" width="0" style="1" hidden="1" customWidth="1"/>
    <col min="7141" max="7141" width="17.6640625" style="1" customWidth="1"/>
    <col min="7142" max="7142" width="3.44140625" style="1" customWidth="1"/>
    <col min="7143" max="7143" width="0" style="1" hidden="1" customWidth="1"/>
    <col min="7144" max="7144" width="23.6640625" style="1" customWidth="1"/>
    <col min="7145" max="7145" width="10" style="1" customWidth="1"/>
    <col min="7146" max="7146" width="0" style="1" hidden="1" customWidth="1"/>
    <col min="7147" max="7148" width="14.6640625" style="1" customWidth="1"/>
    <col min="7149" max="7149" width="12.6640625" style="1" customWidth="1"/>
    <col min="7150" max="7150" width="3.33203125" style="1" customWidth="1"/>
    <col min="7151" max="7151" width="30.33203125" style="1" customWidth="1"/>
    <col min="7152" max="7152" width="5" style="1" customWidth="1"/>
    <col min="7153" max="7153" width="0" style="1" hidden="1" customWidth="1"/>
    <col min="7154" max="7154" width="14.33203125" style="1" customWidth="1"/>
    <col min="7155" max="7155" width="5.6640625" style="1" customWidth="1"/>
    <col min="7156" max="7156" width="0" style="1" hidden="1" customWidth="1"/>
    <col min="7157" max="7157" width="17.33203125" style="1" customWidth="1"/>
    <col min="7158" max="7158" width="12.6640625" style="1" customWidth="1"/>
    <col min="7159" max="7159" width="0" style="1" hidden="1" customWidth="1"/>
    <col min="7160" max="7160" width="5.33203125" style="1" customWidth="1"/>
    <col min="7161" max="7161" width="0" style="1" hidden="1" customWidth="1"/>
    <col min="7162" max="7162" width="17" style="1" customWidth="1"/>
    <col min="7163" max="7163" width="6.33203125" style="1" customWidth="1"/>
    <col min="7164" max="7164" width="0" style="1" hidden="1" customWidth="1"/>
    <col min="7165" max="7165" width="14.33203125" style="1" customWidth="1"/>
    <col min="7166" max="7166" width="7.5546875" style="1" customWidth="1"/>
    <col min="7167" max="7167" width="0" style="1" hidden="1" customWidth="1"/>
    <col min="7168" max="7169" width="14.33203125" style="1" customWidth="1"/>
    <col min="7170" max="7170" width="20.6640625" style="1" customWidth="1"/>
    <col min="7171" max="7171" width="14.44140625" style="1" customWidth="1"/>
    <col min="7172" max="7172" width="15" style="1" customWidth="1"/>
    <col min="7173" max="7173" width="2.6640625" style="1" customWidth="1"/>
    <col min="7174" max="7174" width="11.6640625" style="1" customWidth="1"/>
    <col min="7175" max="7175" width="11.5546875" style="1" customWidth="1"/>
    <col min="7176" max="7176" width="2.33203125" style="1" customWidth="1"/>
    <col min="7177" max="7177" width="41" style="1" customWidth="1"/>
    <col min="7178" max="7178" width="14.33203125" style="1" customWidth="1"/>
    <col min="7179" max="7180" width="11.5546875" style="1" customWidth="1"/>
    <col min="7181" max="7181" width="21.6640625" style="1" customWidth="1"/>
    <col min="7182" max="7373" width="11.44140625" style="1"/>
    <col min="7374" max="7374" width="21.6640625" style="1" customWidth="1"/>
    <col min="7375" max="7375" width="13.6640625" style="1" customWidth="1"/>
    <col min="7376" max="7376" width="38.6640625" style="1" customWidth="1"/>
    <col min="7377" max="7377" width="3" style="1" bestFit="1" customWidth="1"/>
    <col min="7378" max="7378" width="32.33203125" style="1" customWidth="1"/>
    <col min="7379" max="7379" width="46.33203125" style="1" customWidth="1"/>
    <col min="7380" max="7380" width="19" style="1" customWidth="1"/>
    <col min="7381" max="7381" width="0" style="1" hidden="1" customWidth="1"/>
    <col min="7382" max="7382" width="17.6640625" style="1" customWidth="1"/>
    <col min="7383" max="7383" width="0" style="1" hidden="1" customWidth="1"/>
    <col min="7384" max="7384" width="22.33203125" style="1" customWidth="1"/>
    <col min="7385" max="7385" width="5.33203125" style="1" customWidth="1"/>
    <col min="7386" max="7386" width="36.33203125" style="1" customWidth="1"/>
    <col min="7387" max="7387" width="5.6640625" style="1" customWidth="1"/>
    <col min="7388" max="7388" width="0" style="1" hidden="1" customWidth="1"/>
    <col min="7389" max="7389" width="20.6640625" style="1" customWidth="1"/>
    <col min="7390" max="7390" width="4.6640625" style="1" customWidth="1"/>
    <col min="7391" max="7391" width="0" style="1" hidden="1" customWidth="1"/>
    <col min="7392" max="7392" width="24.6640625" style="1" customWidth="1"/>
    <col min="7393" max="7393" width="12.33203125" style="1" customWidth="1"/>
    <col min="7394" max="7394" width="0" style="1" hidden="1" customWidth="1"/>
    <col min="7395" max="7395" width="3.44140625" style="1" customWidth="1"/>
    <col min="7396" max="7396" width="0" style="1" hidden="1" customWidth="1"/>
    <col min="7397" max="7397" width="17.6640625" style="1" customWidth="1"/>
    <col min="7398" max="7398" width="3.44140625" style="1" customWidth="1"/>
    <col min="7399" max="7399" width="0" style="1" hidden="1" customWidth="1"/>
    <col min="7400" max="7400" width="23.6640625" style="1" customWidth="1"/>
    <col min="7401" max="7401" width="10" style="1" customWidth="1"/>
    <col min="7402" max="7402" width="0" style="1" hidden="1" customWidth="1"/>
    <col min="7403" max="7404" width="14.6640625" style="1" customWidth="1"/>
    <col min="7405" max="7405" width="12.6640625" style="1" customWidth="1"/>
    <col min="7406" max="7406" width="3.33203125" style="1" customWidth="1"/>
    <col min="7407" max="7407" width="30.33203125" style="1" customWidth="1"/>
    <col min="7408" max="7408" width="5" style="1" customWidth="1"/>
    <col min="7409" max="7409" width="0" style="1" hidden="1" customWidth="1"/>
    <col min="7410" max="7410" width="14.33203125" style="1" customWidth="1"/>
    <col min="7411" max="7411" width="5.6640625" style="1" customWidth="1"/>
    <col min="7412" max="7412" width="0" style="1" hidden="1" customWidth="1"/>
    <col min="7413" max="7413" width="17.33203125" style="1" customWidth="1"/>
    <col min="7414" max="7414" width="12.6640625" style="1" customWidth="1"/>
    <col min="7415" max="7415" width="0" style="1" hidden="1" customWidth="1"/>
    <col min="7416" max="7416" width="5.33203125" style="1" customWidth="1"/>
    <col min="7417" max="7417" width="0" style="1" hidden="1" customWidth="1"/>
    <col min="7418" max="7418" width="17" style="1" customWidth="1"/>
    <col min="7419" max="7419" width="6.33203125" style="1" customWidth="1"/>
    <col min="7420" max="7420" width="0" style="1" hidden="1" customWidth="1"/>
    <col min="7421" max="7421" width="14.33203125" style="1" customWidth="1"/>
    <col min="7422" max="7422" width="7.5546875" style="1" customWidth="1"/>
    <col min="7423" max="7423" width="0" style="1" hidden="1" customWidth="1"/>
    <col min="7424" max="7425" width="14.33203125" style="1" customWidth="1"/>
    <col min="7426" max="7426" width="20.6640625" style="1" customWidth="1"/>
    <col min="7427" max="7427" width="14.44140625" style="1" customWidth="1"/>
    <col min="7428" max="7428" width="15" style="1" customWidth="1"/>
    <col min="7429" max="7429" width="2.6640625" style="1" customWidth="1"/>
    <col min="7430" max="7430" width="11.6640625" style="1" customWidth="1"/>
    <col min="7431" max="7431" width="11.5546875" style="1" customWidth="1"/>
    <col min="7432" max="7432" width="2.33203125" style="1" customWidth="1"/>
    <col min="7433" max="7433" width="41" style="1" customWidth="1"/>
    <col min="7434" max="7434" width="14.33203125" style="1" customWidth="1"/>
    <col min="7435" max="7436" width="11.5546875" style="1" customWidth="1"/>
    <col min="7437" max="7437" width="21.6640625" style="1" customWidth="1"/>
    <col min="7438" max="7629" width="11.44140625" style="1"/>
    <col min="7630" max="7630" width="21.6640625" style="1" customWidth="1"/>
    <col min="7631" max="7631" width="13.6640625" style="1" customWidth="1"/>
    <col min="7632" max="7632" width="38.6640625" style="1" customWidth="1"/>
    <col min="7633" max="7633" width="3" style="1" bestFit="1" customWidth="1"/>
    <col min="7634" max="7634" width="32.33203125" style="1" customWidth="1"/>
    <col min="7635" max="7635" width="46.33203125" style="1" customWidth="1"/>
    <col min="7636" max="7636" width="19" style="1" customWidth="1"/>
    <col min="7637" max="7637" width="0" style="1" hidden="1" customWidth="1"/>
    <col min="7638" max="7638" width="17.6640625" style="1" customWidth="1"/>
    <col min="7639" max="7639" width="0" style="1" hidden="1" customWidth="1"/>
    <col min="7640" max="7640" width="22.33203125" style="1" customWidth="1"/>
    <col min="7641" max="7641" width="5.33203125" style="1" customWidth="1"/>
    <col min="7642" max="7642" width="36.33203125" style="1" customWidth="1"/>
    <col min="7643" max="7643" width="5.6640625" style="1" customWidth="1"/>
    <col min="7644" max="7644" width="0" style="1" hidden="1" customWidth="1"/>
    <col min="7645" max="7645" width="20.6640625" style="1" customWidth="1"/>
    <col min="7646" max="7646" width="4.6640625" style="1" customWidth="1"/>
    <col min="7647" max="7647" width="0" style="1" hidden="1" customWidth="1"/>
    <col min="7648" max="7648" width="24.6640625" style="1" customWidth="1"/>
    <col min="7649" max="7649" width="12.33203125" style="1" customWidth="1"/>
    <col min="7650" max="7650" width="0" style="1" hidden="1" customWidth="1"/>
    <col min="7651" max="7651" width="3.44140625" style="1" customWidth="1"/>
    <col min="7652" max="7652" width="0" style="1" hidden="1" customWidth="1"/>
    <col min="7653" max="7653" width="17.6640625" style="1" customWidth="1"/>
    <col min="7654" max="7654" width="3.44140625" style="1" customWidth="1"/>
    <col min="7655" max="7655" width="0" style="1" hidden="1" customWidth="1"/>
    <col min="7656" max="7656" width="23.6640625" style="1" customWidth="1"/>
    <col min="7657" max="7657" width="10" style="1" customWidth="1"/>
    <col min="7658" max="7658" width="0" style="1" hidden="1" customWidth="1"/>
    <col min="7659" max="7660" width="14.6640625" style="1" customWidth="1"/>
    <col min="7661" max="7661" width="12.6640625" style="1" customWidth="1"/>
    <col min="7662" max="7662" width="3.33203125" style="1" customWidth="1"/>
    <col min="7663" max="7663" width="30.33203125" style="1" customWidth="1"/>
    <col min="7664" max="7664" width="5" style="1" customWidth="1"/>
    <col min="7665" max="7665" width="0" style="1" hidden="1" customWidth="1"/>
    <col min="7666" max="7666" width="14.33203125" style="1" customWidth="1"/>
    <col min="7667" max="7667" width="5.6640625" style="1" customWidth="1"/>
    <col min="7668" max="7668" width="0" style="1" hidden="1" customWidth="1"/>
    <col min="7669" max="7669" width="17.33203125" style="1" customWidth="1"/>
    <col min="7670" max="7670" width="12.6640625" style="1" customWidth="1"/>
    <col min="7671" max="7671" width="0" style="1" hidden="1" customWidth="1"/>
    <col min="7672" max="7672" width="5.33203125" style="1" customWidth="1"/>
    <col min="7673" max="7673" width="0" style="1" hidden="1" customWidth="1"/>
    <col min="7674" max="7674" width="17" style="1" customWidth="1"/>
    <col min="7675" max="7675" width="6.33203125" style="1" customWidth="1"/>
    <col min="7676" max="7676" width="0" style="1" hidden="1" customWidth="1"/>
    <col min="7677" max="7677" width="14.33203125" style="1" customWidth="1"/>
    <col min="7678" max="7678" width="7.5546875" style="1" customWidth="1"/>
    <col min="7679" max="7679" width="0" style="1" hidden="1" customWidth="1"/>
    <col min="7680" max="7681" width="14.33203125" style="1" customWidth="1"/>
    <col min="7682" max="7682" width="20.6640625" style="1" customWidth="1"/>
    <col min="7683" max="7683" width="14.44140625" style="1" customWidth="1"/>
    <col min="7684" max="7684" width="15" style="1" customWidth="1"/>
    <col min="7685" max="7685" width="2.6640625" style="1" customWidth="1"/>
    <col min="7686" max="7686" width="11.6640625" style="1" customWidth="1"/>
    <col min="7687" max="7687" width="11.5546875" style="1" customWidth="1"/>
    <col min="7688" max="7688" width="2.33203125" style="1" customWidth="1"/>
    <col min="7689" max="7689" width="41" style="1" customWidth="1"/>
    <col min="7690" max="7690" width="14.33203125" style="1" customWidth="1"/>
    <col min="7691" max="7692" width="11.5546875" style="1" customWidth="1"/>
    <col min="7693" max="7693" width="21.6640625" style="1" customWidth="1"/>
    <col min="7694" max="7885" width="11.44140625" style="1"/>
    <col min="7886" max="7886" width="21.6640625" style="1" customWidth="1"/>
    <col min="7887" max="7887" width="13.6640625" style="1" customWidth="1"/>
    <col min="7888" max="7888" width="38.6640625" style="1" customWidth="1"/>
    <col min="7889" max="7889" width="3" style="1" bestFit="1" customWidth="1"/>
    <col min="7890" max="7890" width="32.33203125" style="1" customWidth="1"/>
    <col min="7891" max="7891" width="46.33203125" style="1" customWidth="1"/>
    <col min="7892" max="7892" width="19" style="1" customWidth="1"/>
    <col min="7893" max="7893" width="0" style="1" hidden="1" customWidth="1"/>
    <col min="7894" max="7894" width="17.6640625" style="1" customWidth="1"/>
    <col min="7895" max="7895" width="0" style="1" hidden="1" customWidth="1"/>
    <col min="7896" max="7896" width="22.33203125" style="1" customWidth="1"/>
    <col min="7897" max="7897" width="5.33203125" style="1" customWidth="1"/>
    <col min="7898" max="7898" width="36.33203125" style="1" customWidth="1"/>
    <col min="7899" max="7899" width="5.6640625" style="1" customWidth="1"/>
    <col min="7900" max="7900" width="0" style="1" hidden="1" customWidth="1"/>
    <col min="7901" max="7901" width="20.6640625" style="1" customWidth="1"/>
    <col min="7902" max="7902" width="4.6640625" style="1" customWidth="1"/>
    <col min="7903" max="7903" width="0" style="1" hidden="1" customWidth="1"/>
    <col min="7904" max="7904" width="24.6640625" style="1" customWidth="1"/>
    <col min="7905" max="7905" width="12.33203125" style="1" customWidth="1"/>
    <col min="7906" max="7906" width="0" style="1" hidden="1" customWidth="1"/>
    <col min="7907" max="7907" width="3.44140625" style="1" customWidth="1"/>
    <col min="7908" max="7908" width="0" style="1" hidden="1" customWidth="1"/>
    <col min="7909" max="7909" width="17.6640625" style="1" customWidth="1"/>
    <col min="7910" max="7910" width="3.44140625" style="1" customWidth="1"/>
    <col min="7911" max="7911" width="0" style="1" hidden="1" customWidth="1"/>
    <col min="7912" max="7912" width="23.6640625" style="1" customWidth="1"/>
    <col min="7913" max="7913" width="10" style="1" customWidth="1"/>
    <col min="7914" max="7914" width="0" style="1" hidden="1" customWidth="1"/>
    <col min="7915" max="7916" width="14.6640625" style="1" customWidth="1"/>
    <col min="7917" max="7917" width="12.6640625" style="1" customWidth="1"/>
    <col min="7918" max="7918" width="3.33203125" style="1" customWidth="1"/>
    <col min="7919" max="7919" width="30.33203125" style="1" customWidth="1"/>
    <col min="7920" max="7920" width="5" style="1" customWidth="1"/>
    <col min="7921" max="7921" width="0" style="1" hidden="1" customWidth="1"/>
    <col min="7922" max="7922" width="14.33203125" style="1" customWidth="1"/>
    <col min="7923" max="7923" width="5.6640625" style="1" customWidth="1"/>
    <col min="7924" max="7924" width="0" style="1" hidden="1" customWidth="1"/>
    <col min="7925" max="7925" width="17.33203125" style="1" customWidth="1"/>
    <col min="7926" max="7926" width="12.6640625" style="1" customWidth="1"/>
    <col min="7927" max="7927" width="0" style="1" hidden="1" customWidth="1"/>
    <col min="7928" max="7928" width="5.33203125" style="1" customWidth="1"/>
    <col min="7929" max="7929" width="0" style="1" hidden="1" customWidth="1"/>
    <col min="7930" max="7930" width="17" style="1" customWidth="1"/>
    <col min="7931" max="7931" width="6.33203125" style="1" customWidth="1"/>
    <col min="7932" max="7932" width="0" style="1" hidden="1" customWidth="1"/>
    <col min="7933" max="7933" width="14.33203125" style="1" customWidth="1"/>
    <col min="7934" max="7934" width="7.5546875" style="1" customWidth="1"/>
    <col min="7935" max="7935" width="0" style="1" hidden="1" customWidth="1"/>
    <col min="7936" max="7937" width="14.33203125" style="1" customWidth="1"/>
    <col min="7938" max="7938" width="20.6640625" style="1" customWidth="1"/>
    <col min="7939" max="7939" width="14.44140625" style="1" customWidth="1"/>
    <col min="7940" max="7940" width="15" style="1" customWidth="1"/>
    <col min="7941" max="7941" width="2.6640625" style="1" customWidth="1"/>
    <col min="7942" max="7942" width="11.6640625" style="1" customWidth="1"/>
    <col min="7943" max="7943" width="11.5546875" style="1" customWidth="1"/>
    <col min="7944" max="7944" width="2.33203125" style="1" customWidth="1"/>
    <col min="7945" max="7945" width="41" style="1" customWidth="1"/>
    <col min="7946" max="7946" width="14.33203125" style="1" customWidth="1"/>
    <col min="7947" max="7948" width="11.5546875" style="1" customWidth="1"/>
    <col min="7949" max="7949" width="21.6640625" style="1" customWidth="1"/>
    <col min="7950" max="8141" width="11.44140625" style="1"/>
    <col min="8142" max="8142" width="21.6640625" style="1" customWidth="1"/>
    <col min="8143" max="8143" width="13.6640625" style="1" customWidth="1"/>
    <col min="8144" max="8144" width="38.6640625" style="1" customWidth="1"/>
    <col min="8145" max="8145" width="3" style="1" bestFit="1" customWidth="1"/>
    <col min="8146" max="8146" width="32.33203125" style="1" customWidth="1"/>
    <col min="8147" max="8147" width="46.33203125" style="1" customWidth="1"/>
    <col min="8148" max="8148" width="19" style="1" customWidth="1"/>
    <col min="8149" max="8149" width="0" style="1" hidden="1" customWidth="1"/>
    <col min="8150" max="8150" width="17.6640625" style="1" customWidth="1"/>
    <col min="8151" max="8151" width="0" style="1" hidden="1" customWidth="1"/>
    <col min="8152" max="8152" width="22.33203125" style="1" customWidth="1"/>
    <col min="8153" max="8153" width="5.33203125" style="1" customWidth="1"/>
    <col min="8154" max="8154" width="36.33203125" style="1" customWidth="1"/>
    <col min="8155" max="8155" width="5.6640625" style="1" customWidth="1"/>
    <col min="8156" max="8156" width="0" style="1" hidden="1" customWidth="1"/>
    <col min="8157" max="8157" width="20.6640625" style="1" customWidth="1"/>
    <col min="8158" max="8158" width="4.6640625" style="1" customWidth="1"/>
    <col min="8159" max="8159" width="0" style="1" hidden="1" customWidth="1"/>
    <col min="8160" max="8160" width="24.6640625" style="1" customWidth="1"/>
    <col min="8161" max="8161" width="12.33203125" style="1" customWidth="1"/>
    <col min="8162" max="8162" width="0" style="1" hidden="1" customWidth="1"/>
    <col min="8163" max="8163" width="3.44140625" style="1" customWidth="1"/>
    <col min="8164" max="8164" width="0" style="1" hidden="1" customWidth="1"/>
    <col min="8165" max="8165" width="17.6640625" style="1" customWidth="1"/>
    <col min="8166" max="8166" width="3.44140625" style="1" customWidth="1"/>
    <col min="8167" max="8167" width="0" style="1" hidden="1" customWidth="1"/>
    <col min="8168" max="8168" width="23.6640625" style="1" customWidth="1"/>
    <col min="8169" max="8169" width="10" style="1" customWidth="1"/>
    <col min="8170" max="8170" width="0" style="1" hidden="1" customWidth="1"/>
    <col min="8171" max="8172" width="14.6640625" style="1" customWidth="1"/>
    <col min="8173" max="8173" width="12.6640625" style="1" customWidth="1"/>
    <col min="8174" max="8174" width="3.33203125" style="1" customWidth="1"/>
    <col min="8175" max="8175" width="30.33203125" style="1" customWidth="1"/>
    <col min="8176" max="8176" width="5" style="1" customWidth="1"/>
    <col min="8177" max="8177" width="0" style="1" hidden="1" customWidth="1"/>
    <col min="8178" max="8178" width="14.33203125" style="1" customWidth="1"/>
    <col min="8179" max="8179" width="5.6640625" style="1" customWidth="1"/>
    <col min="8180" max="8180" width="0" style="1" hidden="1" customWidth="1"/>
    <col min="8181" max="8181" width="17.33203125" style="1" customWidth="1"/>
    <col min="8182" max="8182" width="12.6640625" style="1" customWidth="1"/>
    <col min="8183" max="8183" width="0" style="1" hidden="1" customWidth="1"/>
    <col min="8184" max="8184" width="5.33203125" style="1" customWidth="1"/>
    <col min="8185" max="8185" width="0" style="1" hidden="1" customWidth="1"/>
    <col min="8186" max="8186" width="17" style="1" customWidth="1"/>
    <col min="8187" max="8187" width="6.33203125" style="1" customWidth="1"/>
    <col min="8188" max="8188" width="0" style="1" hidden="1" customWidth="1"/>
    <col min="8189" max="8189" width="14.33203125" style="1" customWidth="1"/>
    <col min="8190" max="8190" width="7.5546875" style="1" customWidth="1"/>
    <col min="8191" max="8191" width="0" style="1" hidden="1" customWidth="1"/>
    <col min="8192" max="8193" width="14.33203125" style="1" customWidth="1"/>
    <col min="8194" max="8194" width="20.6640625" style="1" customWidth="1"/>
    <col min="8195" max="8195" width="14.44140625" style="1" customWidth="1"/>
    <col min="8196" max="8196" width="15" style="1" customWidth="1"/>
    <col min="8197" max="8197" width="2.6640625" style="1" customWidth="1"/>
    <col min="8198" max="8198" width="11.6640625" style="1" customWidth="1"/>
    <col min="8199" max="8199" width="11.5546875" style="1" customWidth="1"/>
    <col min="8200" max="8200" width="2.33203125" style="1" customWidth="1"/>
    <col min="8201" max="8201" width="41" style="1" customWidth="1"/>
    <col min="8202" max="8202" width="14.33203125" style="1" customWidth="1"/>
    <col min="8203" max="8204" width="11.5546875" style="1" customWidth="1"/>
    <col min="8205" max="8205" width="21.6640625" style="1" customWidth="1"/>
    <col min="8206" max="8397" width="11.44140625" style="1"/>
    <col min="8398" max="8398" width="21.6640625" style="1" customWidth="1"/>
    <col min="8399" max="8399" width="13.6640625" style="1" customWidth="1"/>
    <col min="8400" max="8400" width="38.6640625" style="1" customWidth="1"/>
    <col min="8401" max="8401" width="3" style="1" bestFit="1" customWidth="1"/>
    <col min="8402" max="8402" width="32.33203125" style="1" customWidth="1"/>
    <col min="8403" max="8403" width="46.33203125" style="1" customWidth="1"/>
    <col min="8404" max="8404" width="19" style="1" customWidth="1"/>
    <col min="8405" max="8405" width="0" style="1" hidden="1" customWidth="1"/>
    <col min="8406" max="8406" width="17.6640625" style="1" customWidth="1"/>
    <col min="8407" max="8407" width="0" style="1" hidden="1" customWidth="1"/>
    <col min="8408" max="8408" width="22.33203125" style="1" customWidth="1"/>
    <col min="8409" max="8409" width="5.33203125" style="1" customWidth="1"/>
    <col min="8410" max="8410" width="36.33203125" style="1" customWidth="1"/>
    <col min="8411" max="8411" width="5.6640625" style="1" customWidth="1"/>
    <col min="8412" max="8412" width="0" style="1" hidden="1" customWidth="1"/>
    <col min="8413" max="8413" width="20.6640625" style="1" customWidth="1"/>
    <col min="8414" max="8414" width="4.6640625" style="1" customWidth="1"/>
    <col min="8415" max="8415" width="0" style="1" hidden="1" customWidth="1"/>
    <col min="8416" max="8416" width="24.6640625" style="1" customWidth="1"/>
    <col min="8417" max="8417" width="12.33203125" style="1" customWidth="1"/>
    <col min="8418" max="8418" width="0" style="1" hidden="1" customWidth="1"/>
    <col min="8419" max="8419" width="3.44140625" style="1" customWidth="1"/>
    <col min="8420" max="8420" width="0" style="1" hidden="1" customWidth="1"/>
    <col min="8421" max="8421" width="17.6640625" style="1" customWidth="1"/>
    <col min="8422" max="8422" width="3.44140625" style="1" customWidth="1"/>
    <col min="8423" max="8423" width="0" style="1" hidden="1" customWidth="1"/>
    <col min="8424" max="8424" width="23.6640625" style="1" customWidth="1"/>
    <col min="8425" max="8425" width="10" style="1" customWidth="1"/>
    <col min="8426" max="8426" width="0" style="1" hidden="1" customWidth="1"/>
    <col min="8427" max="8428" width="14.6640625" style="1" customWidth="1"/>
    <col min="8429" max="8429" width="12.6640625" style="1" customWidth="1"/>
    <col min="8430" max="8430" width="3.33203125" style="1" customWidth="1"/>
    <col min="8431" max="8431" width="30.33203125" style="1" customWidth="1"/>
    <col min="8432" max="8432" width="5" style="1" customWidth="1"/>
    <col min="8433" max="8433" width="0" style="1" hidden="1" customWidth="1"/>
    <col min="8434" max="8434" width="14.33203125" style="1" customWidth="1"/>
    <col min="8435" max="8435" width="5.6640625" style="1" customWidth="1"/>
    <col min="8436" max="8436" width="0" style="1" hidden="1" customWidth="1"/>
    <col min="8437" max="8437" width="17.33203125" style="1" customWidth="1"/>
    <col min="8438" max="8438" width="12.6640625" style="1" customWidth="1"/>
    <col min="8439" max="8439" width="0" style="1" hidden="1" customWidth="1"/>
    <col min="8440" max="8440" width="5.33203125" style="1" customWidth="1"/>
    <col min="8441" max="8441" width="0" style="1" hidden="1" customWidth="1"/>
    <col min="8442" max="8442" width="17" style="1" customWidth="1"/>
    <col min="8443" max="8443" width="6.33203125" style="1" customWidth="1"/>
    <col min="8444" max="8444" width="0" style="1" hidden="1" customWidth="1"/>
    <col min="8445" max="8445" width="14.33203125" style="1" customWidth="1"/>
    <col min="8446" max="8446" width="7.5546875" style="1" customWidth="1"/>
    <col min="8447" max="8447" width="0" style="1" hidden="1" customWidth="1"/>
    <col min="8448" max="8449" width="14.33203125" style="1" customWidth="1"/>
    <col min="8450" max="8450" width="20.6640625" style="1" customWidth="1"/>
    <col min="8451" max="8451" width="14.44140625" style="1" customWidth="1"/>
    <col min="8452" max="8452" width="15" style="1" customWidth="1"/>
    <col min="8453" max="8453" width="2.6640625" style="1" customWidth="1"/>
    <col min="8454" max="8454" width="11.6640625" style="1" customWidth="1"/>
    <col min="8455" max="8455" width="11.5546875" style="1" customWidth="1"/>
    <col min="8456" max="8456" width="2.33203125" style="1" customWidth="1"/>
    <col min="8457" max="8457" width="41" style="1" customWidth="1"/>
    <col min="8458" max="8458" width="14.33203125" style="1" customWidth="1"/>
    <col min="8459" max="8460" width="11.5546875" style="1" customWidth="1"/>
    <col min="8461" max="8461" width="21.6640625" style="1" customWidth="1"/>
    <col min="8462" max="8653" width="11.44140625" style="1"/>
    <col min="8654" max="8654" width="21.6640625" style="1" customWidth="1"/>
    <col min="8655" max="8655" width="13.6640625" style="1" customWidth="1"/>
    <col min="8656" max="8656" width="38.6640625" style="1" customWidth="1"/>
    <col min="8657" max="8657" width="3" style="1" bestFit="1" customWidth="1"/>
    <col min="8658" max="8658" width="32.33203125" style="1" customWidth="1"/>
    <col min="8659" max="8659" width="46.33203125" style="1" customWidth="1"/>
    <col min="8660" max="8660" width="19" style="1" customWidth="1"/>
    <col min="8661" max="8661" width="0" style="1" hidden="1" customWidth="1"/>
    <col min="8662" max="8662" width="17.6640625" style="1" customWidth="1"/>
    <col min="8663" max="8663" width="0" style="1" hidden="1" customWidth="1"/>
    <col min="8664" max="8664" width="22.33203125" style="1" customWidth="1"/>
    <col min="8665" max="8665" width="5.33203125" style="1" customWidth="1"/>
    <col min="8666" max="8666" width="36.33203125" style="1" customWidth="1"/>
    <col min="8667" max="8667" width="5.6640625" style="1" customWidth="1"/>
    <col min="8668" max="8668" width="0" style="1" hidden="1" customWidth="1"/>
    <col min="8669" max="8669" width="20.6640625" style="1" customWidth="1"/>
    <col min="8670" max="8670" width="4.6640625" style="1" customWidth="1"/>
    <col min="8671" max="8671" width="0" style="1" hidden="1" customWidth="1"/>
    <col min="8672" max="8672" width="24.6640625" style="1" customWidth="1"/>
    <col min="8673" max="8673" width="12.33203125" style="1" customWidth="1"/>
    <col min="8674" max="8674" width="0" style="1" hidden="1" customWidth="1"/>
    <col min="8675" max="8675" width="3.44140625" style="1" customWidth="1"/>
    <col min="8676" max="8676" width="0" style="1" hidden="1" customWidth="1"/>
    <col min="8677" max="8677" width="17.6640625" style="1" customWidth="1"/>
    <col min="8678" max="8678" width="3.44140625" style="1" customWidth="1"/>
    <col min="8679" max="8679" width="0" style="1" hidden="1" customWidth="1"/>
    <col min="8680" max="8680" width="23.6640625" style="1" customWidth="1"/>
    <col min="8681" max="8681" width="10" style="1" customWidth="1"/>
    <col min="8682" max="8682" width="0" style="1" hidden="1" customWidth="1"/>
    <col min="8683" max="8684" width="14.6640625" style="1" customWidth="1"/>
    <col min="8685" max="8685" width="12.6640625" style="1" customWidth="1"/>
    <col min="8686" max="8686" width="3.33203125" style="1" customWidth="1"/>
    <col min="8687" max="8687" width="30.33203125" style="1" customWidth="1"/>
    <col min="8688" max="8688" width="5" style="1" customWidth="1"/>
    <col min="8689" max="8689" width="0" style="1" hidden="1" customWidth="1"/>
    <col min="8690" max="8690" width="14.33203125" style="1" customWidth="1"/>
    <col min="8691" max="8691" width="5.6640625" style="1" customWidth="1"/>
    <col min="8692" max="8692" width="0" style="1" hidden="1" customWidth="1"/>
    <col min="8693" max="8693" width="17.33203125" style="1" customWidth="1"/>
    <col min="8694" max="8694" width="12.6640625" style="1" customWidth="1"/>
    <col min="8695" max="8695" width="0" style="1" hidden="1" customWidth="1"/>
    <col min="8696" max="8696" width="5.33203125" style="1" customWidth="1"/>
    <col min="8697" max="8697" width="0" style="1" hidden="1" customWidth="1"/>
    <col min="8698" max="8698" width="17" style="1" customWidth="1"/>
    <col min="8699" max="8699" width="6.33203125" style="1" customWidth="1"/>
    <col min="8700" max="8700" width="0" style="1" hidden="1" customWidth="1"/>
    <col min="8701" max="8701" width="14.33203125" style="1" customWidth="1"/>
    <col min="8702" max="8702" width="7.5546875" style="1" customWidth="1"/>
    <col min="8703" max="8703" width="0" style="1" hidden="1" customWidth="1"/>
    <col min="8704" max="8705" width="14.33203125" style="1" customWidth="1"/>
    <col min="8706" max="8706" width="20.6640625" style="1" customWidth="1"/>
    <col min="8707" max="8707" width="14.44140625" style="1" customWidth="1"/>
    <col min="8708" max="8708" width="15" style="1" customWidth="1"/>
    <col min="8709" max="8709" width="2.6640625" style="1" customWidth="1"/>
    <col min="8710" max="8710" width="11.6640625" style="1" customWidth="1"/>
    <col min="8711" max="8711" width="11.5546875" style="1" customWidth="1"/>
    <col min="8712" max="8712" width="2.33203125" style="1" customWidth="1"/>
    <col min="8713" max="8713" width="41" style="1" customWidth="1"/>
    <col min="8714" max="8714" width="14.33203125" style="1" customWidth="1"/>
    <col min="8715" max="8716" width="11.5546875" style="1" customWidth="1"/>
    <col min="8717" max="8717" width="21.6640625" style="1" customWidth="1"/>
    <col min="8718" max="8909" width="11.44140625" style="1"/>
    <col min="8910" max="8910" width="21.6640625" style="1" customWidth="1"/>
    <col min="8911" max="8911" width="13.6640625" style="1" customWidth="1"/>
    <col min="8912" max="8912" width="38.6640625" style="1" customWidth="1"/>
    <col min="8913" max="8913" width="3" style="1" bestFit="1" customWidth="1"/>
    <col min="8914" max="8914" width="32.33203125" style="1" customWidth="1"/>
    <col min="8915" max="8915" width="46.33203125" style="1" customWidth="1"/>
    <col min="8916" max="8916" width="19" style="1" customWidth="1"/>
    <col min="8917" max="8917" width="0" style="1" hidden="1" customWidth="1"/>
    <col min="8918" max="8918" width="17.6640625" style="1" customWidth="1"/>
    <col min="8919" max="8919" width="0" style="1" hidden="1" customWidth="1"/>
    <col min="8920" max="8920" width="22.33203125" style="1" customWidth="1"/>
    <col min="8921" max="8921" width="5.33203125" style="1" customWidth="1"/>
    <col min="8922" max="8922" width="36.33203125" style="1" customWidth="1"/>
    <col min="8923" max="8923" width="5.6640625" style="1" customWidth="1"/>
    <col min="8924" max="8924" width="0" style="1" hidden="1" customWidth="1"/>
    <col min="8925" max="8925" width="20.6640625" style="1" customWidth="1"/>
    <col min="8926" max="8926" width="4.6640625" style="1" customWidth="1"/>
    <col min="8927" max="8927" width="0" style="1" hidden="1" customWidth="1"/>
    <col min="8928" max="8928" width="24.6640625" style="1" customWidth="1"/>
    <col min="8929" max="8929" width="12.33203125" style="1" customWidth="1"/>
    <col min="8930" max="8930" width="0" style="1" hidden="1" customWidth="1"/>
    <col min="8931" max="8931" width="3.44140625" style="1" customWidth="1"/>
    <col min="8932" max="8932" width="0" style="1" hidden="1" customWidth="1"/>
    <col min="8933" max="8933" width="17.6640625" style="1" customWidth="1"/>
    <col min="8934" max="8934" width="3.44140625" style="1" customWidth="1"/>
    <col min="8935" max="8935" width="0" style="1" hidden="1" customWidth="1"/>
    <col min="8936" max="8936" width="23.6640625" style="1" customWidth="1"/>
    <col min="8937" max="8937" width="10" style="1" customWidth="1"/>
    <col min="8938" max="8938" width="0" style="1" hidden="1" customWidth="1"/>
    <col min="8939" max="8940" width="14.6640625" style="1" customWidth="1"/>
    <col min="8941" max="8941" width="12.6640625" style="1" customWidth="1"/>
    <col min="8942" max="8942" width="3.33203125" style="1" customWidth="1"/>
    <col min="8943" max="8943" width="30.33203125" style="1" customWidth="1"/>
    <col min="8944" max="8944" width="5" style="1" customWidth="1"/>
    <col min="8945" max="8945" width="0" style="1" hidden="1" customWidth="1"/>
    <col min="8946" max="8946" width="14.33203125" style="1" customWidth="1"/>
    <col min="8947" max="8947" width="5.6640625" style="1" customWidth="1"/>
    <col min="8948" max="8948" width="0" style="1" hidden="1" customWidth="1"/>
    <col min="8949" max="8949" width="17.33203125" style="1" customWidth="1"/>
    <col min="8950" max="8950" width="12.6640625" style="1" customWidth="1"/>
    <col min="8951" max="8951" width="0" style="1" hidden="1" customWidth="1"/>
    <col min="8952" max="8952" width="5.33203125" style="1" customWidth="1"/>
    <col min="8953" max="8953" width="0" style="1" hidden="1" customWidth="1"/>
    <col min="8954" max="8954" width="17" style="1" customWidth="1"/>
    <col min="8955" max="8955" width="6.33203125" style="1" customWidth="1"/>
    <col min="8956" max="8956" width="0" style="1" hidden="1" customWidth="1"/>
    <col min="8957" max="8957" width="14.33203125" style="1" customWidth="1"/>
    <col min="8958" max="8958" width="7.5546875" style="1" customWidth="1"/>
    <col min="8959" max="8959" width="0" style="1" hidden="1" customWidth="1"/>
    <col min="8960" max="8961" width="14.33203125" style="1" customWidth="1"/>
    <col min="8962" max="8962" width="20.6640625" style="1" customWidth="1"/>
    <col min="8963" max="8963" width="14.44140625" style="1" customWidth="1"/>
    <col min="8964" max="8964" width="15" style="1" customWidth="1"/>
    <col min="8965" max="8965" width="2.6640625" style="1" customWidth="1"/>
    <col min="8966" max="8966" width="11.6640625" style="1" customWidth="1"/>
    <col min="8967" max="8967" width="11.5546875" style="1" customWidth="1"/>
    <col min="8968" max="8968" width="2.33203125" style="1" customWidth="1"/>
    <col min="8969" max="8969" width="41" style="1" customWidth="1"/>
    <col min="8970" max="8970" width="14.33203125" style="1" customWidth="1"/>
    <col min="8971" max="8972" width="11.5546875" style="1" customWidth="1"/>
    <col min="8973" max="8973" width="21.6640625" style="1" customWidth="1"/>
    <col min="8974" max="9165" width="11.44140625" style="1"/>
    <col min="9166" max="9166" width="21.6640625" style="1" customWidth="1"/>
    <col min="9167" max="9167" width="13.6640625" style="1" customWidth="1"/>
    <col min="9168" max="9168" width="38.6640625" style="1" customWidth="1"/>
    <col min="9169" max="9169" width="3" style="1" bestFit="1" customWidth="1"/>
    <col min="9170" max="9170" width="32.33203125" style="1" customWidth="1"/>
    <col min="9171" max="9171" width="46.33203125" style="1" customWidth="1"/>
    <col min="9172" max="9172" width="19" style="1" customWidth="1"/>
    <col min="9173" max="9173" width="0" style="1" hidden="1" customWidth="1"/>
    <col min="9174" max="9174" width="17.6640625" style="1" customWidth="1"/>
    <col min="9175" max="9175" width="0" style="1" hidden="1" customWidth="1"/>
    <col min="9176" max="9176" width="22.33203125" style="1" customWidth="1"/>
    <col min="9177" max="9177" width="5.33203125" style="1" customWidth="1"/>
    <col min="9178" max="9178" width="36.33203125" style="1" customWidth="1"/>
    <col min="9179" max="9179" width="5.6640625" style="1" customWidth="1"/>
    <col min="9180" max="9180" width="0" style="1" hidden="1" customWidth="1"/>
    <col min="9181" max="9181" width="20.6640625" style="1" customWidth="1"/>
    <col min="9182" max="9182" width="4.6640625" style="1" customWidth="1"/>
    <col min="9183" max="9183" width="0" style="1" hidden="1" customWidth="1"/>
    <col min="9184" max="9184" width="24.6640625" style="1" customWidth="1"/>
    <col min="9185" max="9185" width="12.33203125" style="1" customWidth="1"/>
    <col min="9186" max="9186" width="0" style="1" hidden="1" customWidth="1"/>
    <col min="9187" max="9187" width="3.44140625" style="1" customWidth="1"/>
    <col min="9188" max="9188" width="0" style="1" hidden="1" customWidth="1"/>
    <col min="9189" max="9189" width="17.6640625" style="1" customWidth="1"/>
    <col min="9190" max="9190" width="3.44140625" style="1" customWidth="1"/>
    <col min="9191" max="9191" width="0" style="1" hidden="1" customWidth="1"/>
    <col min="9192" max="9192" width="23.6640625" style="1" customWidth="1"/>
    <col min="9193" max="9193" width="10" style="1" customWidth="1"/>
    <col min="9194" max="9194" width="0" style="1" hidden="1" customWidth="1"/>
    <col min="9195" max="9196" width="14.6640625" style="1" customWidth="1"/>
    <col min="9197" max="9197" width="12.6640625" style="1" customWidth="1"/>
    <col min="9198" max="9198" width="3.33203125" style="1" customWidth="1"/>
    <col min="9199" max="9199" width="30.33203125" style="1" customWidth="1"/>
    <col min="9200" max="9200" width="5" style="1" customWidth="1"/>
    <col min="9201" max="9201" width="0" style="1" hidden="1" customWidth="1"/>
    <col min="9202" max="9202" width="14.33203125" style="1" customWidth="1"/>
    <col min="9203" max="9203" width="5.6640625" style="1" customWidth="1"/>
    <col min="9204" max="9204" width="0" style="1" hidden="1" customWidth="1"/>
    <col min="9205" max="9205" width="17.33203125" style="1" customWidth="1"/>
    <col min="9206" max="9206" width="12.6640625" style="1" customWidth="1"/>
    <col min="9207" max="9207" width="0" style="1" hidden="1" customWidth="1"/>
    <col min="9208" max="9208" width="5.33203125" style="1" customWidth="1"/>
    <col min="9209" max="9209" width="0" style="1" hidden="1" customWidth="1"/>
    <col min="9210" max="9210" width="17" style="1" customWidth="1"/>
    <col min="9211" max="9211" width="6.33203125" style="1" customWidth="1"/>
    <col min="9212" max="9212" width="0" style="1" hidden="1" customWidth="1"/>
    <col min="9213" max="9213" width="14.33203125" style="1" customWidth="1"/>
    <col min="9214" max="9214" width="7.5546875" style="1" customWidth="1"/>
    <col min="9215" max="9215" width="0" style="1" hidden="1" customWidth="1"/>
    <col min="9216" max="9217" width="14.33203125" style="1" customWidth="1"/>
    <col min="9218" max="9218" width="20.6640625" style="1" customWidth="1"/>
    <col min="9219" max="9219" width="14.44140625" style="1" customWidth="1"/>
    <col min="9220" max="9220" width="15" style="1" customWidth="1"/>
    <col min="9221" max="9221" width="2.6640625" style="1" customWidth="1"/>
    <col min="9222" max="9222" width="11.6640625" style="1" customWidth="1"/>
    <col min="9223" max="9223" width="11.5546875" style="1" customWidth="1"/>
    <col min="9224" max="9224" width="2.33203125" style="1" customWidth="1"/>
    <col min="9225" max="9225" width="41" style="1" customWidth="1"/>
    <col min="9226" max="9226" width="14.33203125" style="1" customWidth="1"/>
    <col min="9227" max="9228" width="11.5546875" style="1" customWidth="1"/>
    <col min="9229" max="9229" width="21.6640625" style="1" customWidth="1"/>
    <col min="9230" max="9421" width="11.44140625" style="1"/>
    <col min="9422" max="9422" width="21.6640625" style="1" customWidth="1"/>
    <col min="9423" max="9423" width="13.6640625" style="1" customWidth="1"/>
    <col min="9424" max="9424" width="38.6640625" style="1" customWidth="1"/>
    <col min="9425" max="9425" width="3" style="1" bestFit="1" customWidth="1"/>
    <col min="9426" max="9426" width="32.33203125" style="1" customWidth="1"/>
    <col min="9427" max="9427" width="46.33203125" style="1" customWidth="1"/>
    <col min="9428" max="9428" width="19" style="1" customWidth="1"/>
    <col min="9429" max="9429" width="0" style="1" hidden="1" customWidth="1"/>
    <col min="9430" max="9430" width="17.6640625" style="1" customWidth="1"/>
    <col min="9431" max="9431" width="0" style="1" hidden="1" customWidth="1"/>
    <col min="9432" max="9432" width="22.33203125" style="1" customWidth="1"/>
    <col min="9433" max="9433" width="5.33203125" style="1" customWidth="1"/>
    <col min="9434" max="9434" width="36.33203125" style="1" customWidth="1"/>
    <col min="9435" max="9435" width="5.6640625" style="1" customWidth="1"/>
    <col min="9436" max="9436" width="0" style="1" hidden="1" customWidth="1"/>
    <col min="9437" max="9437" width="20.6640625" style="1" customWidth="1"/>
    <col min="9438" max="9438" width="4.6640625" style="1" customWidth="1"/>
    <col min="9439" max="9439" width="0" style="1" hidden="1" customWidth="1"/>
    <col min="9440" max="9440" width="24.6640625" style="1" customWidth="1"/>
    <col min="9441" max="9441" width="12.33203125" style="1" customWidth="1"/>
    <col min="9442" max="9442" width="0" style="1" hidden="1" customWidth="1"/>
    <col min="9443" max="9443" width="3.44140625" style="1" customWidth="1"/>
    <col min="9444" max="9444" width="0" style="1" hidden="1" customWidth="1"/>
    <col min="9445" max="9445" width="17.6640625" style="1" customWidth="1"/>
    <col min="9446" max="9446" width="3.44140625" style="1" customWidth="1"/>
    <col min="9447" max="9447" width="0" style="1" hidden="1" customWidth="1"/>
    <col min="9448" max="9448" width="23.6640625" style="1" customWidth="1"/>
    <col min="9449" max="9449" width="10" style="1" customWidth="1"/>
    <col min="9450" max="9450" width="0" style="1" hidden="1" customWidth="1"/>
    <col min="9451" max="9452" width="14.6640625" style="1" customWidth="1"/>
    <col min="9453" max="9453" width="12.6640625" style="1" customWidth="1"/>
    <col min="9454" max="9454" width="3.33203125" style="1" customWidth="1"/>
    <col min="9455" max="9455" width="30.33203125" style="1" customWidth="1"/>
    <col min="9456" max="9456" width="5" style="1" customWidth="1"/>
    <col min="9457" max="9457" width="0" style="1" hidden="1" customWidth="1"/>
    <col min="9458" max="9458" width="14.33203125" style="1" customWidth="1"/>
    <col min="9459" max="9459" width="5.6640625" style="1" customWidth="1"/>
    <col min="9460" max="9460" width="0" style="1" hidden="1" customWidth="1"/>
    <col min="9461" max="9461" width="17.33203125" style="1" customWidth="1"/>
    <col min="9462" max="9462" width="12.6640625" style="1" customWidth="1"/>
    <col min="9463" max="9463" width="0" style="1" hidden="1" customWidth="1"/>
    <col min="9464" max="9464" width="5.33203125" style="1" customWidth="1"/>
    <col min="9465" max="9465" width="0" style="1" hidden="1" customWidth="1"/>
    <col min="9466" max="9466" width="17" style="1" customWidth="1"/>
    <col min="9467" max="9467" width="6.33203125" style="1" customWidth="1"/>
    <col min="9468" max="9468" width="0" style="1" hidden="1" customWidth="1"/>
    <col min="9469" max="9469" width="14.33203125" style="1" customWidth="1"/>
    <col min="9470" max="9470" width="7.5546875" style="1" customWidth="1"/>
    <col min="9471" max="9471" width="0" style="1" hidden="1" customWidth="1"/>
    <col min="9472" max="9473" width="14.33203125" style="1" customWidth="1"/>
    <col min="9474" max="9474" width="20.6640625" style="1" customWidth="1"/>
    <col min="9475" max="9475" width="14.44140625" style="1" customWidth="1"/>
    <col min="9476" max="9476" width="15" style="1" customWidth="1"/>
    <col min="9477" max="9477" width="2.6640625" style="1" customWidth="1"/>
    <col min="9478" max="9478" width="11.6640625" style="1" customWidth="1"/>
    <col min="9479" max="9479" width="11.5546875" style="1" customWidth="1"/>
    <col min="9480" max="9480" width="2.33203125" style="1" customWidth="1"/>
    <col min="9481" max="9481" width="41" style="1" customWidth="1"/>
    <col min="9482" max="9482" width="14.33203125" style="1" customWidth="1"/>
    <col min="9483" max="9484" width="11.5546875" style="1" customWidth="1"/>
    <col min="9485" max="9485" width="21.6640625" style="1" customWidth="1"/>
    <col min="9486" max="9677" width="11.44140625" style="1"/>
    <col min="9678" max="9678" width="21.6640625" style="1" customWidth="1"/>
    <col min="9679" max="9679" width="13.6640625" style="1" customWidth="1"/>
    <col min="9680" max="9680" width="38.6640625" style="1" customWidth="1"/>
    <col min="9681" max="9681" width="3" style="1" bestFit="1" customWidth="1"/>
    <col min="9682" max="9682" width="32.33203125" style="1" customWidth="1"/>
    <col min="9683" max="9683" width="46.33203125" style="1" customWidth="1"/>
    <col min="9684" max="9684" width="19" style="1" customWidth="1"/>
    <col min="9685" max="9685" width="0" style="1" hidden="1" customWidth="1"/>
    <col min="9686" max="9686" width="17.6640625" style="1" customWidth="1"/>
    <col min="9687" max="9687" width="0" style="1" hidden="1" customWidth="1"/>
    <col min="9688" max="9688" width="22.33203125" style="1" customWidth="1"/>
    <col min="9689" max="9689" width="5.33203125" style="1" customWidth="1"/>
    <col min="9690" max="9690" width="36.33203125" style="1" customWidth="1"/>
    <col min="9691" max="9691" width="5.6640625" style="1" customWidth="1"/>
    <col min="9692" max="9692" width="0" style="1" hidden="1" customWidth="1"/>
    <col min="9693" max="9693" width="20.6640625" style="1" customWidth="1"/>
    <col min="9694" max="9694" width="4.6640625" style="1" customWidth="1"/>
    <col min="9695" max="9695" width="0" style="1" hidden="1" customWidth="1"/>
    <col min="9696" max="9696" width="24.6640625" style="1" customWidth="1"/>
    <col min="9697" max="9697" width="12.33203125" style="1" customWidth="1"/>
    <col min="9698" max="9698" width="0" style="1" hidden="1" customWidth="1"/>
    <col min="9699" max="9699" width="3.44140625" style="1" customWidth="1"/>
    <col min="9700" max="9700" width="0" style="1" hidden="1" customWidth="1"/>
    <col min="9701" max="9701" width="17.6640625" style="1" customWidth="1"/>
    <col min="9702" max="9702" width="3.44140625" style="1" customWidth="1"/>
    <col min="9703" max="9703" width="0" style="1" hidden="1" customWidth="1"/>
    <col min="9704" max="9704" width="23.6640625" style="1" customWidth="1"/>
    <col min="9705" max="9705" width="10" style="1" customWidth="1"/>
    <col min="9706" max="9706" width="0" style="1" hidden="1" customWidth="1"/>
    <col min="9707" max="9708" width="14.6640625" style="1" customWidth="1"/>
    <col min="9709" max="9709" width="12.6640625" style="1" customWidth="1"/>
    <col min="9710" max="9710" width="3.33203125" style="1" customWidth="1"/>
    <col min="9711" max="9711" width="30.33203125" style="1" customWidth="1"/>
    <col min="9712" max="9712" width="5" style="1" customWidth="1"/>
    <col min="9713" max="9713" width="0" style="1" hidden="1" customWidth="1"/>
    <col min="9714" max="9714" width="14.33203125" style="1" customWidth="1"/>
    <col min="9715" max="9715" width="5.6640625" style="1" customWidth="1"/>
    <col min="9716" max="9716" width="0" style="1" hidden="1" customWidth="1"/>
    <col min="9717" max="9717" width="17.33203125" style="1" customWidth="1"/>
    <col min="9718" max="9718" width="12.6640625" style="1" customWidth="1"/>
    <col min="9719" max="9719" width="0" style="1" hidden="1" customWidth="1"/>
    <col min="9720" max="9720" width="5.33203125" style="1" customWidth="1"/>
    <col min="9721" max="9721" width="0" style="1" hidden="1" customWidth="1"/>
    <col min="9722" max="9722" width="17" style="1" customWidth="1"/>
    <col min="9723" max="9723" width="6.33203125" style="1" customWidth="1"/>
    <col min="9724" max="9724" width="0" style="1" hidden="1" customWidth="1"/>
    <col min="9725" max="9725" width="14.33203125" style="1" customWidth="1"/>
    <col min="9726" max="9726" width="7.5546875" style="1" customWidth="1"/>
    <col min="9727" max="9727" width="0" style="1" hidden="1" customWidth="1"/>
    <col min="9728" max="9729" width="14.33203125" style="1" customWidth="1"/>
    <col min="9730" max="9730" width="20.6640625" style="1" customWidth="1"/>
    <col min="9731" max="9731" width="14.44140625" style="1" customWidth="1"/>
    <col min="9732" max="9732" width="15" style="1" customWidth="1"/>
    <col min="9733" max="9733" width="2.6640625" style="1" customWidth="1"/>
    <col min="9734" max="9734" width="11.6640625" style="1" customWidth="1"/>
    <col min="9735" max="9735" width="11.5546875" style="1" customWidth="1"/>
    <col min="9736" max="9736" width="2.33203125" style="1" customWidth="1"/>
    <col min="9737" max="9737" width="41" style="1" customWidth="1"/>
    <col min="9738" max="9738" width="14.33203125" style="1" customWidth="1"/>
    <col min="9739" max="9740" width="11.5546875" style="1" customWidth="1"/>
    <col min="9741" max="9741" width="21.6640625" style="1" customWidth="1"/>
    <col min="9742" max="9933" width="11.44140625" style="1"/>
    <col min="9934" max="9934" width="21.6640625" style="1" customWidth="1"/>
    <col min="9935" max="9935" width="13.6640625" style="1" customWidth="1"/>
    <col min="9936" max="9936" width="38.6640625" style="1" customWidth="1"/>
    <col min="9937" max="9937" width="3" style="1" bestFit="1" customWidth="1"/>
    <col min="9938" max="9938" width="32.33203125" style="1" customWidth="1"/>
    <col min="9939" max="9939" width="46.33203125" style="1" customWidth="1"/>
    <col min="9940" max="9940" width="19" style="1" customWidth="1"/>
    <col min="9941" max="9941" width="0" style="1" hidden="1" customWidth="1"/>
    <col min="9942" max="9942" width="17.6640625" style="1" customWidth="1"/>
    <col min="9943" max="9943" width="0" style="1" hidden="1" customWidth="1"/>
    <col min="9944" max="9944" width="22.33203125" style="1" customWidth="1"/>
    <col min="9945" max="9945" width="5.33203125" style="1" customWidth="1"/>
    <col min="9946" max="9946" width="36.33203125" style="1" customWidth="1"/>
    <col min="9947" max="9947" width="5.6640625" style="1" customWidth="1"/>
    <col min="9948" max="9948" width="0" style="1" hidden="1" customWidth="1"/>
    <col min="9949" max="9949" width="20.6640625" style="1" customWidth="1"/>
    <col min="9950" max="9950" width="4.6640625" style="1" customWidth="1"/>
    <col min="9951" max="9951" width="0" style="1" hidden="1" customWidth="1"/>
    <col min="9952" max="9952" width="24.6640625" style="1" customWidth="1"/>
    <col min="9953" max="9953" width="12.33203125" style="1" customWidth="1"/>
    <col min="9954" max="9954" width="0" style="1" hidden="1" customWidth="1"/>
    <col min="9955" max="9955" width="3.44140625" style="1" customWidth="1"/>
    <col min="9956" max="9956" width="0" style="1" hidden="1" customWidth="1"/>
    <col min="9957" max="9957" width="17.6640625" style="1" customWidth="1"/>
    <col min="9958" max="9958" width="3.44140625" style="1" customWidth="1"/>
    <col min="9959" max="9959" width="0" style="1" hidden="1" customWidth="1"/>
    <col min="9960" max="9960" width="23.6640625" style="1" customWidth="1"/>
    <col min="9961" max="9961" width="10" style="1" customWidth="1"/>
    <col min="9962" max="9962" width="0" style="1" hidden="1" customWidth="1"/>
    <col min="9963" max="9964" width="14.6640625" style="1" customWidth="1"/>
    <col min="9965" max="9965" width="12.6640625" style="1" customWidth="1"/>
    <col min="9966" max="9966" width="3.33203125" style="1" customWidth="1"/>
    <col min="9967" max="9967" width="30.33203125" style="1" customWidth="1"/>
    <col min="9968" max="9968" width="5" style="1" customWidth="1"/>
    <col min="9969" max="9969" width="0" style="1" hidden="1" customWidth="1"/>
    <col min="9970" max="9970" width="14.33203125" style="1" customWidth="1"/>
    <col min="9971" max="9971" width="5.6640625" style="1" customWidth="1"/>
    <col min="9972" max="9972" width="0" style="1" hidden="1" customWidth="1"/>
    <col min="9973" max="9973" width="17.33203125" style="1" customWidth="1"/>
    <col min="9974" max="9974" width="12.6640625" style="1" customWidth="1"/>
    <col min="9975" max="9975" width="0" style="1" hidden="1" customWidth="1"/>
    <col min="9976" max="9976" width="5.33203125" style="1" customWidth="1"/>
    <col min="9977" max="9977" width="0" style="1" hidden="1" customWidth="1"/>
    <col min="9978" max="9978" width="17" style="1" customWidth="1"/>
    <col min="9979" max="9979" width="6.33203125" style="1" customWidth="1"/>
    <col min="9980" max="9980" width="0" style="1" hidden="1" customWidth="1"/>
    <col min="9981" max="9981" width="14.33203125" style="1" customWidth="1"/>
    <col min="9982" max="9982" width="7.5546875" style="1" customWidth="1"/>
    <col min="9983" max="9983" width="0" style="1" hidden="1" customWidth="1"/>
    <col min="9984" max="9985" width="14.33203125" style="1" customWidth="1"/>
    <col min="9986" max="9986" width="20.6640625" style="1" customWidth="1"/>
    <col min="9987" max="9987" width="14.44140625" style="1" customWidth="1"/>
    <col min="9988" max="9988" width="15" style="1" customWidth="1"/>
    <col min="9989" max="9989" width="2.6640625" style="1" customWidth="1"/>
    <col min="9990" max="9990" width="11.6640625" style="1" customWidth="1"/>
    <col min="9991" max="9991" width="11.5546875" style="1" customWidth="1"/>
    <col min="9992" max="9992" width="2.33203125" style="1" customWidth="1"/>
    <col min="9993" max="9993" width="41" style="1" customWidth="1"/>
    <col min="9994" max="9994" width="14.33203125" style="1" customWidth="1"/>
    <col min="9995" max="9996" width="11.5546875" style="1" customWidth="1"/>
    <col min="9997" max="9997" width="21.6640625" style="1" customWidth="1"/>
    <col min="9998" max="10189" width="11.44140625" style="1"/>
    <col min="10190" max="10190" width="21.6640625" style="1" customWidth="1"/>
    <col min="10191" max="10191" width="13.6640625" style="1" customWidth="1"/>
    <col min="10192" max="10192" width="38.6640625" style="1" customWidth="1"/>
    <col min="10193" max="10193" width="3" style="1" bestFit="1" customWidth="1"/>
    <col min="10194" max="10194" width="32.33203125" style="1" customWidth="1"/>
    <col min="10195" max="10195" width="46.33203125" style="1" customWidth="1"/>
    <col min="10196" max="10196" width="19" style="1" customWidth="1"/>
    <col min="10197" max="10197" width="0" style="1" hidden="1" customWidth="1"/>
    <col min="10198" max="10198" width="17.6640625" style="1" customWidth="1"/>
    <col min="10199" max="10199" width="0" style="1" hidden="1" customWidth="1"/>
    <col min="10200" max="10200" width="22.33203125" style="1" customWidth="1"/>
    <col min="10201" max="10201" width="5.33203125" style="1" customWidth="1"/>
    <col min="10202" max="10202" width="36.33203125" style="1" customWidth="1"/>
    <col min="10203" max="10203" width="5.6640625" style="1" customWidth="1"/>
    <col min="10204" max="10204" width="0" style="1" hidden="1" customWidth="1"/>
    <col min="10205" max="10205" width="20.6640625" style="1" customWidth="1"/>
    <col min="10206" max="10206" width="4.6640625" style="1" customWidth="1"/>
    <col min="10207" max="10207" width="0" style="1" hidden="1" customWidth="1"/>
    <col min="10208" max="10208" width="24.6640625" style="1" customWidth="1"/>
    <col min="10209" max="10209" width="12.33203125" style="1" customWidth="1"/>
    <col min="10210" max="10210" width="0" style="1" hidden="1" customWidth="1"/>
    <col min="10211" max="10211" width="3.44140625" style="1" customWidth="1"/>
    <col min="10212" max="10212" width="0" style="1" hidden="1" customWidth="1"/>
    <col min="10213" max="10213" width="17.6640625" style="1" customWidth="1"/>
    <col min="10214" max="10214" width="3.44140625" style="1" customWidth="1"/>
    <col min="10215" max="10215" width="0" style="1" hidden="1" customWidth="1"/>
    <col min="10216" max="10216" width="23.6640625" style="1" customWidth="1"/>
    <col min="10217" max="10217" width="10" style="1" customWidth="1"/>
    <col min="10218" max="10218" width="0" style="1" hidden="1" customWidth="1"/>
    <col min="10219" max="10220" width="14.6640625" style="1" customWidth="1"/>
    <col min="10221" max="10221" width="12.6640625" style="1" customWidth="1"/>
    <col min="10222" max="10222" width="3.33203125" style="1" customWidth="1"/>
    <col min="10223" max="10223" width="30.33203125" style="1" customWidth="1"/>
    <col min="10224" max="10224" width="5" style="1" customWidth="1"/>
    <col min="10225" max="10225" width="0" style="1" hidden="1" customWidth="1"/>
    <col min="10226" max="10226" width="14.33203125" style="1" customWidth="1"/>
    <col min="10227" max="10227" width="5.6640625" style="1" customWidth="1"/>
    <col min="10228" max="10228" width="0" style="1" hidden="1" customWidth="1"/>
    <col min="10229" max="10229" width="17.33203125" style="1" customWidth="1"/>
    <col min="10230" max="10230" width="12.6640625" style="1" customWidth="1"/>
    <col min="10231" max="10231" width="0" style="1" hidden="1" customWidth="1"/>
    <col min="10232" max="10232" width="5.33203125" style="1" customWidth="1"/>
    <col min="10233" max="10233" width="0" style="1" hidden="1" customWidth="1"/>
    <col min="10234" max="10234" width="17" style="1" customWidth="1"/>
    <col min="10235" max="10235" width="6.33203125" style="1" customWidth="1"/>
    <col min="10236" max="10236" width="0" style="1" hidden="1" customWidth="1"/>
    <col min="10237" max="10237" width="14.33203125" style="1" customWidth="1"/>
    <col min="10238" max="10238" width="7.5546875" style="1" customWidth="1"/>
    <col min="10239" max="10239" width="0" style="1" hidden="1" customWidth="1"/>
    <col min="10240" max="10241" width="14.33203125" style="1" customWidth="1"/>
    <col min="10242" max="10242" width="20.6640625" style="1" customWidth="1"/>
    <col min="10243" max="10243" width="14.44140625" style="1" customWidth="1"/>
    <col min="10244" max="10244" width="15" style="1" customWidth="1"/>
    <col min="10245" max="10245" width="2.6640625" style="1" customWidth="1"/>
    <col min="10246" max="10246" width="11.6640625" style="1" customWidth="1"/>
    <col min="10247" max="10247" width="11.5546875" style="1" customWidth="1"/>
    <col min="10248" max="10248" width="2.33203125" style="1" customWidth="1"/>
    <col min="10249" max="10249" width="41" style="1" customWidth="1"/>
    <col min="10250" max="10250" width="14.33203125" style="1" customWidth="1"/>
    <col min="10251" max="10252" width="11.5546875" style="1" customWidth="1"/>
    <col min="10253" max="10253" width="21.6640625" style="1" customWidth="1"/>
    <col min="10254" max="10445" width="11.44140625" style="1"/>
    <col min="10446" max="10446" width="21.6640625" style="1" customWidth="1"/>
    <col min="10447" max="10447" width="13.6640625" style="1" customWidth="1"/>
    <col min="10448" max="10448" width="38.6640625" style="1" customWidth="1"/>
    <col min="10449" max="10449" width="3" style="1" bestFit="1" customWidth="1"/>
    <col min="10450" max="10450" width="32.33203125" style="1" customWidth="1"/>
    <col min="10451" max="10451" width="46.33203125" style="1" customWidth="1"/>
    <col min="10452" max="10452" width="19" style="1" customWidth="1"/>
    <col min="10453" max="10453" width="0" style="1" hidden="1" customWidth="1"/>
    <col min="10454" max="10454" width="17.6640625" style="1" customWidth="1"/>
    <col min="10455" max="10455" width="0" style="1" hidden="1" customWidth="1"/>
    <col min="10456" max="10456" width="22.33203125" style="1" customWidth="1"/>
    <col min="10457" max="10457" width="5.33203125" style="1" customWidth="1"/>
    <col min="10458" max="10458" width="36.33203125" style="1" customWidth="1"/>
    <col min="10459" max="10459" width="5.6640625" style="1" customWidth="1"/>
    <col min="10460" max="10460" width="0" style="1" hidden="1" customWidth="1"/>
    <col min="10461" max="10461" width="20.6640625" style="1" customWidth="1"/>
    <col min="10462" max="10462" width="4.6640625" style="1" customWidth="1"/>
    <col min="10463" max="10463" width="0" style="1" hidden="1" customWidth="1"/>
    <col min="10464" max="10464" width="24.6640625" style="1" customWidth="1"/>
    <col min="10465" max="10465" width="12.33203125" style="1" customWidth="1"/>
    <col min="10466" max="10466" width="0" style="1" hidden="1" customWidth="1"/>
    <col min="10467" max="10467" width="3.44140625" style="1" customWidth="1"/>
    <col min="10468" max="10468" width="0" style="1" hidden="1" customWidth="1"/>
    <col min="10469" max="10469" width="17.6640625" style="1" customWidth="1"/>
    <col min="10470" max="10470" width="3.44140625" style="1" customWidth="1"/>
    <col min="10471" max="10471" width="0" style="1" hidden="1" customWidth="1"/>
    <col min="10472" max="10472" width="23.6640625" style="1" customWidth="1"/>
    <col min="10473" max="10473" width="10" style="1" customWidth="1"/>
    <col min="10474" max="10474" width="0" style="1" hidden="1" customWidth="1"/>
    <col min="10475" max="10476" width="14.6640625" style="1" customWidth="1"/>
    <col min="10477" max="10477" width="12.6640625" style="1" customWidth="1"/>
    <col min="10478" max="10478" width="3.33203125" style="1" customWidth="1"/>
    <col min="10479" max="10479" width="30.33203125" style="1" customWidth="1"/>
    <col min="10480" max="10480" width="5" style="1" customWidth="1"/>
    <col min="10481" max="10481" width="0" style="1" hidden="1" customWidth="1"/>
    <col min="10482" max="10482" width="14.33203125" style="1" customWidth="1"/>
    <col min="10483" max="10483" width="5.6640625" style="1" customWidth="1"/>
    <col min="10484" max="10484" width="0" style="1" hidden="1" customWidth="1"/>
    <col min="10485" max="10485" width="17.33203125" style="1" customWidth="1"/>
    <col min="10486" max="10486" width="12.6640625" style="1" customWidth="1"/>
    <col min="10487" max="10487" width="0" style="1" hidden="1" customWidth="1"/>
    <col min="10488" max="10488" width="5.33203125" style="1" customWidth="1"/>
    <col min="10489" max="10489" width="0" style="1" hidden="1" customWidth="1"/>
    <col min="10490" max="10490" width="17" style="1" customWidth="1"/>
    <col min="10491" max="10491" width="6.33203125" style="1" customWidth="1"/>
    <col min="10492" max="10492" width="0" style="1" hidden="1" customWidth="1"/>
    <col min="10493" max="10493" width="14.33203125" style="1" customWidth="1"/>
    <col min="10494" max="10494" width="7.5546875" style="1" customWidth="1"/>
    <col min="10495" max="10495" width="0" style="1" hidden="1" customWidth="1"/>
    <col min="10496" max="10497" width="14.33203125" style="1" customWidth="1"/>
    <col min="10498" max="10498" width="20.6640625" style="1" customWidth="1"/>
    <col min="10499" max="10499" width="14.44140625" style="1" customWidth="1"/>
    <col min="10500" max="10500" width="15" style="1" customWidth="1"/>
    <col min="10501" max="10501" width="2.6640625" style="1" customWidth="1"/>
    <col min="10502" max="10502" width="11.6640625" style="1" customWidth="1"/>
    <col min="10503" max="10503" width="11.5546875" style="1" customWidth="1"/>
    <col min="10504" max="10504" width="2.33203125" style="1" customWidth="1"/>
    <col min="10505" max="10505" width="41" style="1" customWidth="1"/>
    <col min="10506" max="10506" width="14.33203125" style="1" customWidth="1"/>
    <col min="10507" max="10508" width="11.5546875" style="1" customWidth="1"/>
    <col min="10509" max="10509" width="21.6640625" style="1" customWidth="1"/>
    <col min="10510" max="10701" width="11.44140625" style="1"/>
    <col min="10702" max="10702" width="21.6640625" style="1" customWidth="1"/>
    <col min="10703" max="10703" width="13.6640625" style="1" customWidth="1"/>
    <col min="10704" max="10704" width="38.6640625" style="1" customWidth="1"/>
    <col min="10705" max="10705" width="3" style="1" bestFit="1" customWidth="1"/>
    <col min="10706" max="10706" width="32.33203125" style="1" customWidth="1"/>
    <col min="10707" max="10707" width="46.33203125" style="1" customWidth="1"/>
    <col min="10708" max="10708" width="19" style="1" customWidth="1"/>
    <col min="10709" max="10709" width="0" style="1" hidden="1" customWidth="1"/>
    <col min="10710" max="10710" width="17.6640625" style="1" customWidth="1"/>
    <col min="10711" max="10711" width="0" style="1" hidden="1" customWidth="1"/>
    <col min="10712" max="10712" width="22.33203125" style="1" customWidth="1"/>
    <col min="10713" max="10713" width="5.33203125" style="1" customWidth="1"/>
    <col min="10714" max="10714" width="36.33203125" style="1" customWidth="1"/>
    <col min="10715" max="10715" width="5.6640625" style="1" customWidth="1"/>
    <col min="10716" max="10716" width="0" style="1" hidden="1" customWidth="1"/>
    <col min="10717" max="10717" width="20.6640625" style="1" customWidth="1"/>
    <col min="10718" max="10718" width="4.6640625" style="1" customWidth="1"/>
    <col min="10719" max="10719" width="0" style="1" hidden="1" customWidth="1"/>
    <col min="10720" max="10720" width="24.6640625" style="1" customWidth="1"/>
    <col min="10721" max="10721" width="12.33203125" style="1" customWidth="1"/>
    <col min="10722" max="10722" width="0" style="1" hidden="1" customWidth="1"/>
    <col min="10723" max="10723" width="3.44140625" style="1" customWidth="1"/>
    <col min="10724" max="10724" width="0" style="1" hidden="1" customWidth="1"/>
    <col min="10725" max="10725" width="17.6640625" style="1" customWidth="1"/>
    <col min="10726" max="10726" width="3.44140625" style="1" customWidth="1"/>
    <col min="10727" max="10727" width="0" style="1" hidden="1" customWidth="1"/>
    <col min="10728" max="10728" width="23.6640625" style="1" customWidth="1"/>
    <col min="10729" max="10729" width="10" style="1" customWidth="1"/>
    <col min="10730" max="10730" width="0" style="1" hidden="1" customWidth="1"/>
    <col min="10731" max="10732" width="14.6640625" style="1" customWidth="1"/>
    <col min="10733" max="10733" width="12.6640625" style="1" customWidth="1"/>
    <col min="10734" max="10734" width="3.33203125" style="1" customWidth="1"/>
    <col min="10735" max="10735" width="30.33203125" style="1" customWidth="1"/>
    <col min="10736" max="10736" width="5" style="1" customWidth="1"/>
    <col min="10737" max="10737" width="0" style="1" hidden="1" customWidth="1"/>
    <col min="10738" max="10738" width="14.33203125" style="1" customWidth="1"/>
    <col min="10739" max="10739" width="5.6640625" style="1" customWidth="1"/>
    <col min="10740" max="10740" width="0" style="1" hidden="1" customWidth="1"/>
    <col min="10741" max="10741" width="17.33203125" style="1" customWidth="1"/>
    <col min="10742" max="10742" width="12.6640625" style="1" customWidth="1"/>
    <col min="10743" max="10743" width="0" style="1" hidden="1" customWidth="1"/>
    <col min="10744" max="10744" width="5.33203125" style="1" customWidth="1"/>
    <col min="10745" max="10745" width="0" style="1" hidden="1" customWidth="1"/>
    <col min="10746" max="10746" width="17" style="1" customWidth="1"/>
    <col min="10747" max="10747" width="6.33203125" style="1" customWidth="1"/>
    <col min="10748" max="10748" width="0" style="1" hidden="1" customWidth="1"/>
    <col min="10749" max="10749" width="14.33203125" style="1" customWidth="1"/>
    <col min="10750" max="10750" width="7.5546875" style="1" customWidth="1"/>
    <col min="10751" max="10751" width="0" style="1" hidden="1" customWidth="1"/>
    <col min="10752" max="10753" width="14.33203125" style="1" customWidth="1"/>
    <col min="10754" max="10754" width="20.6640625" style="1" customWidth="1"/>
    <col min="10755" max="10755" width="14.44140625" style="1" customWidth="1"/>
    <col min="10756" max="10756" width="15" style="1" customWidth="1"/>
    <col min="10757" max="10757" width="2.6640625" style="1" customWidth="1"/>
    <col min="10758" max="10758" width="11.6640625" style="1" customWidth="1"/>
    <col min="10759" max="10759" width="11.5546875" style="1" customWidth="1"/>
    <col min="10760" max="10760" width="2.33203125" style="1" customWidth="1"/>
    <col min="10761" max="10761" width="41" style="1" customWidth="1"/>
    <col min="10762" max="10762" width="14.33203125" style="1" customWidth="1"/>
    <col min="10763" max="10764" width="11.5546875" style="1" customWidth="1"/>
    <col min="10765" max="10765" width="21.6640625" style="1" customWidth="1"/>
    <col min="10766" max="10957" width="11.44140625" style="1"/>
    <col min="10958" max="10958" width="21.6640625" style="1" customWidth="1"/>
    <col min="10959" max="10959" width="13.6640625" style="1" customWidth="1"/>
    <col min="10960" max="10960" width="38.6640625" style="1" customWidth="1"/>
    <col min="10961" max="10961" width="3" style="1" bestFit="1" customWidth="1"/>
    <col min="10962" max="10962" width="32.33203125" style="1" customWidth="1"/>
    <col min="10963" max="10963" width="46.33203125" style="1" customWidth="1"/>
    <col min="10964" max="10964" width="19" style="1" customWidth="1"/>
    <col min="10965" max="10965" width="0" style="1" hidden="1" customWidth="1"/>
    <col min="10966" max="10966" width="17.6640625" style="1" customWidth="1"/>
    <col min="10967" max="10967" width="0" style="1" hidden="1" customWidth="1"/>
    <col min="10968" max="10968" width="22.33203125" style="1" customWidth="1"/>
    <col min="10969" max="10969" width="5.33203125" style="1" customWidth="1"/>
    <col min="10970" max="10970" width="36.33203125" style="1" customWidth="1"/>
    <col min="10971" max="10971" width="5.6640625" style="1" customWidth="1"/>
    <col min="10972" max="10972" width="0" style="1" hidden="1" customWidth="1"/>
    <col min="10973" max="10973" width="20.6640625" style="1" customWidth="1"/>
    <col min="10974" max="10974" width="4.6640625" style="1" customWidth="1"/>
    <col min="10975" max="10975" width="0" style="1" hidden="1" customWidth="1"/>
    <col min="10976" max="10976" width="24.6640625" style="1" customWidth="1"/>
    <col min="10977" max="10977" width="12.33203125" style="1" customWidth="1"/>
    <col min="10978" max="10978" width="0" style="1" hidden="1" customWidth="1"/>
    <col min="10979" max="10979" width="3.44140625" style="1" customWidth="1"/>
    <col min="10980" max="10980" width="0" style="1" hidden="1" customWidth="1"/>
    <col min="10981" max="10981" width="17.6640625" style="1" customWidth="1"/>
    <col min="10982" max="10982" width="3.44140625" style="1" customWidth="1"/>
    <col min="10983" max="10983" width="0" style="1" hidden="1" customWidth="1"/>
    <col min="10984" max="10984" width="23.6640625" style="1" customWidth="1"/>
    <col min="10985" max="10985" width="10" style="1" customWidth="1"/>
    <col min="10986" max="10986" width="0" style="1" hidden="1" customWidth="1"/>
    <col min="10987" max="10988" width="14.6640625" style="1" customWidth="1"/>
    <col min="10989" max="10989" width="12.6640625" style="1" customWidth="1"/>
    <col min="10990" max="10990" width="3.33203125" style="1" customWidth="1"/>
    <col min="10991" max="10991" width="30.33203125" style="1" customWidth="1"/>
    <col min="10992" max="10992" width="5" style="1" customWidth="1"/>
    <col min="10993" max="10993" width="0" style="1" hidden="1" customWidth="1"/>
    <col min="10994" max="10994" width="14.33203125" style="1" customWidth="1"/>
    <col min="10995" max="10995" width="5.6640625" style="1" customWidth="1"/>
    <col min="10996" max="10996" width="0" style="1" hidden="1" customWidth="1"/>
    <col min="10997" max="10997" width="17.33203125" style="1" customWidth="1"/>
    <col min="10998" max="10998" width="12.6640625" style="1" customWidth="1"/>
    <col min="10999" max="10999" width="0" style="1" hidden="1" customWidth="1"/>
    <col min="11000" max="11000" width="5.33203125" style="1" customWidth="1"/>
    <col min="11001" max="11001" width="0" style="1" hidden="1" customWidth="1"/>
    <col min="11002" max="11002" width="17" style="1" customWidth="1"/>
    <col min="11003" max="11003" width="6.33203125" style="1" customWidth="1"/>
    <col min="11004" max="11004" width="0" style="1" hidden="1" customWidth="1"/>
    <col min="11005" max="11005" width="14.33203125" style="1" customWidth="1"/>
    <col min="11006" max="11006" width="7.5546875" style="1" customWidth="1"/>
    <col min="11007" max="11007" width="0" style="1" hidden="1" customWidth="1"/>
    <col min="11008" max="11009" width="14.33203125" style="1" customWidth="1"/>
    <col min="11010" max="11010" width="20.6640625" style="1" customWidth="1"/>
    <col min="11011" max="11011" width="14.44140625" style="1" customWidth="1"/>
    <col min="11012" max="11012" width="15" style="1" customWidth="1"/>
    <col min="11013" max="11013" width="2.6640625" style="1" customWidth="1"/>
    <col min="11014" max="11014" width="11.6640625" style="1" customWidth="1"/>
    <col min="11015" max="11015" width="11.5546875" style="1" customWidth="1"/>
    <col min="11016" max="11016" width="2.33203125" style="1" customWidth="1"/>
    <col min="11017" max="11017" width="41" style="1" customWidth="1"/>
    <col min="11018" max="11018" width="14.33203125" style="1" customWidth="1"/>
    <col min="11019" max="11020" width="11.5546875" style="1" customWidth="1"/>
    <col min="11021" max="11021" width="21.6640625" style="1" customWidth="1"/>
    <col min="11022" max="11213" width="11.44140625" style="1"/>
    <col min="11214" max="11214" width="21.6640625" style="1" customWidth="1"/>
    <col min="11215" max="11215" width="13.6640625" style="1" customWidth="1"/>
    <col min="11216" max="11216" width="38.6640625" style="1" customWidth="1"/>
    <col min="11217" max="11217" width="3" style="1" bestFit="1" customWidth="1"/>
    <col min="11218" max="11218" width="32.33203125" style="1" customWidth="1"/>
    <col min="11219" max="11219" width="46.33203125" style="1" customWidth="1"/>
    <col min="11220" max="11220" width="19" style="1" customWidth="1"/>
    <col min="11221" max="11221" width="0" style="1" hidden="1" customWidth="1"/>
    <col min="11222" max="11222" width="17.6640625" style="1" customWidth="1"/>
    <col min="11223" max="11223" width="0" style="1" hidden="1" customWidth="1"/>
    <col min="11224" max="11224" width="22.33203125" style="1" customWidth="1"/>
    <col min="11225" max="11225" width="5.33203125" style="1" customWidth="1"/>
    <col min="11226" max="11226" width="36.33203125" style="1" customWidth="1"/>
    <col min="11227" max="11227" width="5.6640625" style="1" customWidth="1"/>
    <col min="11228" max="11228" width="0" style="1" hidden="1" customWidth="1"/>
    <col min="11229" max="11229" width="20.6640625" style="1" customWidth="1"/>
    <col min="11230" max="11230" width="4.6640625" style="1" customWidth="1"/>
    <col min="11231" max="11231" width="0" style="1" hidden="1" customWidth="1"/>
    <col min="11232" max="11232" width="24.6640625" style="1" customWidth="1"/>
    <col min="11233" max="11233" width="12.33203125" style="1" customWidth="1"/>
    <col min="11234" max="11234" width="0" style="1" hidden="1" customWidth="1"/>
    <col min="11235" max="11235" width="3.44140625" style="1" customWidth="1"/>
    <col min="11236" max="11236" width="0" style="1" hidden="1" customWidth="1"/>
    <col min="11237" max="11237" width="17.6640625" style="1" customWidth="1"/>
    <col min="11238" max="11238" width="3.44140625" style="1" customWidth="1"/>
    <col min="11239" max="11239" width="0" style="1" hidden="1" customWidth="1"/>
    <col min="11240" max="11240" width="23.6640625" style="1" customWidth="1"/>
    <col min="11241" max="11241" width="10" style="1" customWidth="1"/>
    <col min="11242" max="11242" width="0" style="1" hidden="1" customWidth="1"/>
    <col min="11243" max="11244" width="14.6640625" style="1" customWidth="1"/>
    <col min="11245" max="11245" width="12.6640625" style="1" customWidth="1"/>
    <col min="11246" max="11246" width="3.33203125" style="1" customWidth="1"/>
    <col min="11247" max="11247" width="30.33203125" style="1" customWidth="1"/>
    <col min="11248" max="11248" width="5" style="1" customWidth="1"/>
    <col min="11249" max="11249" width="0" style="1" hidden="1" customWidth="1"/>
    <col min="11250" max="11250" width="14.33203125" style="1" customWidth="1"/>
    <col min="11251" max="11251" width="5.6640625" style="1" customWidth="1"/>
    <col min="11252" max="11252" width="0" style="1" hidden="1" customWidth="1"/>
    <col min="11253" max="11253" width="17.33203125" style="1" customWidth="1"/>
    <col min="11254" max="11254" width="12.6640625" style="1" customWidth="1"/>
    <col min="11255" max="11255" width="0" style="1" hidden="1" customWidth="1"/>
    <col min="11256" max="11256" width="5.33203125" style="1" customWidth="1"/>
    <col min="11257" max="11257" width="0" style="1" hidden="1" customWidth="1"/>
    <col min="11258" max="11258" width="17" style="1" customWidth="1"/>
    <col min="11259" max="11259" width="6.33203125" style="1" customWidth="1"/>
    <col min="11260" max="11260" width="0" style="1" hidden="1" customWidth="1"/>
    <col min="11261" max="11261" width="14.33203125" style="1" customWidth="1"/>
    <col min="11262" max="11262" width="7.5546875" style="1" customWidth="1"/>
    <col min="11263" max="11263" width="0" style="1" hidden="1" customWidth="1"/>
    <col min="11264" max="11265" width="14.33203125" style="1" customWidth="1"/>
    <col min="11266" max="11266" width="20.6640625" style="1" customWidth="1"/>
    <col min="11267" max="11267" width="14.44140625" style="1" customWidth="1"/>
    <col min="11268" max="11268" width="15" style="1" customWidth="1"/>
    <col min="11269" max="11269" width="2.6640625" style="1" customWidth="1"/>
    <col min="11270" max="11270" width="11.6640625" style="1" customWidth="1"/>
    <col min="11271" max="11271" width="11.5546875" style="1" customWidth="1"/>
    <col min="11272" max="11272" width="2.33203125" style="1" customWidth="1"/>
    <col min="11273" max="11273" width="41" style="1" customWidth="1"/>
    <col min="11274" max="11274" width="14.33203125" style="1" customWidth="1"/>
    <col min="11275" max="11276" width="11.5546875" style="1" customWidth="1"/>
    <col min="11277" max="11277" width="21.6640625" style="1" customWidth="1"/>
    <col min="11278" max="11469" width="11.44140625" style="1"/>
    <col min="11470" max="11470" width="21.6640625" style="1" customWidth="1"/>
    <col min="11471" max="11471" width="13.6640625" style="1" customWidth="1"/>
    <col min="11472" max="11472" width="38.6640625" style="1" customWidth="1"/>
    <col min="11473" max="11473" width="3" style="1" bestFit="1" customWidth="1"/>
    <col min="11474" max="11474" width="32.33203125" style="1" customWidth="1"/>
    <col min="11475" max="11475" width="46.33203125" style="1" customWidth="1"/>
    <col min="11476" max="11476" width="19" style="1" customWidth="1"/>
    <col min="11477" max="11477" width="0" style="1" hidden="1" customWidth="1"/>
    <col min="11478" max="11478" width="17.6640625" style="1" customWidth="1"/>
    <col min="11479" max="11479" width="0" style="1" hidden="1" customWidth="1"/>
    <col min="11480" max="11480" width="22.33203125" style="1" customWidth="1"/>
    <col min="11481" max="11481" width="5.33203125" style="1" customWidth="1"/>
    <col min="11482" max="11482" width="36.33203125" style="1" customWidth="1"/>
    <col min="11483" max="11483" width="5.6640625" style="1" customWidth="1"/>
    <col min="11484" max="11484" width="0" style="1" hidden="1" customWidth="1"/>
    <col min="11485" max="11485" width="20.6640625" style="1" customWidth="1"/>
    <col min="11486" max="11486" width="4.6640625" style="1" customWidth="1"/>
    <col min="11487" max="11487" width="0" style="1" hidden="1" customWidth="1"/>
    <col min="11488" max="11488" width="24.6640625" style="1" customWidth="1"/>
    <col min="11489" max="11489" width="12.33203125" style="1" customWidth="1"/>
    <col min="11490" max="11490" width="0" style="1" hidden="1" customWidth="1"/>
    <col min="11491" max="11491" width="3.44140625" style="1" customWidth="1"/>
    <col min="11492" max="11492" width="0" style="1" hidden="1" customWidth="1"/>
    <col min="11493" max="11493" width="17.6640625" style="1" customWidth="1"/>
    <col min="11494" max="11494" width="3.44140625" style="1" customWidth="1"/>
    <col min="11495" max="11495" width="0" style="1" hidden="1" customWidth="1"/>
    <col min="11496" max="11496" width="23.6640625" style="1" customWidth="1"/>
    <col min="11497" max="11497" width="10" style="1" customWidth="1"/>
    <col min="11498" max="11498" width="0" style="1" hidden="1" customWidth="1"/>
    <col min="11499" max="11500" width="14.6640625" style="1" customWidth="1"/>
    <col min="11501" max="11501" width="12.6640625" style="1" customWidth="1"/>
    <col min="11502" max="11502" width="3.33203125" style="1" customWidth="1"/>
    <col min="11503" max="11503" width="30.33203125" style="1" customWidth="1"/>
    <col min="11504" max="11504" width="5" style="1" customWidth="1"/>
    <col min="11505" max="11505" width="0" style="1" hidden="1" customWidth="1"/>
    <col min="11506" max="11506" width="14.33203125" style="1" customWidth="1"/>
    <col min="11507" max="11507" width="5.6640625" style="1" customWidth="1"/>
    <col min="11508" max="11508" width="0" style="1" hidden="1" customWidth="1"/>
    <col min="11509" max="11509" width="17.33203125" style="1" customWidth="1"/>
    <col min="11510" max="11510" width="12.6640625" style="1" customWidth="1"/>
    <col min="11511" max="11511" width="0" style="1" hidden="1" customWidth="1"/>
    <col min="11512" max="11512" width="5.33203125" style="1" customWidth="1"/>
    <col min="11513" max="11513" width="0" style="1" hidden="1" customWidth="1"/>
    <col min="11514" max="11514" width="17" style="1" customWidth="1"/>
    <col min="11515" max="11515" width="6.33203125" style="1" customWidth="1"/>
    <col min="11516" max="11516" width="0" style="1" hidden="1" customWidth="1"/>
    <col min="11517" max="11517" width="14.33203125" style="1" customWidth="1"/>
    <col min="11518" max="11518" width="7.5546875" style="1" customWidth="1"/>
    <col min="11519" max="11519" width="0" style="1" hidden="1" customWidth="1"/>
    <col min="11520" max="11521" width="14.33203125" style="1" customWidth="1"/>
    <col min="11522" max="11522" width="20.6640625" style="1" customWidth="1"/>
    <col min="11523" max="11523" width="14.44140625" style="1" customWidth="1"/>
    <col min="11524" max="11524" width="15" style="1" customWidth="1"/>
    <col min="11525" max="11525" width="2.6640625" style="1" customWidth="1"/>
    <col min="11526" max="11526" width="11.6640625" style="1" customWidth="1"/>
    <col min="11527" max="11527" width="11.5546875" style="1" customWidth="1"/>
    <col min="11528" max="11528" width="2.33203125" style="1" customWidth="1"/>
    <col min="11529" max="11529" width="41" style="1" customWidth="1"/>
    <col min="11530" max="11530" width="14.33203125" style="1" customWidth="1"/>
    <col min="11531" max="11532" width="11.5546875" style="1" customWidth="1"/>
    <col min="11533" max="11533" width="21.6640625" style="1" customWidth="1"/>
    <col min="11534" max="11725" width="11.44140625" style="1"/>
    <col min="11726" max="11726" width="21.6640625" style="1" customWidth="1"/>
    <col min="11727" max="11727" width="13.6640625" style="1" customWidth="1"/>
    <col min="11728" max="11728" width="38.6640625" style="1" customWidth="1"/>
    <col min="11729" max="11729" width="3" style="1" bestFit="1" customWidth="1"/>
    <col min="11730" max="11730" width="32.33203125" style="1" customWidth="1"/>
    <col min="11731" max="11731" width="46.33203125" style="1" customWidth="1"/>
    <col min="11732" max="11732" width="19" style="1" customWidth="1"/>
    <col min="11733" max="11733" width="0" style="1" hidden="1" customWidth="1"/>
    <col min="11734" max="11734" width="17.6640625" style="1" customWidth="1"/>
    <col min="11735" max="11735" width="0" style="1" hidden="1" customWidth="1"/>
    <col min="11736" max="11736" width="22.33203125" style="1" customWidth="1"/>
    <col min="11737" max="11737" width="5.33203125" style="1" customWidth="1"/>
    <col min="11738" max="11738" width="36.33203125" style="1" customWidth="1"/>
    <col min="11739" max="11739" width="5.6640625" style="1" customWidth="1"/>
    <col min="11740" max="11740" width="0" style="1" hidden="1" customWidth="1"/>
    <col min="11741" max="11741" width="20.6640625" style="1" customWidth="1"/>
    <col min="11742" max="11742" width="4.6640625" style="1" customWidth="1"/>
    <col min="11743" max="11743" width="0" style="1" hidden="1" customWidth="1"/>
    <col min="11744" max="11744" width="24.6640625" style="1" customWidth="1"/>
    <col min="11745" max="11745" width="12.33203125" style="1" customWidth="1"/>
    <col min="11746" max="11746" width="0" style="1" hidden="1" customWidth="1"/>
    <col min="11747" max="11747" width="3.44140625" style="1" customWidth="1"/>
    <col min="11748" max="11748" width="0" style="1" hidden="1" customWidth="1"/>
    <col min="11749" max="11749" width="17.6640625" style="1" customWidth="1"/>
    <col min="11750" max="11750" width="3.44140625" style="1" customWidth="1"/>
    <col min="11751" max="11751" width="0" style="1" hidden="1" customWidth="1"/>
    <col min="11752" max="11752" width="23.6640625" style="1" customWidth="1"/>
    <col min="11753" max="11753" width="10" style="1" customWidth="1"/>
    <col min="11754" max="11754" width="0" style="1" hidden="1" customWidth="1"/>
    <col min="11755" max="11756" width="14.6640625" style="1" customWidth="1"/>
    <col min="11757" max="11757" width="12.6640625" style="1" customWidth="1"/>
    <col min="11758" max="11758" width="3.33203125" style="1" customWidth="1"/>
    <col min="11759" max="11759" width="30.33203125" style="1" customWidth="1"/>
    <col min="11760" max="11760" width="5" style="1" customWidth="1"/>
    <col min="11761" max="11761" width="0" style="1" hidden="1" customWidth="1"/>
    <col min="11762" max="11762" width="14.33203125" style="1" customWidth="1"/>
    <col min="11763" max="11763" width="5.6640625" style="1" customWidth="1"/>
    <col min="11764" max="11764" width="0" style="1" hidden="1" customWidth="1"/>
    <col min="11765" max="11765" width="17.33203125" style="1" customWidth="1"/>
    <col min="11766" max="11766" width="12.6640625" style="1" customWidth="1"/>
    <col min="11767" max="11767" width="0" style="1" hidden="1" customWidth="1"/>
    <col min="11768" max="11768" width="5.33203125" style="1" customWidth="1"/>
    <col min="11769" max="11769" width="0" style="1" hidden="1" customWidth="1"/>
    <col min="11770" max="11770" width="17" style="1" customWidth="1"/>
    <col min="11771" max="11771" width="6.33203125" style="1" customWidth="1"/>
    <col min="11772" max="11772" width="0" style="1" hidden="1" customWidth="1"/>
    <col min="11773" max="11773" width="14.33203125" style="1" customWidth="1"/>
    <col min="11774" max="11774" width="7.5546875" style="1" customWidth="1"/>
    <col min="11775" max="11775" width="0" style="1" hidden="1" customWidth="1"/>
    <col min="11776" max="11777" width="14.33203125" style="1" customWidth="1"/>
    <col min="11778" max="11778" width="20.6640625" style="1" customWidth="1"/>
    <col min="11779" max="11779" width="14.44140625" style="1" customWidth="1"/>
    <col min="11780" max="11780" width="15" style="1" customWidth="1"/>
    <col min="11781" max="11781" width="2.6640625" style="1" customWidth="1"/>
    <col min="11782" max="11782" width="11.6640625" style="1" customWidth="1"/>
    <col min="11783" max="11783" width="11.5546875" style="1" customWidth="1"/>
    <col min="11784" max="11784" width="2.33203125" style="1" customWidth="1"/>
    <col min="11785" max="11785" width="41" style="1" customWidth="1"/>
    <col min="11786" max="11786" width="14.33203125" style="1" customWidth="1"/>
    <col min="11787" max="11788" width="11.5546875" style="1" customWidth="1"/>
    <col min="11789" max="11789" width="21.6640625" style="1" customWidth="1"/>
    <col min="11790" max="11981" width="11.44140625" style="1"/>
    <col min="11982" max="11982" width="21.6640625" style="1" customWidth="1"/>
    <col min="11983" max="11983" width="13.6640625" style="1" customWidth="1"/>
    <col min="11984" max="11984" width="38.6640625" style="1" customWidth="1"/>
    <col min="11985" max="11985" width="3" style="1" bestFit="1" customWidth="1"/>
    <col min="11986" max="11986" width="32.33203125" style="1" customWidth="1"/>
    <col min="11987" max="11987" width="46.33203125" style="1" customWidth="1"/>
    <col min="11988" max="11988" width="19" style="1" customWidth="1"/>
    <col min="11989" max="11989" width="0" style="1" hidden="1" customWidth="1"/>
    <col min="11990" max="11990" width="17.6640625" style="1" customWidth="1"/>
    <col min="11991" max="11991" width="0" style="1" hidden="1" customWidth="1"/>
    <col min="11992" max="11992" width="22.33203125" style="1" customWidth="1"/>
    <col min="11993" max="11993" width="5.33203125" style="1" customWidth="1"/>
    <col min="11994" max="11994" width="36.33203125" style="1" customWidth="1"/>
    <col min="11995" max="11995" width="5.6640625" style="1" customWidth="1"/>
    <col min="11996" max="11996" width="0" style="1" hidden="1" customWidth="1"/>
    <col min="11997" max="11997" width="20.6640625" style="1" customWidth="1"/>
    <col min="11998" max="11998" width="4.6640625" style="1" customWidth="1"/>
    <col min="11999" max="11999" width="0" style="1" hidden="1" customWidth="1"/>
    <col min="12000" max="12000" width="24.6640625" style="1" customWidth="1"/>
    <col min="12001" max="12001" width="12.33203125" style="1" customWidth="1"/>
    <col min="12002" max="12002" width="0" style="1" hidden="1" customWidth="1"/>
    <col min="12003" max="12003" width="3.44140625" style="1" customWidth="1"/>
    <col min="12004" max="12004" width="0" style="1" hidden="1" customWidth="1"/>
    <col min="12005" max="12005" width="17.6640625" style="1" customWidth="1"/>
    <col min="12006" max="12006" width="3.44140625" style="1" customWidth="1"/>
    <col min="12007" max="12007" width="0" style="1" hidden="1" customWidth="1"/>
    <col min="12008" max="12008" width="23.6640625" style="1" customWidth="1"/>
    <col min="12009" max="12009" width="10" style="1" customWidth="1"/>
    <col min="12010" max="12010" width="0" style="1" hidden="1" customWidth="1"/>
    <col min="12011" max="12012" width="14.6640625" style="1" customWidth="1"/>
    <col min="12013" max="12013" width="12.6640625" style="1" customWidth="1"/>
    <col min="12014" max="12014" width="3.33203125" style="1" customWidth="1"/>
    <col min="12015" max="12015" width="30.33203125" style="1" customWidth="1"/>
    <col min="12016" max="12016" width="5" style="1" customWidth="1"/>
    <col min="12017" max="12017" width="0" style="1" hidden="1" customWidth="1"/>
    <col min="12018" max="12018" width="14.33203125" style="1" customWidth="1"/>
    <col min="12019" max="12019" width="5.6640625" style="1" customWidth="1"/>
    <col min="12020" max="12020" width="0" style="1" hidden="1" customWidth="1"/>
    <col min="12021" max="12021" width="17.33203125" style="1" customWidth="1"/>
    <col min="12022" max="12022" width="12.6640625" style="1" customWidth="1"/>
    <col min="12023" max="12023" width="0" style="1" hidden="1" customWidth="1"/>
    <col min="12024" max="12024" width="5.33203125" style="1" customWidth="1"/>
    <col min="12025" max="12025" width="0" style="1" hidden="1" customWidth="1"/>
    <col min="12026" max="12026" width="17" style="1" customWidth="1"/>
    <col min="12027" max="12027" width="6.33203125" style="1" customWidth="1"/>
    <col min="12028" max="12028" width="0" style="1" hidden="1" customWidth="1"/>
    <col min="12029" max="12029" width="14.33203125" style="1" customWidth="1"/>
    <col min="12030" max="12030" width="7.5546875" style="1" customWidth="1"/>
    <col min="12031" max="12031" width="0" style="1" hidden="1" customWidth="1"/>
    <col min="12032" max="12033" width="14.33203125" style="1" customWidth="1"/>
    <col min="12034" max="12034" width="20.6640625" style="1" customWidth="1"/>
    <col min="12035" max="12035" width="14.44140625" style="1" customWidth="1"/>
    <col min="12036" max="12036" width="15" style="1" customWidth="1"/>
    <col min="12037" max="12037" width="2.6640625" style="1" customWidth="1"/>
    <col min="12038" max="12038" width="11.6640625" style="1" customWidth="1"/>
    <col min="12039" max="12039" width="11.5546875" style="1" customWidth="1"/>
    <col min="12040" max="12040" width="2.33203125" style="1" customWidth="1"/>
    <col min="12041" max="12041" width="41" style="1" customWidth="1"/>
    <col min="12042" max="12042" width="14.33203125" style="1" customWidth="1"/>
    <col min="12043" max="12044" width="11.5546875" style="1" customWidth="1"/>
    <col min="12045" max="12045" width="21.6640625" style="1" customWidth="1"/>
    <col min="12046" max="12237" width="11.44140625" style="1"/>
    <col min="12238" max="12238" width="21.6640625" style="1" customWidth="1"/>
    <col min="12239" max="12239" width="13.6640625" style="1" customWidth="1"/>
    <col min="12240" max="12240" width="38.6640625" style="1" customWidth="1"/>
    <col min="12241" max="12241" width="3" style="1" bestFit="1" customWidth="1"/>
    <col min="12242" max="12242" width="32.33203125" style="1" customWidth="1"/>
    <col min="12243" max="12243" width="46.33203125" style="1" customWidth="1"/>
    <col min="12244" max="12244" width="19" style="1" customWidth="1"/>
    <col min="12245" max="12245" width="0" style="1" hidden="1" customWidth="1"/>
    <col min="12246" max="12246" width="17.6640625" style="1" customWidth="1"/>
    <col min="12247" max="12247" width="0" style="1" hidden="1" customWidth="1"/>
    <col min="12248" max="12248" width="22.33203125" style="1" customWidth="1"/>
    <col min="12249" max="12249" width="5.33203125" style="1" customWidth="1"/>
    <col min="12250" max="12250" width="36.33203125" style="1" customWidth="1"/>
    <col min="12251" max="12251" width="5.6640625" style="1" customWidth="1"/>
    <col min="12252" max="12252" width="0" style="1" hidden="1" customWidth="1"/>
    <col min="12253" max="12253" width="20.6640625" style="1" customWidth="1"/>
    <col min="12254" max="12254" width="4.6640625" style="1" customWidth="1"/>
    <col min="12255" max="12255" width="0" style="1" hidden="1" customWidth="1"/>
    <col min="12256" max="12256" width="24.6640625" style="1" customWidth="1"/>
    <col min="12257" max="12257" width="12.33203125" style="1" customWidth="1"/>
    <col min="12258" max="12258" width="0" style="1" hidden="1" customWidth="1"/>
    <col min="12259" max="12259" width="3.44140625" style="1" customWidth="1"/>
    <col min="12260" max="12260" width="0" style="1" hidden="1" customWidth="1"/>
    <col min="12261" max="12261" width="17.6640625" style="1" customWidth="1"/>
    <col min="12262" max="12262" width="3.44140625" style="1" customWidth="1"/>
    <col min="12263" max="12263" width="0" style="1" hidden="1" customWidth="1"/>
    <col min="12264" max="12264" width="23.6640625" style="1" customWidth="1"/>
    <col min="12265" max="12265" width="10" style="1" customWidth="1"/>
    <col min="12266" max="12266" width="0" style="1" hidden="1" customWidth="1"/>
    <col min="12267" max="12268" width="14.6640625" style="1" customWidth="1"/>
    <col min="12269" max="12269" width="12.6640625" style="1" customWidth="1"/>
    <col min="12270" max="12270" width="3.33203125" style="1" customWidth="1"/>
    <col min="12271" max="12271" width="30.33203125" style="1" customWidth="1"/>
    <col min="12272" max="12272" width="5" style="1" customWidth="1"/>
    <col min="12273" max="12273" width="0" style="1" hidden="1" customWidth="1"/>
    <col min="12274" max="12274" width="14.33203125" style="1" customWidth="1"/>
    <col min="12275" max="12275" width="5.6640625" style="1" customWidth="1"/>
    <col min="12276" max="12276" width="0" style="1" hidden="1" customWidth="1"/>
    <col min="12277" max="12277" width="17.33203125" style="1" customWidth="1"/>
    <col min="12278" max="12278" width="12.6640625" style="1" customWidth="1"/>
    <col min="12279" max="12279" width="0" style="1" hidden="1" customWidth="1"/>
    <col min="12280" max="12280" width="5.33203125" style="1" customWidth="1"/>
    <col min="12281" max="12281" width="0" style="1" hidden="1" customWidth="1"/>
    <col min="12282" max="12282" width="17" style="1" customWidth="1"/>
    <col min="12283" max="12283" width="6.33203125" style="1" customWidth="1"/>
    <col min="12284" max="12284" width="0" style="1" hidden="1" customWidth="1"/>
    <col min="12285" max="12285" width="14.33203125" style="1" customWidth="1"/>
    <col min="12286" max="12286" width="7.5546875" style="1" customWidth="1"/>
    <col min="12287" max="12287" width="0" style="1" hidden="1" customWidth="1"/>
    <col min="12288" max="12289" width="14.33203125" style="1" customWidth="1"/>
    <col min="12290" max="12290" width="20.6640625" style="1" customWidth="1"/>
    <col min="12291" max="12291" width="14.44140625" style="1" customWidth="1"/>
    <col min="12292" max="12292" width="15" style="1" customWidth="1"/>
    <col min="12293" max="12293" width="2.6640625" style="1" customWidth="1"/>
    <col min="12294" max="12294" width="11.6640625" style="1" customWidth="1"/>
    <col min="12295" max="12295" width="11.5546875" style="1" customWidth="1"/>
    <col min="12296" max="12296" width="2.33203125" style="1" customWidth="1"/>
    <col min="12297" max="12297" width="41" style="1" customWidth="1"/>
    <col min="12298" max="12298" width="14.33203125" style="1" customWidth="1"/>
    <col min="12299" max="12300" width="11.5546875" style="1" customWidth="1"/>
    <col min="12301" max="12301" width="21.6640625" style="1" customWidth="1"/>
    <col min="12302" max="12493" width="11.44140625" style="1"/>
    <col min="12494" max="12494" width="21.6640625" style="1" customWidth="1"/>
    <col min="12495" max="12495" width="13.6640625" style="1" customWidth="1"/>
    <col min="12496" max="12496" width="38.6640625" style="1" customWidth="1"/>
    <col min="12497" max="12497" width="3" style="1" bestFit="1" customWidth="1"/>
    <col min="12498" max="12498" width="32.33203125" style="1" customWidth="1"/>
    <col min="12499" max="12499" width="46.33203125" style="1" customWidth="1"/>
    <col min="12500" max="12500" width="19" style="1" customWidth="1"/>
    <col min="12501" max="12501" width="0" style="1" hidden="1" customWidth="1"/>
    <col min="12502" max="12502" width="17.6640625" style="1" customWidth="1"/>
    <col min="12503" max="12503" width="0" style="1" hidden="1" customWidth="1"/>
    <col min="12504" max="12504" width="22.33203125" style="1" customWidth="1"/>
    <col min="12505" max="12505" width="5.33203125" style="1" customWidth="1"/>
    <col min="12506" max="12506" width="36.33203125" style="1" customWidth="1"/>
    <col min="12507" max="12507" width="5.6640625" style="1" customWidth="1"/>
    <col min="12508" max="12508" width="0" style="1" hidden="1" customWidth="1"/>
    <col min="12509" max="12509" width="20.6640625" style="1" customWidth="1"/>
    <col min="12510" max="12510" width="4.6640625" style="1" customWidth="1"/>
    <col min="12511" max="12511" width="0" style="1" hidden="1" customWidth="1"/>
    <col min="12512" max="12512" width="24.6640625" style="1" customWidth="1"/>
    <col min="12513" max="12513" width="12.33203125" style="1" customWidth="1"/>
    <col min="12514" max="12514" width="0" style="1" hidden="1" customWidth="1"/>
    <col min="12515" max="12515" width="3.44140625" style="1" customWidth="1"/>
    <col min="12516" max="12516" width="0" style="1" hidden="1" customWidth="1"/>
    <col min="12517" max="12517" width="17.6640625" style="1" customWidth="1"/>
    <col min="12518" max="12518" width="3.44140625" style="1" customWidth="1"/>
    <col min="12519" max="12519" width="0" style="1" hidden="1" customWidth="1"/>
    <col min="12520" max="12520" width="23.6640625" style="1" customWidth="1"/>
    <col min="12521" max="12521" width="10" style="1" customWidth="1"/>
    <col min="12522" max="12522" width="0" style="1" hidden="1" customWidth="1"/>
    <col min="12523" max="12524" width="14.6640625" style="1" customWidth="1"/>
    <col min="12525" max="12525" width="12.6640625" style="1" customWidth="1"/>
    <col min="12526" max="12526" width="3.33203125" style="1" customWidth="1"/>
    <col min="12527" max="12527" width="30.33203125" style="1" customWidth="1"/>
    <col min="12528" max="12528" width="5" style="1" customWidth="1"/>
    <col min="12529" max="12529" width="0" style="1" hidden="1" customWidth="1"/>
    <col min="12530" max="12530" width="14.33203125" style="1" customWidth="1"/>
    <col min="12531" max="12531" width="5.6640625" style="1" customWidth="1"/>
    <col min="12532" max="12532" width="0" style="1" hidden="1" customWidth="1"/>
    <col min="12533" max="12533" width="17.33203125" style="1" customWidth="1"/>
    <col min="12534" max="12534" width="12.6640625" style="1" customWidth="1"/>
    <col min="12535" max="12535" width="0" style="1" hidden="1" customWidth="1"/>
    <col min="12536" max="12536" width="5.33203125" style="1" customWidth="1"/>
    <col min="12537" max="12537" width="0" style="1" hidden="1" customWidth="1"/>
    <col min="12538" max="12538" width="17" style="1" customWidth="1"/>
    <col min="12539" max="12539" width="6.33203125" style="1" customWidth="1"/>
    <col min="12540" max="12540" width="0" style="1" hidden="1" customWidth="1"/>
    <col min="12541" max="12541" width="14.33203125" style="1" customWidth="1"/>
    <col min="12542" max="12542" width="7.5546875" style="1" customWidth="1"/>
    <col min="12543" max="12543" width="0" style="1" hidden="1" customWidth="1"/>
    <col min="12544" max="12545" width="14.33203125" style="1" customWidth="1"/>
    <col min="12546" max="12546" width="20.6640625" style="1" customWidth="1"/>
    <col min="12547" max="12547" width="14.44140625" style="1" customWidth="1"/>
    <col min="12548" max="12548" width="15" style="1" customWidth="1"/>
    <col min="12549" max="12549" width="2.6640625" style="1" customWidth="1"/>
    <col min="12550" max="12550" width="11.6640625" style="1" customWidth="1"/>
    <col min="12551" max="12551" width="11.5546875" style="1" customWidth="1"/>
    <col min="12552" max="12552" width="2.33203125" style="1" customWidth="1"/>
    <col min="12553" max="12553" width="41" style="1" customWidth="1"/>
    <col min="12554" max="12554" width="14.33203125" style="1" customWidth="1"/>
    <col min="12555" max="12556" width="11.5546875" style="1" customWidth="1"/>
    <col min="12557" max="12557" width="21.6640625" style="1" customWidth="1"/>
    <col min="12558" max="12749" width="11.44140625" style="1"/>
    <col min="12750" max="12750" width="21.6640625" style="1" customWidth="1"/>
    <col min="12751" max="12751" width="13.6640625" style="1" customWidth="1"/>
    <col min="12752" max="12752" width="38.6640625" style="1" customWidth="1"/>
    <col min="12753" max="12753" width="3" style="1" bestFit="1" customWidth="1"/>
    <col min="12754" max="12754" width="32.33203125" style="1" customWidth="1"/>
    <col min="12755" max="12755" width="46.33203125" style="1" customWidth="1"/>
    <col min="12756" max="12756" width="19" style="1" customWidth="1"/>
    <col min="12757" max="12757" width="0" style="1" hidden="1" customWidth="1"/>
    <col min="12758" max="12758" width="17.6640625" style="1" customWidth="1"/>
    <col min="12759" max="12759" width="0" style="1" hidden="1" customWidth="1"/>
    <col min="12760" max="12760" width="22.33203125" style="1" customWidth="1"/>
    <col min="12761" max="12761" width="5.33203125" style="1" customWidth="1"/>
    <col min="12762" max="12762" width="36.33203125" style="1" customWidth="1"/>
    <col min="12763" max="12763" width="5.6640625" style="1" customWidth="1"/>
    <col min="12764" max="12764" width="0" style="1" hidden="1" customWidth="1"/>
    <col min="12765" max="12765" width="20.6640625" style="1" customWidth="1"/>
    <col min="12766" max="12766" width="4.6640625" style="1" customWidth="1"/>
    <col min="12767" max="12767" width="0" style="1" hidden="1" customWidth="1"/>
    <col min="12768" max="12768" width="24.6640625" style="1" customWidth="1"/>
    <col min="12769" max="12769" width="12.33203125" style="1" customWidth="1"/>
    <col min="12770" max="12770" width="0" style="1" hidden="1" customWidth="1"/>
    <col min="12771" max="12771" width="3.44140625" style="1" customWidth="1"/>
    <col min="12772" max="12772" width="0" style="1" hidden="1" customWidth="1"/>
    <col min="12773" max="12773" width="17.6640625" style="1" customWidth="1"/>
    <col min="12774" max="12774" width="3.44140625" style="1" customWidth="1"/>
    <col min="12775" max="12775" width="0" style="1" hidden="1" customWidth="1"/>
    <col min="12776" max="12776" width="23.6640625" style="1" customWidth="1"/>
    <col min="12777" max="12777" width="10" style="1" customWidth="1"/>
    <col min="12778" max="12778" width="0" style="1" hidden="1" customWidth="1"/>
    <col min="12779" max="12780" width="14.6640625" style="1" customWidth="1"/>
    <col min="12781" max="12781" width="12.6640625" style="1" customWidth="1"/>
    <col min="12782" max="12782" width="3.33203125" style="1" customWidth="1"/>
    <col min="12783" max="12783" width="30.33203125" style="1" customWidth="1"/>
    <col min="12784" max="12784" width="5" style="1" customWidth="1"/>
    <col min="12785" max="12785" width="0" style="1" hidden="1" customWidth="1"/>
    <col min="12786" max="12786" width="14.33203125" style="1" customWidth="1"/>
    <col min="12787" max="12787" width="5.6640625" style="1" customWidth="1"/>
    <col min="12788" max="12788" width="0" style="1" hidden="1" customWidth="1"/>
    <col min="12789" max="12789" width="17.33203125" style="1" customWidth="1"/>
    <col min="12790" max="12790" width="12.6640625" style="1" customWidth="1"/>
    <col min="12791" max="12791" width="0" style="1" hidden="1" customWidth="1"/>
    <col min="12792" max="12792" width="5.33203125" style="1" customWidth="1"/>
    <col min="12793" max="12793" width="0" style="1" hidden="1" customWidth="1"/>
    <col min="12794" max="12794" width="17" style="1" customWidth="1"/>
    <col min="12795" max="12795" width="6.33203125" style="1" customWidth="1"/>
    <col min="12796" max="12796" width="0" style="1" hidden="1" customWidth="1"/>
    <col min="12797" max="12797" width="14.33203125" style="1" customWidth="1"/>
    <col min="12798" max="12798" width="7.5546875" style="1" customWidth="1"/>
    <col min="12799" max="12799" width="0" style="1" hidden="1" customWidth="1"/>
    <col min="12800" max="12801" width="14.33203125" style="1" customWidth="1"/>
    <col min="12802" max="12802" width="20.6640625" style="1" customWidth="1"/>
    <col min="12803" max="12803" width="14.44140625" style="1" customWidth="1"/>
    <col min="12804" max="12804" width="15" style="1" customWidth="1"/>
    <col min="12805" max="12805" width="2.6640625" style="1" customWidth="1"/>
    <col min="12806" max="12806" width="11.6640625" style="1" customWidth="1"/>
    <col min="12807" max="12807" width="11.5546875" style="1" customWidth="1"/>
    <col min="12808" max="12808" width="2.33203125" style="1" customWidth="1"/>
    <col min="12809" max="12809" width="41" style="1" customWidth="1"/>
    <col min="12810" max="12810" width="14.33203125" style="1" customWidth="1"/>
    <col min="12811" max="12812" width="11.5546875" style="1" customWidth="1"/>
    <col min="12813" max="12813" width="21.6640625" style="1" customWidth="1"/>
    <col min="12814" max="13005" width="11.44140625" style="1"/>
    <col min="13006" max="13006" width="21.6640625" style="1" customWidth="1"/>
    <col min="13007" max="13007" width="13.6640625" style="1" customWidth="1"/>
    <col min="13008" max="13008" width="38.6640625" style="1" customWidth="1"/>
    <col min="13009" max="13009" width="3" style="1" bestFit="1" customWidth="1"/>
    <col min="13010" max="13010" width="32.33203125" style="1" customWidth="1"/>
    <col min="13011" max="13011" width="46.33203125" style="1" customWidth="1"/>
    <col min="13012" max="13012" width="19" style="1" customWidth="1"/>
    <col min="13013" max="13013" width="0" style="1" hidden="1" customWidth="1"/>
    <col min="13014" max="13014" width="17.6640625" style="1" customWidth="1"/>
    <col min="13015" max="13015" width="0" style="1" hidden="1" customWidth="1"/>
    <col min="13016" max="13016" width="22.33203125" style="1" customWidth="1"/>
    <col min="13017" max="13017" width="5.33203125" style="1" customWidth="1"/>
    <col min="13018" max="13018" width="36.33203125" style="1" customWidth="1"/>
    <col min="13019" max="13019" width="5.6640625" style="1" customWidth="1"/>
    <col min="13020" max="13020" width="0" style="1" hidden="1" customWidth="1"/>
    <col min="13021" max="13021" width="20.6640625" style="1" customWidth="1"/>
    <col min="13022" max="13022" width="4.6640625" style="1" customWidth="1"/>
    <col min="13023" max="13023" width="0" style="1" hidden="1" customWidth="1"/>
    <col min="13024" max="13024" width="24.6640625" style="1" customWidth="1"/>
    <col min="13025" max="13025" width="12.33203125" style="1" customWidth="1"/>
    <col min="13026" max="13026" width="0" style="1" hidden="1" customWidth="1"/>
    <col min="13027" max="13027" width="3.44140625" style="1" customWidth="1"/>
    <col min="13028" max="13028" width="0" style="1" hidden="1" customWidth="1"/>
    <col min="13029" max="13029" width="17.6640625" style="1" customWidth="1"/>
    <col min="13030" max="13030" width="3.44140625" style="1" customWidth="1"/>
    <col min="13031" max="13031" width="0" style="1" hidden="1" customWidth="1"/>
    <col min="13032" max="13032" width="23.6640625" style="1" customWidth="1"/>
    <col min="13033" max="13033" width="10" style="1" customWidth="1"/>
    <col min="13034" max="13034" width="0" style="1" hidden="1" customWidth="1"/>
    <col min="13035" max="13036" width="14.6640625" style="1" customWidth="1"/>
    <col min="13037" max="13037" width="12.6640625" style="1" customWidth="1"/>
    <col min="13038" max="13038" width="3.33203125" style="1" customWidth="1"/>
    <col min="13039" max="13039" width="30.33203125" style="1" customWidth="1"/>
    <col min="13040" max="13040" width="5" style="1" customWidth="1"/>
    <col min="13041" max="13041" width="0" style="1" hidden="1" customWidth="1"/>
    <col min="13042" max="13042" width="14.33203125" style="1" customWidth="1"/>
    <col min="13043" max="13043" width="5.6640625" style="1" customWidth="1"/>
    <col min="13044" max="13044" width="0" style="1" hidden="1" customWidth="1"/>
    <col min="13045" max="13045" width="17.33203125" style="1" customWidth="1"/>
    <col min="13046" max="13046" width="12.6640625" style="1" customWidth="1"/>
    <col min="13047" max="13047" width="0" style="1" hidden="1" customWidth="1"/>
    <col min="13048" max="13048" width="5.33203125" style="1" customWidth="1"/>
    <col min="13049" max="13049" width="0" style="1" hidden="1" customWidth="1"/>
    <col min="13050" max="13050" width="17" style="1" customWidth="1"/>
    <col min="13051" max="13051" width="6.33203125" style="1" customWidth="1"/>
    <col min="13052" max="13052" width="0" style="1" hidden="1" customWidth="1"/>
    <col min="13053" max="13053" width="14.33203125" style="1" customWidth="1"/>
    <col min="13054" max="13054" width="7.5546875" style="1" customWidth="1"/>
    <col min="13055" max="13055" width="0" style="1" hidden="1" customWidth="1"/>
    <col min="13056" max="13057" width="14.33203125" style="1" customWidth="1"/>
    <col min="13058" max="13058" width="20.6640625" style="1" customWidth="1"/>
    <col min="13059" max="13059" width="14.44140625" style="1" customWidth="1"/>
    <col min="13060" max="13060" width="15" style="1" customWidth="1"/>
    <col min="13061" max="13061" width="2.6640625" style="1" customWidth="1"/>
    <col min="13062" max="13062" width="11.6640625" style="1" customWidth="1"/>
    <col min="13063" max="13063" width="11.5546875" style="1" customWidth="1"/>
    <col min="13064" max="13064" width="2.33203125" style="1" customWidth="1"/>
    <col min="13065" max="13065" width="41" style="1" customWidth="1"/>
    <col min="13066" max="13066" width="14.33203125" style="1" customWidth="1"/>
    <col min="13067" max="13068" width="11.5546875" style="1" customWidth="1"/>
    <col min="13069" max="13069" width="21.6640625" style="1" customWidth="1"/>
    <col min="13070" max="13261" width="11.44140625" style="1"/>
    <col min="13262" max="13262" width="21.6640625" style="1" customWidth="1"/>
    <col min="13263" max="13263" width="13.6640625" style="1" customWidth="1"/>
    <col min="13264" max="13264" width="38.6640625" style="1" customWidth="1"/>
    <col min="13265" max="13265" width="3" style="1" bestFit="1" customWidth="1"/>
    <col min="13266" max="13266" width="32.33203125" style="1" customWidth="1"/>
    <col min="13267" max="13267" width="46.33203125" style="1" customWidth="1"/>
    <col min="13268" max="13268" width="19" style="1" customWidth="1"/>
    <col min="13269" max="13269" width="0" style="1" hidden="1" customWidth="1"/>
    <col min="13270" max="13270" width="17.6640625" style="1" customWidth="1"/>
    <col min="13271" max="13271" width="0" style="1" hidden="1" customWidth="1"/>
    <col min="13272" max="13272" width="22.33203125" style="1" customWidth="1"/>
    <col min="13273" max="13273" width="5.33203125" style="1" customWidth="1"/>
    <col min="13274" max="13274" width="36.33203125" style="1" customWidth="1"/>
    <col min="13275" max="13275" width="5.6640625" style="1" customWidth="1"/>
    <col min="13276" max="13276" width="0" style="1" hidden="1" customWidth="1"/>
    <col min="13277" max="13277" width="20.6640625" style="1" customWidth="1"/>
    <col min="13278" max="13278" width="4.6640625" style="1" customWidth="1"/>
    <col min="13279" max="13279" width="0" style="1" hidden="1" customWidth="1"/>
    <col min="13280" max="13280" width="24.6640625" style="1" customWidth="1"/>
    <col min="13281" max="13281" width="12.33203125" style="1" customWidth="1"/>
    <col min="13282" max="13282" width="0" style="1" hidden="1" customWidth="1"/>
    <col min="13283" max="13283" width="3.44140625" style="1" customWidth="1"/>
    <col min="13284" max="13284" width="0" style="1" hidden="1" customWidth="1"/>
    <col min="13285" max="13285" width="17.6640625" style="1" customWidth="1"/>
    <col min="13286" max="13286" width="3.44140625" style="1" customWidth="1"/>
    <col min="13287" max="13287" width="0" style="1" hidden="1" customWidth="1"/>
    <col min="13288" max="13288" width="23.6640625" style="1" customWidth="1"/>
    <col min="13289" max="13289" width="10" style="1" customWidth="1"/>
    <col min="13290" max="13290" width="0" style="1" hidden="1" customWidth="1"/>
    <col min="13291" max="13292" width="14.6640625" style="1" customWidth="1"/>
    <col min="13293" max="13293" width="12.6640625" style="1" customWidth="1"/>
    <col min="13294" max="13294" width="3.33203125" style="1" customWidth="1"/>
    <col min="13295" max="13295" width="30.33203125" style="1" customWidth="1"/>
    <col min="13296" max="13296" width="5" style="1" customWidth="1"/>
    <col min="13297" max="13297" width="0" style="1" hidden="1" customWidth="1"/>
    <col min="13298" max="13298" width="14.33203125" style="1" customWidth="1"/>
    <col min="13299" max="13299" width="5.6640625" style="1" customWidth="1"/>
    <col min="13300" max="13300" width="0" style="1" hidden="1" customWidth="1"/>
    <col min="13301" max="13301" width="17.33203125" style="1" customWidth="1"/>
    <col min="13302" max="13302" width="12.6640625" style="1" customWidth="1"/>
    <col min="13303" max="13303" width="0" style="1" hidden="1" customWidth="1"/>
    <col min="13304" max="13304" width="5.33203125" style="1" customWidth="1"/>
    <col min="13305" max="13305" width="0" style="1" hidden="1" customWidth="1"/>
    <col min="13306" max="13306" width="17" style="1" customWidth="1"/>
    <col min="13307" max="13307" width="6.33203125" style="1" customWidth="1"/>
    <col min="13308" max="13308" width="0" style="1" hidden="1" customWidth="1"/>
    <col min="13309" max="13309" width="14.33203125" style="1" customWidth="1"/>
    <col min="13310" max="13310" width="7.5546875" style="1" customWidth="1"/>
    <col min="13311" max="13311" width="0" style="1" hidden="1" customWidth="1"/>
    <col min="13312" max="13313" width="14.33203125" style="1" customWidth="1"/>
    <col min="13314" max="13314" width="20.6640625" style="1" customWidth="1"/>
    <col min="13315" max="13315" width="14.44140625" style="1" customWidth="1"/>
    <col min="13316" max="13316" width="15" style="1" customWidth="1"/>
    <col min="13317" max="13317" width="2.6640625" style="1" customWidth="1"/>
    <col min="13318" max="13318" width="11.6640625" style="1" customWidth="1"/>
    <col min="13319" max="13319" width="11.5546875" style="1" customWidth="1"/>
    <col min="13320" max="13320" width="2.33203125" style="1" customWidth="1"/>
    <col min="13321" max="13321" width="41" style="1" customWidth="1"/>
    <col min="13322" max="13322" width="14.33203125" style="1" customWidth="1"/>
    <col min="13323" max="13324" width="11.5546875" style="1" customWidth="1"/>
    <col min="13325" max="13325" width="21.6640625" style="1" customWidth="1"/>
    <col min="13326" max="13517" width="11.44140625" style="1"/>
    <col min="13518" max="13518" width="21.6640625" style="1" customWidth="1"/>
    <col min="13519" max="13519" width="13.6640625" style="1" customWidth="1"/>
    <col min="13520" max="13520" width="38.6640625" style="1" customWidth="1"/>
    <col min="13521" max="13521" width="3" style="1" bestFit="1" customWidth="1"/>
    <col min="13522" max="13522" width="32.33203125" style="1" customWidth="1"/>
    <col min="13523" max="13523" width="46.33203125" style="1" customWidth="1"/>
    <col min="13524" max="13524" width="19" style="1" customWidth="1"/>
    <col min="13525" max="13525" width="0" style="1" hidden="1" customWidth="1"/>
    <col min="13526" max="13526" width="17.6640625" style="1" customWidth="1"/>
    <col min="13527" max="13527" width="0" style="1" hidden="1" customWidth="1"/>
    <col min="13528" max="13528" width="22.33203125" style="1" customWidth="1"/>
    <col min="13529" max="13529" width="5.33203125" style="1" customWidth="1"/>
    <col min="13530" max="13530" width="36.33203125" style="1" customWidth="1"/>
    <col min="13531" max="13531" width="5.6640625" style="1" customWidth="1"/>
    <col min="13532" max="13532" width="0" style="1" hidden="1" customWidth="1"/>
    <col min="13533" max="13533" width="20.6640625" style="1" customWidth="1"/>
    <col min="13534" max="13534" width="4.6640625" style="1" customWidth="1"/>
    <col min="13535" max="13535" width="0" style="1" hidden="1" customWidth="1"/>
    <col min="13536" max="13536" width="24.6640625" style="1" customWidth="1"/>
    <col min="13537" max="13537" width="12.33203125" style="1" customWidth="1"/>
    <col min="13538" max="13538" width="0" style="1" hidden="1" customWidth="1"/>
    <col min="13539" max="13539" width="3.44140625" style="1" customWidth="1"/>
    <col min="13540" max="13540" width="0" style="1" hidden="1" customWidth="1"/>
    <col min="13541" max="13541" width="17.6640625" style="1" customWidth="1"/>
    <col min="13542" max="13542" width="3.44140625" style="1" customWidth="1"/>
    <col min="13543" max="13543" width="0" style="1" hidden="1" customWidth="1"/>
    <col min="13544" max="13544" width="23.6640625" style="1" customWidth="1"/>
    <col min="13545" max="13545" width="10" style="1" customWidth="1"/>
    <col min="13546" max="13546" width="0" style="1" hidden="1" customWidth="1"/>
    <col min="13547" max="13548" width="14.6640625" style="1" customWidth="1"/>
    <col min="13549" max="13549" width="12.6640625" style="1" customWidth="1"/>
    <col min="13550" max="13550" width="3.33203125" style="1" customWidth="1"/>
    <col min="13551" max="13551" width="30.33203125" style="1" customWidth="1"/>
    <col min="13552" max="13552" width="5" style="1" customWidth="1"/>
    <col min="13553" max="13553" width="0" style="1" hidden="1" customWidth="1"/>
    <col min="13554" max="13554" width="14.33203125" style="1" customWidth="1"/>
    <col min="13555" max="13555" width="5.6640625" style="1" customWidth="1"/>
    <col min="13556" max="13556" width="0" style="1" hidden="1" customWidth="1"/>
    <col min="13557" max="13557" width="17.33203125" style="1" customWidth="1"/>
    <col min="13558" max="13558" width="12.6640625" style="1" customWidth="1"/>
    <col min="13559" max="13559" width="0" style="1" hidden="1" customWidth="1"/>
    <col min="13560" max="13560" width="5.33203125" style="1" customWidth="1"/>
    <col min="13561" max="13561" width="0" style="1" hidden="1" customWidth="1"/>
    <col min="13562" max="13562" width="17" style="1" customWidth="1"/>
    <col min="13563" max="13563" width="6.33203125" style="1" customWidth="1"/>
    <col min="13564" max="13564" width="0" style="1" hidden="1" customWidth="1"/>
    <col min="13565" max="13565" width="14.33203125" style="1" customWidth="1"/>
    <col min="13566" max="13566" width="7.5546875" style="1" customWidth="1"/>
    <col min="13567" max="13567" width="0" style="1" hidden="1" customWidth="1"/>
    <col min="13568" max="13569" width="14.33203125" style="1" customWidth="1"/>
    <col min="13570" max="13570" width="20.6640625" style="1" customWidth="1"/>
    <col min="13571" max="13571" width="14.44140625" style="1" customWidth="1"/>
    <col min="13572" max="13572" width="15" style="1" customWidth="1"/>
    <col min="13573" max="13573" width="2.6640625" style="1" customWidth="1"/>
    <col min="13574" max="13574" width="11.6640625" style="1" customWidth="1"/>
    <col min="13575" max="13575" width="11.5546875" style="1" customWidth="1"/>
    <col min="13576" max="13576" width="2.33203125" style="1" customWidth="1"/>
    <col min="13577" max="13577" width="41" style="1" customWidth="1"/>
    <col min="13578" max="13578" width="14.33203125" style="1" customWidth="1"/>
    <col min="13579" max="13580" width="11.5546875" style="1" customWidth="1"/>
    <col min="13581" max="13581" width="21.6640625" style="1" customWidth="1"/>
    <col min="13582" max="13773" width="11.44140625" style="1"/>
    <col min="13774" max="13774" width="21.6640625" style="1" customWidth="1"/>
    <col min="13775" max="13775" width="13.6640625" style="1" customWidth="1"/>
    <col min="13776" max="13776" width="38.6640625" style="1" customWidth="1"/>
    <col min="13777" max="13777" width="3" style="1" bestFit="1" customWidth="1"/>
    <col min="13778" max="13778" width="32.33203125" style="1" customWidth="1"/>
    <col min="13779" max="13779" width="46.33203125" style="1" customWidth="1"/>
    <col min="13780" max="13780" width="19" style="1" customWidth="1"/>
    <col min="13781" max="13781" width="0" style="1" hidden="1" customWidth="1"/>
    <col min="13782" max="13782" width="17.6640625" style="1" customWidth="1"/>
    <col min="13783" max="13783" width="0" style="1" hidden="1" customWidth="1"/>
    <col min="13784" max="13784" width="22.33203125" style="1" customWidth="1"/>
    <col min="13785" max="13785" width="5.33203125" style="1" customWidth="1"/>
    <col min="13786" max="13786" width="36.33203125" style="1" customWidth="1"/>
    <col min="13787" max="13787" width="5.6640625" style="1" customWidth="1"/>
    <col min="13788" max="13788" width="0" style="1" hidden="1" customWidth="1"/>
    <col min="13789" max="13789" width="20.6640625" style="1" customWidth="1"/>
    <col min="13790" max="13790" width="4.6640625" style="1" customWidth="1"/>
    <col min="13791" max="13791" width="0" style="1" hidden="1" customWidth="1"/>
    <col min="13792" max="13792" width="24.6640625" style="1" customWidth="1"/>
    <col min="13793" max="13793" width="12.33203125" style="1" customWidth="1"/>
    <col min="13794" max="13794" width="0" style="1" hidden="1" customWidth="1"/>
    <col min="13795" max="13795" width="3.44140625" style="1" customWidth="1"/>
    <col min="13796" max="13796" width="0" style="1" hidden="1" customWidth="1"/>
    <col min="13797" max="13797" width="17.6640625" style="1" customWidth="1"/>
    <col min="13798" max="13798" width="3.44140625" style="1" customWidth="1"/>
    <col min="13799" max="13799" width="0" style="1" hidden="1" customWidth="1"/>
    <col min="13800" max="13800" width="23.6640625" style="1" customWidth="1"/>
    <col min="13801" max="13801" width="10" style="1" customWidth="1"/>
    <col min="13802" max="13802" width="0" style="1" hidden="1" customWidth="1"/>
    <col min="13803" max="13804" width="14.6640625" style="1" customWidth="1"/>
    <col min="13805" max="13805" width="12.6640625" style="1" customWidth="1"/>
    <col min="13806" max="13806" width="3.33203125" style="1" customWidth="1"/>
    <col min="13807" max="13807" width="30.33203125" style="1" customWidth="1"/>
    <col min="13808" max="13808" width="5" style="1" customWidth="1"/>
    <col min="13809" max="13809" width="0" style="1" hidden="1" customWidth="1"/>
    <col min="13810" max="13810" width="14.33203125" style="1" customWidth="1"/>
    <col min="13811" max="13811" width="5.6640625" style="1" customWidth="1"/>
    <col min="13812" max="13812" width="0" style="1" hidden="1" customWidth="1"/>
    <col min="13813" max="13813" width="17.33203125" style="1" customWidth="1"/>
    <col min="13814" max="13814" width="12.6640625" style="1" customWidth="1"/>
    <col min="13815" max="13815" width="0" style="1" hidden="1" customWidth="1"/>
    <col min="13816" max="13816" width="5.33203125" style="1" customWidth="1"/>
    <col min="13817" max="13817" width="0" style="1" hidden="1" customWidth="1"/>
    <col min="13818" max="13818" width="17" style="1" customWidth="1"/>
    <col min="13819" max="13819" width="6.33203125" style="1" customWidth="1"/>
    <col min="13820" max="13820" width="0" style="1" hidden="1" customWidth="1"/>
    <col min="13821" max="13821" width="14.33203125" style="1" customWidth="1"/>
    <col min="13822" max="13822" width="7.5546875" style="1" customWidth="1"/>
    <col min="13823" max="13823" width="0" style="1" hidden="1" customWidth="1"/>
    <col min="13824" max="13825" width="14.33203125" style="1" customWidth="1"/>
    <col min="13826" max="13826" width="20.6640625" style="1" customWidth="1"/>
    <col min="13827" max="13827" width="14.44140625" style="1" customWidth="1"/>
    <col min="13828" max="13828" width="15" style="1" customWidth="1"/>
    <col min="13829" max="13829" width="2.6640625" style="1" customWidth="1"/>
    <col min="13830" max="13830" width="11.6640625" style="1" customWidth="1"/>
    <col min="13831" max="13831" width="11.5546875" style="1" customWidth="1"/>
    <col min="13832" max="13832" width="2.33203125" style="1" customWidth="1"/>
    <col min="13833" max="13833" width="41" style="1" customWidth="1"/>
    <col min="13834" max="13834" width="14.33203125" style="1" customWidth="1"/>
    <col min="13835" max="13836" width="11.5546875" style="1" customWidth="1"/>
    <col min="13837" max="13837" width="21.6640625" style="1" customWidth="1"/>
    <col min="13838" max="14029" width="11.44140625" style="1"/>
    <col min="14030" max="14030" width="21.6640625" style="1" customWidth="1"/>
    <col min="14031" max="14031" width="13.6640625" style="1" customWidth="1"/>
    <col min="14032" max="14032" width="38.6640625" style="1" customWidth="1"/>
    <col min="14033" max="14033" width="3" style="1" bestFit="1" customWidth="1"/>
    <col min="14034" max="14034" width="32.33203125" style="1" customWidth="1"/>
    <col min="14035" max="14035" width="46.33203125" style="1" customWidth="1"/>
    <col min="14036" max="14036" width="19" style="1" customWidth="1"/>
    <col min="14037" max="14037" width="0" style="1" hidden="1" customWidth="1"/>
    <col min="14038" max="14038" width="17.6640625" style="1" customWidth="1"/>
    <col min="14039" max="14039" width="0" style="1" hidden="1" customWidth="1"/>
    <col min="14040" max="14040" width="22.33203125" style="1" customWidth="1"/>
    <col min="14041" max="14041" width="5.33203125" style="1" customWidth="1"/>
    <col min="14042" max="14042" width="36.33203125" style="1" customWidth="1"/>
    <col min="14043" max="14043" width="5.6640625" style="1" customWidth="1"/>
    <col min="14044" max="14044" width="0" style="1" hidden="1" customWidth="1"/>
    <col min="14045" max="14045" width="20.6640625" style="1" customWidth="1"/>
    <col min="14046" max="14046" width="4.6640625" style="1" customWidth="1"/>
    <col min="14047" max="14047" width="0" style="1" hidden="1" customWidth="1"/>
    <col min="14048" max="14048" width="24.6640625" style="1" customWidth="1"/>
    <col min="14049" max="14049" width="12.33203125" style="1" customWidth="1"/>
    <col min="14050" max="14050" width="0" style="1" hidden="1" customWidth="1"/>
    <col min="14051" max="14051" width="3.44140625" style="1" customWidth="1"/>
    <col min="14052" max="14052" width="0" style="1" hidden="1" customWidth="1"/>
    <col min="14053" max="14053" width="17.6640625" style="1" customWidth="1"/>
    <col min="14054" max="14054" width="3.44140625" style="1" customWidth="1"/>
    <col min="14055" max="14055" width="0" style="1" hidden="1" customWidth="1"/>
    <col min="14056" max="14056" width="23.6640625" style="1" customWidth="1"/>
    <col min="14057" max="14057" width="10" style="1" customWidth="1"/>
    <col min="14058" max="14058" width="0" style="1" hidden="1" customWidth="1"/>
    <col min="14059" max="14060" width="14.6640625" style="1" customWidth="1"/>
    <col min="14061" max="14061" width="12.6640625" style="1" customWidth="1"/>
    <col min="14062" max="14062" width="3.33203125" style="1" customWidth="1"/>
    <col min="14063" max="14063" width="30.33203125" style="1" customWidth="1"/>
    <col min="14064" max="14064" width="5" style="1" customWidth="1"/>
    <col min="14065" max="14065" width="0" style="1" hidden="1" customWidth="1"/>
    <col min="14066" max="14066" width="14.33203125" style="1" customWidth="1"/>
    <col min="14067" max="14067" width="5.6640625" style="1" customWidth="1"/>
    <col min="14068" max="14068" width="0" style="1" hidden="1" customWidth="1"/>
    <col min="14069" max="14069" width="17.33203125" style="1" customWidth="1"/>
    <col min="14070" max="14070" width="12.6640625" style="1" customWidth="1"/>
    <col min="14071" max="14071" width="0" style="1" hidden="1" customWidth="1"/>
    <col min="14072" max="14072" width="5.33203125" style="1" customWidth="1"/>
    <col min="14073" max="14073" width="0" style="1" hidden="1" customWidth="1"/>
    <col min="14074" max="14074" width="17" style="1" customWidth="1"/>
    <col min="14075" max="14075" width="6.33203125" style="1" customWidth="1"/>
    <col min="14076" max="14076" width="0" style="1" hidden="1" customWidth="1"/>
    <col min="14077" max="14077" width="14.33203125" style="1" customWidth="1"/>
    <col min="14078" max="14078" width="7.5546875" style="1" customWidth="1"/>
    <col min="14079" max="14079" width="0" style="1" hidden="1" customWidth="1"/>
    <col min="14080" max="14081" width="14.33203125" style="1" customWidth="1"/>
    <col min="14082" max="14082" width="20.6640625" style="1" customWidth="1"/>
    <col min="14083" max="14083" width="14.44140625" style="1" customWidth="1"/>
    <col min="14084" max="14084" width="15" style="1" customWidth="1"/>
    <col min="14085" max="14085" width="2.6640625" style="1" customWidth="1"/>
    <col min="14086" max="14086" width="11.6640625" style="1" customWidth="1"/>
    <col min="14087" max="14087" width="11.5546875" style="1" customWidth="1"/>
    <col min="14088" max="14088" width="2.33203125" style="1" customWidth="1"/>
    <col min="14089" max="14089" width="41" style="1" customWidth="1"/>
    <col min="14090" max="14090" width="14.33203125" style="1" customWidth="1"/>
    <col min="14091" max="14092" width="11.5546875" style="1" customWidth="1"/>
    <col min="14093" max="14093" width="21.6640625" style="1" customWidth="1"/>
    <col min="14094" max="14285" width="11.44140625" style="1"/>
    <col min="14286" max="14286" width="21.6640625" style="1" customWidth="1"/>
    <col min="14287" max="14287" width="13.6640625" style="1" customWidth="1"/>
    <col min="14288" max="14288" width="38.6640625" style="1" customWidth="1"/>
    <col min="14289" max="14289" width="3" style="1" bestFit="1" customWidth="1"/>
    <col min="14290" max="14290" width="32.33203125" style="1" customWidth="1"/>
    <col min="14291" max="14291" width="46.33203125" style="1" customWidth="1"/>
    <col min="14292" max="14292" width="19" style="1" customWidth="1"/>
    <col min="14293" max="14293" width="0" style="1" hidden="1" customWidth="1"/>
    <col min="14294" max="14294" width="17.6640625" style="1" customWidth="1"/>
    <col min="14295" max="14295" width="0" style="1" hidden="1" customWidth="1"/>
    <col min="14296" max="14296" width="22.33203125" style="1" customWidth="1"/>
    <col min="14297" max="14297" width="5.33203125" style="1" customWidth="1"/>
    <col min="14298" max="14298" width="36.33203125" style="1" customWidth="1"/>
    <col min="14299" max="14299" width="5.6640625" style="1" customWidth="1"/>
    <col min="14300" max="14300" width="0" style="1" hidden="1" customWidth="1"/>
    <col min="14301" max="14301" width="20.6640625" style="1" customWidth="1"/>
    <col min="14302" max="14302" width="4.6640625" style="1" customWidth="1"/>
    <col min="14303" max="14303" width="0" style="1" hidden="1" customWidth="1"/>
    <col min="14304" max="14304" width="24.6640625" style="1" customWidth="1"/>
    <col min="14305" max="14305" width="12.33203125" style="1" customWidth="1"/>
    <col min="14306" max="14306" width="0" style="1" hidden="1" customWidth="1"/>
    <col min="14307" max="14307" width="3.44140625" style="1" customWidth="1"/>
    <col min="14308" max="14308" width="0" style="1" hidden="1" customWidth="1"/>
    <col min="14309" max="14309" width="17.6640625" style="1" customWidth="1"/>
    <col min="14310" max="14310" width="3.44140625" style="1" customWidth="1"/>
    <col min="14311" max="14311" width="0" style="1" hidden="1" customWidth="1"/>
    <col min="14312" max="14312" width="23.6640625" style="1" customWidth="1"/>
    <col min="14313" max="14313" width="10" style="1" customWidth="1"/>
    <col min="14314" max="14314" width="0" style="1" hidden="1" customWidth="1"/>
    <col min="14315" max="14316" width="14.6640625" style="1" customWidth="1"/>
    <col min="14317" max="14317" width="12.6640625" style="1" customWidth="1"/>
    <col min="14318" max="14318" width="3.33203125" style="1" customWidth="1"/>
    <col min="14319" max="14319" width="30.33203125" style="1" customWidth="1"/>
    <col min="14320" max="14320" width="5" style="1" customWidth="1"/>
    <col min="14321" max="14321" width="0" style="1" hidden="1" customWidth="1"/>
    <col min="14322" max="14322" width="14.33203125" style="1" customWidth="1"/>
    <col min="14323" max="14323" width="5.6640625" style="1" customWidth="1"/>
    <col min="14324" max="14324" width="0" style="1" hidden="1" customWidth="1"/>
    <col min="14325" max="14325" width="17.33203125" style="1" customWidth="1"/>
    <col min="14326" max="14326" width="12.6640625" style="1" customWidth="1"/>
    <col min="14327" max="14327" width="0" style="1" hidden="1" customWidth="1"/>
    <col min="14328" max="14328" width="5.33203125" style="1" customWidth="1"/>
    <col min="14329" max="14329" width="0" style="1" hidden="1" customWidth="1"/>
    <col min="14330" max="14330" width="17" style="1" customWidth="1"/>
    <col min="14331" max="14331" width="6.33203125" style="1" customWidth="1"/>
    <col min="14332" max="14332" width="0" style="1" hidden="1" customWidth="1"/>
    <col min="14333" max="14333" width="14.33203125" style="1" customWidth="1"/>
    <col min="14334" max="14334" width="7.5546875" style="1" customWidth="1"/>
    <col min="14335" max="14335" width="0" style="1" hidden="1" customWidth="1"/>
    <col min="14336" max="14337" width="14.33203125" style="1" customWidth="1"/>
    <col min="14338" max="14338" width="20.6640625" style="1" customWidth="1"/>
    <col min="14339" max="14339" width="14.44140625" style="1" customWidth="1"/>
    <col min="14340" max="14340" width="15" style="1" customWidth="1"/>
    <col min="14341" max="14341" width="2.6640625" style="1" customWidth="1"/>
    <col min="14342" max="14342" width="11.6640625" style="1" customWidth="1"/>
    <col min="14343" max="14343" width="11.5546875" style="1" customWidth="1"/>
    <col min="14344" max="14344" width="2.33203125" style="1" customWidth="1"/>
    <col min="14345" max="14345" width="41" style="1" customWidth="1"/>
    <col min="14346" max="14346" width="14.33203125" style="1" customWidth="1"/>
    <col min="14347" max="14348" width="11.5546875" style="1" customWidth="1"/>
    <col min="14349" max="14349" width="21.6640625" style="1" customWidth="1"/>
    <col min="14350" max="14541" width="11.44140625" style="1"/>
    <col min="14542" max="14542" width="21.6640625" style="1" customWidth="1"/>
    <col min="14543" max="14543" width="13.6640625" style="1" customWidth="1"/>
    <col min="14544" max="14544" width="38.6640625" style="1" customWidth="1"/>
    <col min="14545" max="14545" width="3" style="1" bestFit="1" customWidth="1"/>
    <col min="14546" max="14546" width="32.33203125" style="1" customWidth="1"/>
    <col min="14547" max="14547" width="46.33203125" style="1" customWidth="1"/>
    <col min="14548" max="14548" width="19" style="1" customWidth="1"/>
    <col min="14549" max="14549" width="0" style="1" hidden="1" customWidth="1"/>
    <col min="14550" max="14550" width="17.6640625" style="1" customWidth="1"/>
    <col min="14551" max="14551" width="0" style="1" hidden="1" customWidth="1"/>
    <col min="14552" max="14552" width="22.33203125" style="1" customWidth="1"/>
    <col min="14553" max="14553" width="5.33203125" style="1" customWidth="1"/>
    <col min="14554" max="14554" width="36.33203125" style="1" customWidth="1"/>
    <col min="14555" max="14555" width="5.6640625" style="1" customWidth="1"/>
    <col min="14556" max="14556" width="0" style="1" hidden="1" customWidth="1"/>
    <col min="14557" max="14557" width="20.6640625" style="1" customWidth="1"/>
    <col min="14558" max="14558" width="4.6640625" style="1" customWidth="1"/>
    <col min="14559" max="14559" width="0" style="1" hidden="1" customWidth="1"/>
    <col min="14560" max="14560" width="24.6640625" style="1" customWidth="1"/>
    <col min="14561" max="14561" width="12.33203125" style="1" customWidth="1"/>
    <col min="14562" max="14562" width="0" style="1" hidden="1" customWidth="1"/>
    <col min="14563" max="14563" width="3.44140625" style="1" customWidth="1"/>
    <col min="14564" max="14564" width="0" style="1" hidden="1" customWidth="1"/>
    <col min="14565" max="14565" width="17.6640625" style="1" customWidth="1"/>
    <col min="14566" max="14566" width="3.44140625" style="1" customWidth="1"/>
    <col min="14567" max="14567" width="0" style="1" hidden="1" customWidth="1"/>
    <col min="14568" max="14568" width="23.6640625" style="1" customWidth="1"/>
    <col min="14569" max="14569" width="10" style="1" customWidth="1"/>
    <col min="14570" max="14570" width="0" style="1" hidden="1" customWidth="1"/>
    <col min="14571" max="14572" width="14.6640625" style="1" customWidth="1"/>
    <col min="14573" max="14573" width="12.6640625" style="1" customWidth="1"/>
    <col min="14574" max="14574" width="3.33203125" style="1" customWidth="1"/>
    <col min="14575" max="14575" width="30.33203125" style="1" customWidth="1"/>
    <col min="14576" max="14576" width="5" style="1" customWidth="1"/>
    <col min="14577" max="14577" width="0" style="1" hidden="1" customWidth="1"/>
    <col min="14578" max="14578" width="14.33203125" style="1" customWidth="1"/>
    <col min="14579" max="14579" width="5.6640625" style="1" customWidth="1"/>
    <col min="14580" max="14580" width="0" style="1" hidden="1" customWidth="1"/>
    <col min="14581" max="14581" width="17.33203125" style="1" customWidth="1"/>
    <col min="14582" max="14582" width="12.6640625" style="1" customWidth="1"/>
    <col min="14583" max="14583" width="0" style="1" hidden="1" customWidth="1"/>
    <col min="14584" max="14584" width="5.33203125" style="1" customWidth="1"/>
    <col min="14585" max="14585" width="0" style="1" hidden="1" customWidth="1"/>
    <col min="14586" max="14586" width="17" style="1" customWidth="1"/>
    <col min="14587" max="14587" width="6.33203125" style="1" customWidth="1"/>
    <col min="14588" max="14588" width="0" style="1" hidden="1" customWidth="1"/>
    <col min="14589" max="14589" width="14.33203125" style="1" customWidth="1"/>
    <col min="14590" max="14590" width="7.5546875" style="1" customWidth="1"/>
    <col min="14591" max="14591" width="0" style="1" hidden="1" customWidth="1"/>
    <col min="14592" max="14593" width="14.33203125" style="1" customWidth="1"/>
    <col min="14594" max="14594" width="20.6640625" style="1" customWidth="1"/>
    <col min="14595" max="14595" width="14.44140625" style="1" customWidth="1"/>
    <col min="14596" max="14596" width="15" style="1" customWidth="1"/>
    <col min="14597" max="14597" width="2.6640625" style="1" customWidth="1"/>
    <col min="14598" max="14598" width="11.6640625" style="1" customWidth="1"/>
    <col min="14599" max="14599" width="11.5546875" style="1" customWidth="1"/>
    <col min="14600" max="14600" width="2.33203125" style="1" customWidth="1"/>
    <col min="14601" max="14601" width="41" style="1" customWidth="1"/>
    <col min="14602" max="14602" width="14.33203125" style="1" customWidth="1"/>
    <col min="14603" max="14604" width="11.5546875" style="1" customWidth="1"/>
    <col min="14605" max="14605" width="21.6640625" style="1" customWidth="1"/>
    <col min="14606" max="14797" width="11.44140625" style="1"/>
    <col min="14798" max="14798" width="21.6640625" style="1" customWidth="1"/>
    <col min="14799" max="14799" width="13.6640625" style="1" customWidth="1"/>
    <col min="14800" max="14800" width="38.6640625" style="1" customWidth="1"/>
    <col min="14801" max="14801" width="3" style="1" bestFit="1" customWidth="1"/>
    <col min="14802" max="14802" width="32.33203125" style="1" customWidth="1"/>
    <col min="14803" max="14803" width="46.33203125" style="1" customWidth="1"/>
    <col min="14804" max="14804" width="19" style="1" customWidth="1"/>
    <col min="14805" max="14805" width="0" style="1" hidden="1" customWidth="1"/>
    <col min="14806" max="14806" width="17.6640625" style="1" customWidth="1"/>
    <col min="14807" max="14807" width="0" style="1" hidden="1" customWidth="1"/>
    <col min="14808" max="14808" width="22.33203125" style="1" customWidth="1"/>
    <col min="14809" max="14809" width="5.33203125" style="1" customWidth="1"/>
    <col min="14810" max="14810" width="36.33203125" style="1" customWidth="1"/>
    <col min="14811" max="14811" width="5.6640625" style="1" customWidth="1"/>
    <col min="14812" max="14812" width="0" style="1" hidden="1" customWidth="1"/>
    <col min="14813" max="14813" width="20.6640625" style="1" customWidth="1"/>
    <col min="14814" max="14814" width="4.6640625" style="1" customWidth="1"/>
    <col min="14815" max="14815" width="0" style="1" hidden="1" customWidth="1"/>
    <col min="14816" max="14816" width="24.6640625" style="1" customWidth="1"/>
    <col min="14817" max="14817" width="12.33203125" style="1" customWidth="1"/>
    <col min="14818" max="14818" width="0" style="1" hidden="1" customWidth="1"/>
    <col min="14819" max="14819" width="3.44140625" style="1" customWidth="1"/>
    <col min="14820" max="14820" width="0" style="1" hidden="1" customWidth="1"/>
    <col min="14821" max="14821" width="17.6640625" style="1" customWidth="1"/>
    <col min="14822" max="14822" width="3.44140625" style="1" customWidth="1"/>
    <col min="14823" max="14823" width="0" style="1" hidden="1" customWidth="1"/>
    <col min="14824" max="14824" width="23.6640625" style="1" customWidth="1"/>
    <col min="14825" max="14825" width="10" style="1" customWidth="1"/>
    <col min="14826" max="14826" width="0" style="1" hidden="1" customWidth="1"/>
    <col min="14827" max="14828" width="14.6640625" style="1" customWidth="1"/>
    <col min="14829" max="14829" width="12.6640625" style="1" customWidth="1"/>
    <col min="14830" max="14830" width="3.33203125" style="1" customWidth="1"/>
    <col min="14831" max="14831" width="30.33203125" style="1" customWidth="1"/>
    <col min="14832" max="14832" width="5" style="1" customWidth="1"/>
    <col min="14833" max="14833" width="0" style="1" hidden="1" customWidth="1"/>
    <col min="14834" max="14834" width="14.33203125" style="1" customWidth="1"/>
    <col min="14835" max="14835" width="5.6640625" style="1" customWidth="1"/>
    <col min="14836" max="14836" width="0" style="1" hidden="1" customWidth="1"/>
    <col min="14837" max="14837" width="17.33203125" style="1" customWidth="1"/>
    <col min="14838" max="14838" width="12.6640625" style="1" customWidth="1"/>
    <col min="14839" max="14839" width="0" style="1" hidden="1" customWidth="1"/>
    <col min="14840" max="14840" width="5.33203125" style="1" customWidth="1"/>
    <col min="14841" max="14841" width="0" style="1" hidden="1" customWidth="1"/>
    <col min="14842" max="14842" width="17" style="1" customWidth="1"/>
    <col min="14843" max="14843" width="6.33203125" style="1" customWidth="1"/>
    <col min="14844" max="14844" width="0" style="1" hidden="1" customWidth="1"/>
    <col min="14845" max="14845" width="14.33203125" style="1" customWidth="1"/>
    <col min="14846" max="14846" width="7.5546875" style="1" customWidth="1"/>
    <col min="14847" max="14847" width="0" style="1" hidden="1" customWidth="1"/>
    <col min="14848" max="14849" width="14.33203125" style="1" customWidth="1"/>
    <col min="14850" max="14850" width="20.6640625" style="1" customWidth="1"/>
    <col min="14851" max="14851" width="14.44140625" style="1" customWidth="1"/>
    <col min="14852" max="14852" width="15" style="1" customWidth="1"/>
    <col min="14853" max="14853" width="2.6640625" style="1" customWidth="1"/>
    <col min="14854" max="14854" width="11.6640625" style="1" customWidth="1"/>
    <col min="14855" max="14855" width="11.5546875" style="1" customWidth="1"/>
    <col min="14856" max="14856" width="2.33203125" style="1" customWidth="1"/>
    <col min="14857" max="14857" width="41" style="1" customWidth="1"/>
    <col min="14858" max="14858" width="14.33203125" style="1" customWidth="1"/>
    <col min="14859" max="14860" width="11.5546875" style="1" customWidth="1"/>
    <col min="14861" max="14861" width="21.6640625" style="1" customWidth="1"/>
    <col min="14862" max="15053" width="11.44140625" style="1"/>
    <col min="15054" max="15054" width="21.6640625" style="1" customWidth="1"/>
    <col min="15055" max="15055" width="13.6640625" style="1" customWidth="1"/>
    <col min="15056" max="15056" width="38.6640625" style="1" customWidth="1"/>
    <col min="15057" max="15057" width="3" style="1" bestFit="1" customWidth="1"/>
    <col min="15058" max="15058" width="32.33203125" style="1" customWidth="1"/>
    <col min="15059" max="15059" width="46.33203125" style="1" customWidth="1"/>
    <col min="15060" max="15060" width="19" style="1" customWidth="1"/>
    <col min="15061" max="15061" width="0" style="1" hidden="1" customWidth="1"/>
    <col min="15062" max="15062" width="17.6640625" style="1" customWidth="1"/>
    <col min="15063" max="15063" width="0" style="1" hidden="1" customWidth="1"/>
    <col min="15064" max="15064" width="22.33203125" style="1" customWidth="1"/>
    <col min="15065" max="15065" width="5.33203125" style="1" customWidth="1"/>
    <col min="15066" max="15066" width="36.33203125" style="1" customWidth="1"/>
    <col min="15067" max="15067" width="5.6640625" style="1" customWidth="1"/>
    <col min="15068" max="15068" width="0" style="1" hidden="1" customWidth="1"/>
    <col min="15069" max="15069" width="20.6640625" style="1" customWidth="1"/>
    <col min="15070" max="15070" width="4.6640625" style="1" customWidth="1"/>
    <col min="15071" max="15071" width="0" style="1" hidden="1" customWidth="1"/>
    <col min="15072" max="15072" width="24.6640625" style="1" customWidth="1"/>
    <col min="15073" max="15073" width="12.33203125" style="1" customWidth="1"/>
    <col min="15074" max="15074" width="0" style="1" hidden="1" customWidth="1"/>
    <col min="15075" max="15075" width="3.44140625" style="1" customWidth="1"/>
    <col min="15076" max="15076" width="0" style="1" hidden="1" customWidth="1"/>
    <col min="15077" max="15077" width="17.6640625" style="1" customWidth="1"/>
    <col min="15078" max="15078" width="3.44140625" style="1" customWidth="1"/>
    <col min="15079" max="15079" width="0" style="1" hidden="1" customWidth="1"/>
    <col min="15080" max="15080" width="23.6640625" style="1" customWidth="1"/>
    <col min="15081" max="15081" width="10" style="1" customWidth="1"/>
    <col min="15082" max="15082" width="0" style="1" hidden="1" customWidth="1"/>
    <col min="15083" max="15084" width="14.6640625" style="1" customWidth="1"/>
    <col min="15085" max="15085" width="12.6640625" style="1" customWidth="1"/>
    <col min="15086" max="15086" width="3.33203125" style="1" customWidth="1"/>
    <col min="15087" max="15087" width="30.33203125" style="1" customWidth="1"/>
    <col min="15088" max="15088" width="5" style="1" customWidth="1"/>
    <col min="15089" max="15089" width="0" style="1" hidden="1" customWidth="1"/>
    <col min="15090" max="15090" width="14.33203125" style="1" customWidth="1"/>
    <col min="15091" max="15091" width="5.6640625" style="1" customWidth="1"/>
    <col min="15092" max="15092" width="0" style="1" hidden="1" customWidth="1"/>
    <col min="15093" max="15093" width="17.33203125" style="1" customWidth="1"/>
    <col min="15094" max="15094" width="12.6640625" style="1" customWidth="1"/>
    <col min="15095" max="15095" width="0" style="1" hidden="1" customWidth="1"/>
    <col min="15096" max="15096" width="5.33203125" style="1" customWidth="1"/>
    <col min="15097" max="15097" width="0" style="1" hidden="1" customWidth="1"/>
    <col min="15098" max="15098" width="17" style="1" customWidth="1"/>
    <col min="15099" max="15099" width="6.33203125" style="1" customWidth="1"/>
    <col min="15100" max="15100" width="0" style="1" hidden="1" customWidth="1"/>
    <col min="15101" max="15101" width="14.33203125" style="1" customWidth="1"/>
    <col min="15102" max="15102" width="7.5546875" style="1" customWidth="1"/>
    <col min="15103" max="15103" width="0" style="1" hidden="1" customWidth="1"/>
    <col min="15104" max="15105" width="14.33203125" style="1" customWidth="1"/>
    <col min="15106" max="15106" width="20.6640625" style="1" customWidth="1"/>
    <col min="15107" max="15107" width="14.44140625" style="1" customWidth="1"/>
    <col min="15108" max="15108" width="15" style="1" customWidth="1"/>
    <col min="15109" max="15109" width="2.6640625" style="1" customWidth="1"/>
    <col min="15110" max="15110" width="11.6640625" style="1" customWidth="1"/>
    <col min="15111" max="15111" width="11.5546875" style="1" customWidth="1"/>
    <col min="15112" max="15112" width="2.33203125" style="1" customWidth="1"/>
    <col min="15113" max="15113" width="41" style="1" customWidth="1"/>
    <col min="15114" max="15114" width="14.33203125" style="1" customWidth="1"/>
    <col min="15115" max="15116" width="11.5546875" style="1" customWidth="1"/>
    <col min="15117" max="15117" width="21.6640625" style="1" customWidth="1"/>
    <col min="15118" max="15309" width="11.44140625" style="1"/>
    <col min="15310" max="15310" width="21.6640625" style="1" customWidth="1"/>
    <col min="15311" max="15311" width="13.6640625" style="1" customWidth="1"/>
    <col min="15312" max="15312" width="38.6640625" style="1" customWidth="1"/>
    <col min="15313" max="15313" width="3" style="1" bestFit="1" customWidth="1"/>
    <col min="15314" max="15314" width="32.33203125" style="1" customWidth="1"/>
    <col min="15315" max="15315" width="46.33203125" style="1" customWidth="1"/>
    <col min="15316" max="15316" width="19" style="1" customWidth="1"/>
    <col min="15317" max="15317" width="0" style="1" hidden="1" customWidth="1"/>
    <col min="15318" max="15318" width="17.6640625" style="1" customWidth="1"/>
    <col min="15319" max="15319" width="0" style="1" hidden="1" customWidth="1"/>
    <col min="15320" max="15320" width="22.33203125" style="1" customWidth="1"/>
    <col min="15321" max="15321" width="5.33203125" style="1" customWidth="1"/>
    <col min="15322" max="15322" width="36.33203125" style="1" customWidth="1"/>
    <col min="15323" max="15323" width="5.6640625" style="1" customWidth="1"/>
    <col min="15324" max="15324" width="0" style="1" hidden="1" customWidth="1"/>
    <col min="15325" max="15325" width="20.6640625" style="1" customWidth="1"/>
    <col min="15326" max="15326" width="4.6640625" style="1" customWidth="1"/>
    <col min="15327" max="15327" width="0" style="1" hidden="1" customWidth="1"/>
    <col min="15328" max="15328" width="24.6640625" style="1" customWidth="1"/>
    <col min="15329" max="15329" width="12.33203125" style="1" customWidth="1"/>
    <col min="15330" max="15330" width="0" style="1" hidden="1" customWidth="1"/>
    <col min="15331" max="15331" width="3.44140625" style="1" customWidth="1"/>
    <col min="15332" max="15332" width="0" style="1" hidden="1" customWidth="1"/>
    <col min="15333" max="15333" width="17.6640625" style="1" customWidth="1"/>
    <col min="15334" max="15334" width="3.44140625" style="1" customWidth="1"/>
    <col min="15335" max="15335" width="0" style="1" hidden="1" customWidth="1"/>
    <col min="15336" max="15336" width="23.6640625" style="1" customWidth="1"/>
    <col min="15337" max="15337" width="10" style="1" customWidth="1"/>
    <col min="15338" max="15338" width="0" style="1" hidden="1" customWidth="1"/>
    <col min="15339" max="15340" width="14.6640625" style="1" customWidth="1"/>
    <col min="15341" max="15341" width="12.6640625" style="1" customWidth="1"/>
    <col min="15342" max="15342" width="3.33203125" style="1" customWidth="1"/>
    <col min="15343" max="15343" width="30.33203125" style="1" customWidth="1"/>
    <col min="15344" max="15344" width="5" style="1" customWidth="1"/>
    <col min="15345" max="15345" width="0" style="1" hidden="1" customWidth="1"/>
    <col min="15346" max="15346" width="14.33203125" style="1" customWidth="1"/>
    <col min="15347" max="15347" width="5.6640625" style="1" customWidth="1"/>
    <col min="15348" max="15348" width="0" style="1" hidden="1" customWidth="1"/>
    <col min="15349" max="15349" width="17.33203125" style="1" customWidth="1"/>
    <col min="15350" max="15350" width="12.6640625" style="1" customWidth="1"/>
    <col min="15351" max="15351" width="0" style="1" hidden="1" customWidth="1"/>
    <col min="15352" max="15352" width="5.33203125" style="1" customWidth="1"/>
    <col min="15353" max="15353" width="0" style="1" hidden="1" customWidth="1"/>
    <col min="15354" max="15354" width="17" style="1" customWidth="1"/>
    <col min="15355" max="15355" width="6.33203125" style="1" customWidth="1"/>
    <col min="15356" max="15356" width="0" style="1" hidden="1" customWidth="1"/>
    <col min="15357" max="15357" width="14.33203125" style="1" customWidth="1"/>
    <col min="15358" max="15358" width="7.5546875" style="1" customWidth="1"/>
    <col min="15359" max="15359" width="0" style="1" hidden="1" customWidth="1"/>
    <col min="15360" max="15361" width="14.33203125" style="1" customWidth="1"/>
    <col min="15362" max="15362" width="20.6640625" style="1" customWidth="1"/>
    <col min="15363" max="15363" width="14.44140625" style="1" customWidth="1"/>
    <col min="15364" max="15364" width="15" style="1" customWidth="1"/>
    <col min="15365" max="15365" width="2.6640625" style="1" customWidth="1"/>
    <col min="15366" max="15366" width="11.6640625" style="1" customWidth="1"/>
    <col min="15367" max="15367" width="11.5546875" style="1" customWidth="1"/>
    <col min="15368" max="15368" width="2.33203125" style="1" customWidth="1"/>
    <col min="15369" max="15369" width="41" style="1" customWidth="1"/>
    <col min="15370" max="15370" width="14.33203125" style="1" customWidth="1"/>
    <col min="15371" max="15372" width="11.5546875" style="1" customWidth="1"/>
    <col min="15373" max="15373" width="21.6640625" style="1" customWidth="1"/>
    <col min="15374" max="15565" width="11.44140625" style="1"/>
    <col min="15566" max="15566" width="21.6640625" style="1" customWidth="1"/>
    <col min="15567" max="15567" width="13.6640625" style="1" customWidth="1"/>
    <col min="15568" max="15568" width="38.6640625" style="1" customWidth="1"/>
    <col min="15569" max="15569" width="3" style="1" bestFit="1" customWidth="1"/>
    <col min="15570" max="15570" width="32.33203125" style="1" customWidth="1"/>
    <col min="15571" max="15571" width="46.33203125" style="1" customWidth="1"/>
    <col min="15572" max="15572" width="19" style="1" customWidth="1"/>
    <col min="15573" max="15573" width="0" style="1" hidden="1" customWidth="1"/>
    <col min="15574" max="15574" width="17.6640625" style="1" customWidth="1"/>
    <col min="15575" max="15575" width="0" style="1" hidden="1" customWidth="1"/>
    <col min="15576" max="15576" width="22.33203125" style="1" customWidth="1"/>
    <col min="15577" max="15577" width="5.33203125" style="1" customWidth="1"/>
    <col min="15578" max="15578" width="36.33203125" style="1" customWidth="1"/>
    <col min="15579" max="15579" width="5.6640625" style="1" customWidth="1"/>
    <col min="15580" max="15580" width="0" style="1" hidden="1" customWidth="1"/>
    <col min="15581" max="15581" width="20.6640625" style="1" customWidth="1"/>
    <col min="15582" max="15582" width="4.6640625" style="1" customWidth="1"/>
    <col min="15583" max="15583" width="0" style="1" hidden="1" customWidth="1"/>
    <col min="15584" max="15584" width="24.6640625" style="1" customWidth="1"/>
    <col min="15585" max="15585" width="12.33203125" style="1" customWidth="1"/>
    <col min="15586" max="15586" width="0" style="1" hidden="1" customWidth="1"/>
    <col min="15587" max="15587" width="3.44140625" style="1" customWidth="1"/>
    <col min="15588" max="15588" width="0" style="1" hidden="1" customWidth="1"/>
    <col min="15589" max="15589" width="17.6640625" style="1" customWidth="1"/>
    <col min="15590" max="15590" width="3.44140625" style="1" customWidth="1"/>
    <col min="15591" max="15591" width="0" style="1" hidden="1" customWidth="1"/>
    <col min="15592" max="15592" width="23.6640625" style="1" customWidth="1"/>
    <col min="15593" max="15593" width="10" style="1" customWidth="1"/>
    <col min="15594" max="15594" width="0" style="1" hidden="1" customWidth="1"/>
    <col min="15595" max="15596" width="14.6640625" style="1" customWidth="1"/>
    <col min="15597" max="15597" width="12.6640625" style="1" customWidth="1"/>
    <col min="15598" max="15598" width="3.33203125" style="1" customWidth="1"/>
    <col min="15599" max="15599" width="30.33203125" style="1" customWidth="1"/>
    <col min="15600" max="15600" width="5" style="1" customWidth="1"/>
    <col min="15601" max="15601" width="0" style="1" hidden="1" customWidth="1"/>
    <col min="15602" max="15602" width="14.33203125" style="1" customWidth="1"/>
    <col min="15603" max="15603" width="5.6640625" style="1" customWidth="1"/>
    <col min="15604" max="15604" width="0" style="1" hidden="1" customWidth="1"/>
    <col min="15605" max="15605" width="17.33203125" style="1" customWidth="1"/>
    <col min="15606" max="15606" width="12.6640625" style="1" customWidth="1"/>
    <col min="15607" max="15607" width="0" style="1" hidden="1" customWidth="1"/>
    <col min="15608" max="15608" width="5.33203125" style="1" customWidth="1"/>
    <col min="15609" max="15609" width="0" style="1" hidden="1" customWidth="1"/>
    <col min="15610" max="15610" width="17" style="1" customWidth="1"/>
    <col min="15611" max="15611" width="6.33203125" style="1" customWidth="1"/>
    <col min="15612" max="15612" width="0" style="1" hidden="1" customWidth="1"/>
    <col min="15613" max="15613" width="14.33203125" style="1" customWidth="1"/>
    <col min="15614" max="15614" width="7.5546875" style="1" customWidth="1"/>
    <col min="15615" max="15615" width="0" style="1" hidden="1" customWidth="1"/>
    <col min="15616" max="15617" width="14.33203125" style="1" customWidth="1"/>
    <col min="15618" max="15618" width="20.6640625" style="1" customWidth="1"/>
    <col min="15619" max="15619" width="14.44140625" style="1" customWidth="1"/>
    <col min="15620" max="15620" width="15" style="1" customWidth="1"/>
    <col min="15621" max="15621" width="2.6640625" style="1" customWidth="1"/>
    <col min="15622" max="15622" width="11.6640625" style="1" customWidth="1"/>
    <col min="15623" max="15623" width="11.5546875" style="1" customWidth="1"/>
    <col min="15624" max="15624" width="2.33203125" style="1" customWidth="1"/>
    <col min="15625" max="15625" width="41" style="1" customWidth="1"/>
    <col min="15626" max="15626" width="14.33203125" style="1" customWidth="1"/>
    <col min="15627" max="15628" width="11.5546875" style="1" customWidth="1"/>
    <col min="15629" max="15629" width="21.6640625" style="1" customWidth="1"/>
    <col min="15630" max="15821" width="11.44140625" style="1"/>
    <col min="15822" max="15822" width="21.6640625" style="1" customWidth="1"/>
    <col min="15823" max="15823" width="13.6640625" style="1" customWidth="1"/>
    <col min="15824" max="15824" width="38.6640625" style="1" customWidth="1"/>
    <col min="15825" max="15825" width="3" style="1" bestFit="1" customWidth="1"/>
    <col min="15826" max="15826" width="32.33203125" style="1" customWidth="1"/>
    <col min="15827" max="15827" width="46.33203125" style="1" customWidth="1"/>
    <col min="15828" max="15828" width="19" style="1" customWidth="1"/>
    <col min="15829" max="15829" width="0" style="1" hidden="1" customWidth="1"/>
    <col min="15830" max="15830" width="17.6640625" style="1" customWidth="1"/>
    <col min="15831" max="15831" width="0" style="1" hidden="1" customWidth="1"/>
    <col min="15832" max="15832" width="22.33203125" style="1" customWidth="1"/>
    <col min="15833" max="15833" width="5.33203125" style="1" customWidth="1"/>
    <col min="15834" max="15834" width="36.33203125" style="1" customWidth="1"/>
    <col min="15835" max="15835" width="5.6640625" style="1" customWidth="1"/>
    <col min="15836" max="15836" width="0" style="1" hidden="1" customWidth="1"/>
    <col min="15837" max="15837" width="20.6640625" style="1" customWidth="1"/>
    <col min="15838" max="15838" width="4.6640625" style="1" customWidth="1"/>
    <col min="15839" max="15839" width="0" style="1" hidden="1" customWidth="1"/>
    <col min="15840" max="15840" width="24.6640625" style="1" customWidth="1"/>
    <col min="15841" max="15841" width="12.33203125" style="1" customWidth="1"/>
    <col min="15842" max="15842" width="0" style="1" hidden="1" customWidth="1"/>
    <col min="15843" max="15843" width="3.44140625" style="1" customWidth="1"/>
    <col min="15844" max="15844" width="0" style="1" hidden="1" customWidth="1"/>
    <col min="15845" max="15845" width="17.6640625" style="1" customWidth="1"/>
    <col min="15846" max="15846" width="3.44140625" style="1" customWidth="1"/>
    <col min="15847" max="15847" width="0" style="1" hidden="1" customWidth="1"/>
    <col min="15848" max="15848" width="23.6640625" style="1" customWidth="1"/>
    <col min="15849" max="15849" width="10" style="1" customWidth="1"/>
    <col min="15850" max="15850" width="0" style="1" hidden="1" customWidth="1"/>
    <col min="15851" max="15852" width="14.6640625" style="1" customWidth="1"/>
    <col min="15853" max="15853" width="12.6640625" style="1" customWidth="1"/>
    <col min="15854" max="15854" width="3.33203125" style="1" customWidth="1"/>
    <col min="15855" max="15855" width="30.33203125" style="1" customWidth="1"/>
    <col min="15856" max="15856" width="5" style="1" customWidth="1"/>
    <col min="15857" max="15857" width="0" style="1" hidden="1" customWidth="1"/>
    <col min="15858" max="15858" width="14.33203125" style="1" customWidth="1"/>
    <col min="15859" max="15859" width="5.6640625" style="1" customWidth="1"/>
    <col min="15860" max="15860" width="0" style="1" hidden="1" customWidth="1"/>
    <col min="15861" max="15861" width="17.33203125" style="1" customWidth="1"/>
    <col min="15862" max="15862" width="12.6640625" style="1" customWidth="1"/>
    <col min="15863" max="15863" width="0" style="1" hidden="1" customWidth="1"/>
    <col min="15864" max="15864" width="5.33203125" style="1" customWidth="1"/>
    <col min="15865" max="15865" width="0" style="1" hidden="1" customWidth="1"/>
    <col min="15866" max="15866" width="17" style="1" customWidth="1"/>
    <col min="15867" max="15867" width="6.33203125" style="1" customWidth="1"/>
    <col min="15868" max="15868" width="0" style="1" hidden="1" customWidth="1"/>
    <col min="15869" max="15869" width="14.33203125" style="1" customWidth="1"/>
    <col min="15870" max="15870" width="7.5546875" style="1" customWidth="1"/>
    <col min="15871" max="15871" width="0" style="1" hidden="1" customWidth="1"/>
    <col min="15872" max="15873" width="14.33203125" style="1" customWidth="1"/>
    <col min="15874" max="15874" width="20.6640625" style="1" customWidth="1"/>
    <col min="15875" max="15875" width="14.44140625" style="1" customWidth="1"/>
    <col min="15876" max="15876" width="15" style="1" customWidth="1"/>
    <col min="15877" max="15877" width="2.6640625" style="1" customWidth="1"/>
    <col min="15878" max="15878" width="11.6640625" style="1" customWidth="1"/>
    <col min="15879" max="15879" width="11.5546875" style="1" customWidth="1"/>
    <col min="15880" max="15880" width="2.33203125" style="1" customWidth="1"/>
    <col min="15881" max="15881" width="41" style="1" customWidth="1"/>
    <col min="15882" max="15882" width="14.33203125" style="1" customWidth="1"/>
    <col min="15883" max="15884" width="11.5546875" style="1" customWidth="1"/>
    <col min="15885" max="15885" width="21.6640625" style="1" customWidth="1"/>
    <col min="15886" max="16077" width="11.44140625" style="1"/>
    <col min="16078" max="16078" width="21.6640625" style="1" customWidth="1"/>
    <col min="16079" max="16079" width="13.6640625" style="1" customWidth="1"/>
    <col min="16080" max="16080" width="38.6640625" style="1" customWidth="1"/>
    <col min="16081" max="16081" width="3" style="1" bestFit="1" customWidth="1"/>
    <col min="16082" max="16082" width="32.33203125" style="1" customWidth="1"/>
    <col min="16083" max="16083" width="46.33203125" style="1" customWidth="1"/>
    <col min="16084" max="16084" width="19" style="1" customWidth="1"/>
    <col min="16085" max="16085" width="0" style="1" hidden="1" customWidth="1"/>
    <col min="16086" max="16086" width="17.6640625" style="1" customWidth="1"/>
    <col min="16087" max="16087" width="0" style="1" hidden="1" customWidth="1"/>
    <col min="16088" max="16088" width="22.33203125" style="1" customWidth="1"/>
    <col min="16089" max="16089" width="5.33203125" style="1" customWidth="1"/>
    <col min="16090" max="16090" width="36.33203125" style="1" customWidth="1"/>
    <col min="16091" max="16091" width="5.6640625" style="1" customWidth="1"/>
    <col min="16092" max="16092" width="0" style="1" hidden="1" customWidth="1"/>
    <col min="16093" max="16093" width="20.6640625" style="1" customWidth="1"/>
    <col min="16094" max="16094" width="4.6640625" style="1" customWidth="1"/>
    <col min="16095" max="16095" width="0" style="1" hidden="1" customWidth="1"/>
    <col min="16096" max="16096" width="24.6640625" style="1" customWidth="1"/>
    <col min="16097" max="16097" width="12.33203125" style="1" customWidth="1"/>
    <col min="16098" max="16098" width="0" style="1" hidden="1" customWidth="1"/>
    <col min="16099" max="16099" width="3.44140625" style="1" customWidth="1"/>
    <col min="16100" max="16100" width="0" style="1" hidden="1" customWidth="1"/>
    <col min="16101" max="16101" width="17.6640625" style="1" customWidth="1"/>
    <col min="16102" max="16102" width="3.44140625" style="1" customWidth="1"/>
    <col min="16103" max="16103" width="0" style="1" hidden="1" customWidth="1"/>
    <col min="16104" max="16104" width="23.6640625" style="1" customWidth="1"/>
    <col min="16105" max="16105" width="10" style="1" customWidth="1"/>
    <col min="16106" max="16106" width="0" style="1" hidden="1" customWidth="1"/>
    <col min="16107" max="16108" width="14.6640625" style="1" customWidth="1"/>
    <col min="16109" max="16109" width="12.6640625" style="1" customWidth="1"/>
    <col min="16110" max="16110" width="3.33203125" style="1" customWidth="1"/>
    <col min="16111" max="16111" width="30.33203125" style="1" customWidth="1"/>
    <col min="16112" max="16112" width="5" style="1" customWidth="1"/>
    <col min="16113" max="16113" width="0" style="1" hidden="1" customWidth="1"/>
    <col min="16114" max="16114" width="14.33203125" style="1" customWidth="1"/>
    <col min="16115" max="16115" width="5.6640625" style="1" customWidth="1"/>
    <col min="16116" max="16116" width="0" style="1" hidden="1" customWidth="1"/>
    <col min="16117" max="16117" width="17.33203125" style="1" customWidth="1"/>
    <col min="16118" max="16118" width="12.6640625" style="1" customWidth="1"/>
    <col min="16119" max="16119" width="0" style="1" hidden="1" customWidth="1"/>
    <col min="16120" max="16120" width="5.33203125" style="1" customWidth="1"/>
    <col min="16121" max="16121" width="0" style="1" hidden="1" customWidth="1"/>
    <col min="16122" max="16122" width="17" style="1" customWidth="1"/>
    <col min="16123" max="16123" width="6.33203125" style="1" customWidth="1"/>
    <col min="16124" max="16124" width="0" style="1" hidden="1" customWidth="1"/>
    <col min="16125" max="16125" width="14.33203125" style="1" customWidth="1"/>
    <col min="16126" max="16126" width="7.5546875" style="1" customWidth="1"/>
    <col min="16127" max="16127" width="0" style="1" hidden="1" customWidth="1"/>
    <col min="16128" max="16129" width="14.33203125" style="1" customWidth="1"/>
    <col min="16130" max="16130" width="20.6640625" style="1" customWidth="1"/>
    <col min="16131" max="16131" width="14.44140625" style="1" customWidth="1"/>
    <col min="16132" max="16132" width="15" style="1" customWidth="1"/>
    <col min="16133" max="16133" width="2.6640625" style="1" customWidth="1"/>
    <col min="16134" max="16134" width="11.6640625" style="1" customWidth="1"/>
    <col min="16135" max="16135" width="11.5546875" style="1" customWidth="1"/>
    <col min="16136" max="16136" width="2.33203125" style="1" customWidth="1"/>
    <col min="16137" max="16137" width="41" style="1" customWidth="1"/>
    <col min="16138" max="16138" width="14.33203125" style="1" customWidth="1"/>
    <col min="16139" max="16140" width="11.5546875" style="1" customWidth="1"/>
    <col min="16141" max="16141" width="21.6640625" style="1" customWidth="1"/>
    <col min="16142" max="16335" width="11.44140625" style="1"/>
    <col min="16336" max="16384" width="11.5546875" style="1" customWidth="1"/>
  </cols>
  <sheetData>
    <row r="1" spans="1:52"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766"/>
      <c r="AY1" s="627" t="s">
        <v>1314</v>
      </c>
      <c r="AZ1" s="627" t="s">
        <v>1342</v>
      </c>
    </row>
    <row r="2" spans="1:52"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705" t="s">
        <v>175</v>
      </c>
      <c r="AM2" s="705"/>
      <c r="AN2" s="706"/>
      <c r="AO2" s="767" t="s">
        <v>544</v>
      </c>
      <c r="AP2" s="768"/>
      <c r="AQ2" s="768"/>
      <c r="AR2" s="768"/>
      <c r="AS2" s="768"/>
      <c r="AT2" s="768"/>
      <c r="AU2" s="768"/>
      <c r="AV2" s="768"/>
      <c r="AW2" s="768"/>
      <c r="AX2" s="768"/>
    </row>
    <row r="3" spans="1:52"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c r="AM3" s="695"/>
      <c r="AN3" s="696" t="s">
        <v>9</v>
      </c>
      <c r="AO3" s="697" t="s">
        <v>182</v>
      </c>
      <c r="AP3" s="691"/>
      <c r="AQ3" s="691" t="s">
        <v>140</v>
      </c>
      <c r="AR3" s="691" t="s">
        <v>183</v>
      </c>
      <c r="AS3" s="691" t="s">
        <v>184</v>
      </c>
      <c r="AT3" s="691" t="s">
        <v>185</v>
      </c>
      <c r="AU3" s="484"/>
      <c r="AV3" s="484"/>
      <c r="AW3" s="484"/>
      <c r="AX3" s="484"/>
    </row>
    <row r="4" spans="1:52"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1"/>
      <c r="AO4" s="697"/>
      <c r="AP4" s="691"/>
      <c r="AQ4" s="691"/>
      <c r="AR4" s="691"/>
      <c r="AS4" s="691"/>
      <c r="AT4" s="691"/>
      <c r="AU4" s="311" t="s">
        <v>205</v>
      </c>
      <c r="AV4" s="311" t="s">
        <v>546</v>
      </c>
      <c r="AW4" s="311" t="s">
        <v>547</v>
      </c>
      <c r="AX4" s="311" t="s">
        <v>205</v>
      </c>
    </row>
    <row r="5" spans="1:52" ht="135" customHeight="1" x14ac:dyDescent="0.3">
      <c r="A5" s="690" t="s">
        <v>217</v>
      </c>
      <c r="B5" s="689" t="s">
        <v>85</v>
      </c>
      <c r="C5" s="689" t="s">
        <v>1196</v>
      </c>
      <c r="D5" s="689" t="s">
        <v>79</v>
      </c>
      <c r="E5" s="689" t="s">
        <v>96</v>
      </c>
      <c r="F5" s="721" t="s">
        <v>1227</v>
      </c>
      <c r="G5" s="712" t="s">
        <v>951</v>
      </c>
      <c r="H5" s="722" t="s">
        <v>1225</v>
      </c>
      <c r="I5" s="721" t="s">
        <v>266</v>
      </c>
      <c r="J5" s="689" t="s">
        <v>50</v>
      </c>
      <c r="K5" s="689">
        <v>0</v>
      </c>
      <c r="L5" s="713">
        <f>IF(J5="Diaria",+(K5/360),IF(J5="Mensual",+(K5/12),IF(J5="Semanal",+(K5/52),IF(J5="Bimestral",+(K5/6),IF(J5="Trimestral",+(K5/4),IF(J5="Semestral",+(K5/2),IF(J5="Anual",+(K5/1),"")))))))</f>
        <v>0</v>
      </c>
      <c r="M5" s="689" t="s">
        <v>30</v>
      </c>
      <c r="N5" s="68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689" t="s">
        <v>304</v>
      </c>
      <c r="P5" s="689"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689" t="s">
        <v>73</v>
      </c>
      <c r="R5" s="68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17" t="s">
        <v>60</v>
      </c>
      <c r="T5" s="717" t="s">
        <v>61</v>
      </c>
      <c r="U5" s="717">
        <f>+MAX(N5,P5,R5)</f>
        <v>0.2</v>
      </c>
      <c r="V5" s="718" t="str">
        <f>IF(L5&lt;=20%,"Muy baja",IF(L5&lt;=40%,"Baja",IF(L5&lt;=60%,"Media",IF(L5&lt;=80%,"Alta",IF(L5&lt;=100%,"Muy alta",IF(L5&gt;=100%,"Muy alta",""))))))</f>
        <v>Muy baja</v>
      </c>
      <c r="W5" s="714">
        <f>+IFERROR(VLOOKUP(V5,[7]Fórmula!$F$1:$G$6,2,FALSE),"")</f>
        <v>0.2</v>
      </c>
      <c r="X5" s="720" t="s">
        <v>56</v>
      </c>
      <c r="Y5" s="714">
        <f>+IFERROR(VLOOKUP(X5,[7]Fórmula!$H$1:$I$6,2,FALSE),"")</f>
        <v>0.6</v>
      </c>
      <c r="Z5" s="710" t="s">
        <v>56</v>
      </c>
      <c r="AA5" s="714">
        <f>IF(Z5="Bajo",25%,IF(Z5="Moderado",50%,IF(Z5="Alto",75%,IF(Z5="Extremo",100%,""))))</f>
        <v>0.5</v>
      </c>
      <c r="AB5" s="724" t="s">
        <v>1229</v>
      </c>
      <c r="AC5" s="48" t="s">
        <v>714</v>
      </c>
      <c r="AD5" s="48" t="s">
        <v>269</v>
      </c>
      <c r="AE5" s="48" t="s">
        <v>57</v>
      </c>
      <c r="AF5" s="31">
        <f t="shared" ref="AF5:AF13" si="0">IF(AE5="Preventivo",25%,IF(AE5="Detectivo",15%,IF(AE5="Correctivo",10%,"")))</f>
        <v>0.25</v>
      </c>
      <c r="AG5" s="305" t="s">
        <v>215</v>
      </c>
      <c r="AH5" s="31">
        <v>0.4</v>
      </c>
      <c r="AI5" s="31">
        <f t="shared" ref="AI5:AI15" si="1">+AH5+AF5</f>
        <v>0.65</v>
      </c>
      <c r="AJ5" s="305" t="s">
        <v>216</v>
      </c>
      <c r="AK5" s="293" t="s">
        <v>217</v>
      </c>
      <c r="AL5" s="710" t="s">
        <v>56</v>
      </c>
      <c r="AM5" s="711" t="s">
        <v>59</v>
      </c>
      <c r="AN5" s="305" t="s">
        <v>25</v>
      </c>
      <c r="AO5" s="305" t="s">
        <v>50</v>
      </c>
      <c r="AP5" s="305" t="s">
        <v>272</v>
      </c>
      <c r="AQ5" s="305" t="s">
        <v>222</v>
      </c>
      <c r="AR5" s="305" t="s">
        <v>273</v>
      </c>
      <c r="AS5" s="305" t="s">
        <v>224</v>
      </c>
      <c r="AT5" s="305">
        <f>+AA5*AI5</f>
        <v>0.32500000000000001</v>
      </c>
      <c r="AU5" s="32">
        <f>+AA5-AT5</f>
        <v>0.17499999999999999</v>
      </c>
      <c r="AV5" s="134">
        <v>1</v>
      </c>
      <c r="AW5" s="413" t="s">
        <v>1232</v>
      </c>
      <c r="AX5" s="296" t="s">
        <v>715</v>
      </c>
    </row>
    <row r="6" spans="1:52" ht="128.25" customHeight="1" thickBot="1" x14ac:dyDescent="0.35">
      <c r="A6" s="690"/>
      <c r="B6" s="689"/>
      <c r="C6" s="689"/>
      <c r="D6" s="689"/>
      <c r="E6" s="743"/>
      <c r="F6" s="721"/>
      <c r="G6" s="712"/>
      <c r="H6" s="722"/>
      <c r="I6" s="721"/>
      <c r="J6" s="689"/>
      <c r="K6" s="689"/>
      <c r="L6" s="713"/>
      <c r="M6" s="689"/>
      <c r="N6" s="689"/>
      <c r="O6" s="689"/>
      <c r="P6" s="689"/>
      <c r="Q6" s="689"/>
      <c r="R6" s="689"/>
      <c r="S6" s="717"/>
      <c r="T6" s="717"/>
      <c r="U6" s="717"/>
      <c r="V6" s="718"/>
      <c r="W6" s="714"/>
      <c r="X6" s="720"/>
      <c r="Y6" s="714"/>
      <c r="Z6" s="710"/>
      <c r="AA6" s="714"/>
      <c r="AB6" s="724"/>
      <c r="AC6" s="48" t="s">
        <v>1230</v>
      </c>
      <c r="AD6" s="48" t="s">
        <v>716</v>
      </c>
      <c r="AE6" s="48" t="s">
        <v>57</v>
      </c>
      <c r="AF6" s="31">
        <f t="shared" si="0"/>
        <v>0.25</v>
      </c>
      <c r="AG6" s="305" t="s">
        <v>215</v>
      </c>
      <c r="AH6" s="31">
        <v>0.4</v>
      </c>
      <c r="AI6" s="31">
        <f t="shared" si="1"/>
        <v>0.65</v>
      </c>
      <c r="AJ6" s="305" t="s">
        <v>216</v>
      </c>
      <c r="AK6" s="293" t="s">
        <v>217</v>
      </c>
      <c r="AL6" s="710"/>
      <c r="AM6" s="711"/>
      <c r="AN6" s="305" t="s">
        <v>25</v>
      </c>
      <c r="AO6" s="305" t="s">
        <v>50</v>
      </c>
      <c r="AP6" s="305" t="s">
        <v>717</v>
      </c>
      <c r="AQ6" s="305" t="s">
        <v>222</v>
      </c>
      <c r="AR6" s="305" t="s">
        <v>718</v>
      </c>
      <c r="AS6" s="305" t="s">
        <v>224</v>
      </c>
      <c r="AT6" s="305">
        <f>+AU5*AI6</f>
        <v>0.11374999999999999</v>
      </c>
      <c r="AU6" s="32">
        <f>+AU5-AT6</f>
        <v>6.1249999999999999E-2</v>
      </c>
      <c r="AV6" s="140">
        <v>2</v>
      </c>
      <c r="AW6" s="413" t="s">
        <v>1231</v>
      </c>
      <c r="AX6" s="296" t="s">
        <v>715</v>
      </c>
    </row>
    <row r="7" spans="1:52" ht="153.75" customHeight="1" x14ac:dyDescent="0.3">
      <c r="A7" s="303" t="s">
        <v>217</v>
      </c>
      <c r="B7" s="293" t="s">
        <v>85</v>
      </c>
      <c r="C7" s="293" t="s">
        <v>58</v>
      </c>
      <c r="D7" s="293" t="s">
        <v>79</v>
      </c>
      <c r="E7" s="293" t="s">
        <v>80</v>
      </c>
      <c r="F7" s="305" t="s">
        <v>1226</v>
      </c>
      <c r="G7" s="294" t="s">
        <v>264</v>
      </c>
      <c r="H7" s="308" t="s">
        <v>1222</v>
      </c>
      <c r="I7" s="305" t="s">
        <v>1223</v>
      </c>
      <c r="J7" s="293" t="s">
        <v>95</v>
      </c>
      <c r="K7" s="293">
        <v>1</v>
      </c>
      <c r="L7" s="301">
        <f>IF(J7="Diaria",+(K7/360),IF(J7="Mensual",+(K7/12),IF(J7="Semanal",+(K7/52),IF(J7="Bimestral",+(K7/6),IF(J7="Trimestral",+(K7/4),IF(J7="Semestral",+(K7/2),IF(J7="Anual",+(K7/1),"")))))))</f>
        <v>0.5</v>
      </c>
      <c r="M7" s="293" t="s">
        <v>30</v>
      </c>
      <c r="N7" s="293">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293" t="s">
        <v>48</v>
      </c>
      <c r="P7" s="293">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293" t="s">
        <v>73</v>
      </c>
      <c r="R7" s="293">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88" t="s">
        <v>60</v>
      </c>
      <c r="T7" s="288" t="s">
        <v>61</v>
      </c>
      <c r="U7" s="288">
        <f>+MAX(N7,P7,R7)</f>
        <v>0.4</v>
      </c>
      <c r="V7" s="290" t="str">
        <f>IF(L7&lt;=20%,"Muy baja",IF(L7&lt;=40%,"Baja",IF(L7&lt;=60%,"Media",IF(L7&lt;=80%,"Alta",IF(L7&lt;=100%,"Muy alta",IF(L7&gt;=100%,"Muy alta",""))))))</f>
        <v>Media</v>
      </c>
      <c r="W7" s="291">
        <f>+IFERROR(VLOOKUP(V7,[7]Fórmula!$F$1:$G$6,2,FALSE),"")</f>
        <v>0.6</v>
      </c>
      <c r="X7" s="292" t="s">
        <v>56</v>
      </c>
      <c r="Y7" s="291">
        <f>+IFERROR(VLOOKUP(X7,[7]Fórmula!$H$1:$I$6,2,FALSE),"")</f>
        <v>0.6</v>
      </c>
      <c r="Z7" s="299" t="s">
        <v>56</v>
      </c>
      <c r="AA7" s="291">
        <f>IF(Z7="Bajo",25%,IF(Z7="Moderado",50%,IF(Z7="Alto",75%,IF(Z7="Extremo",100%,""))))</f>
        <v>0.5</v>
      </c>
      <c r="AB7" s="551" t="s">
        <v>1228</v>
      </c>
      <c r="AC7" s="48" t="s">
        <v>1224</v>
      </c>
      <c r="AD7" s="48" t="s">
        <v>269</v>
      </c>
      <c r="AE7" s="48" t="s">
        <v>57</v>
      </c>
      <c r="AF7" s="31">
        <f t="shared" ref="AF7" si="2">IF(AE7="Preventivo",25%,IF(AE7="Detectivo",15%,IF(AE7="Correctivo",10%,"")))</f>
        <v>0.25</v>
      </c>
      <c r="AG7" s="305" t="s">
        <v>215</v>
      </c>
      <c r="AH7" s="31">
        <v>0.4</v>
      </c>
      <c r="AI7" s="31">
        <f t="shared" ref="AI7" si="3">+AH7+AF7</f>
        <v>0.65</v>
      </c>
      <c r="AJ7" s="305" t="s">
        <v>216</v>
      </c>
      <c r="AK7" s="293" t="s">
        <v>217</v>
      </c>
      <c r="AL7" s="299" t="s">
        <v>56</v>
      </c>
      <c r="AM7" s="300" t="s">
        <v>59</v>
      </c>
      <c r="AN7" s="305" t="s">
        <v>25</v>
      </c>
      <c r="AO7" s="305" t="s">
        <v>50</v>
      </c>
      <c r="AP7" s="305" t="s">
        <v>272</v>
      </c>
      <c r="AQ7" s="305" t="s">
        <v>222</v>
      </c>
      <c r="AR7" s="305" t="s">
        <v>273</v>
      </c>
      <c r="AS7" s="305" t="s">
        <v>224</v>
      </c>
      <c r="AT7" s="305">
        <f>+AA7*AI7</f>
        <v>0.32500000000000001</v>
      </c>
      <c r="AU7" s="32">
        <f>+AA7-AT7</f>
        <v>0.17499999999999999</v>
      </c>
      <c r="AV7" s="134">
        <v>1</v>
      </c>
      <c r="AW7" s="413"/>
      <c r="AX7" s="296" t="s">
        <v>715</v>
      </c>
    </row>
    <row r="8" spans="1:52" ht="192.75" customHeight="1" x14ac:dyDescent="0.3">
      <c r="A8" s="690" t="s">
        <v>217</v>
      </c>
      <c r="B8" s="689" t="s">
        <v>85</v>
      </c>
      <c r="C8" s="689" t="s">
        <v>1196</v>
      </c>
      <c r="D8" s="689" t="s">
        <v>79</v>
      </c>
      <c r="E8" s="689" t="s">
        <v>96</v>
      </c>
      <c r="F8" s="721" t="s">
        <v>719</v>
      </c>
      <c r="G8" s="712" t="s">
        <v>1267</v>
      </c>
      <c r="H8" s="689" t="s">
        <v>720</v>
      </c>
      <c r="I8" s="721" t="s">
        <v>721</v>
      </c>
      <c r="J8" s="689" t="s">
        <v>33</v>
      </c>
      <c r="K8" s="689">
        <v>1</v>
      </c>
      <c r="L8" s="873">
        <f>IF(J8="Diaria",+(K8/360),IF(J8="Semanal",+(K8/52),IF(J8="Mensual",+(K8/12),IF(J8="Bimestral",+(K8/6),IF(J8="Trimestral",+(K8/4),IF(J8="Semestral",+(K8/2),IF(J8="Anual",+(K8/1),"")))))))</f>
        <v>2.7777777777777779E-3</v>
      </c>
      <c r="M8" s="689" t="s">
        <v>30</v>
      </c>
      <c r="N8" s="68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689" t="s">
        <v>31</v>
      </c>
      <c r="P8" s="68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0.2</v>
      </c>
      <c r="Q8" s="689" t="s">
        <v>73</v>
      </c>
      <c r="R8" s="68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17" t="s">
        <v>60</v>
      </c>
      <c r="T8" s="717" t="s">
        <v>73</v>
      </c>
      <c r="U8" s="717">
        <f>+MAX(N8,P8,R8)</f>
        <v>0.2</v>
      </c>
      <c r="V8" s="718" t="str">
        <f>IF(L8&lt;=20%,"Muy baja",IF(L8&lt;=40%,"Baja",IF(L8&lt;=60%,"Media",IF(L8&lt;=80%,"Alta",IF(L8&lt;=100%,"Muy alta",IF(L8&gt;=100%,"Muy alta",""))))))</f>
        <v>Muy baja</v>
      </c>
      <c r="W8" s="714">
        <f>+IFERROR(VLOOKUP(V8,[7]Fórmula!$F$1:$G$6,2,FALSE),"")</f>
        <v>0.2</v>
      </c>
      <c r="X8" s="718" t="str">
        <f>IF(U8=20%,"Leve",IF(U8=40%,"Menor",IF(U8=60%,"Moderado",IF(U8=80%,"Mayor",IF(U8=100%,"Catastrófico","")))))</f>
        <v>Leve</v>
      </c>
      <c r="Y8" s="714">
        <f>+IFERROR(VLOOKUP(X8,[7]Fórmula!$H$1:$I$6,2,FALSE),"")</f>
        <v>0.2</v>
      </c>
      <c r="Z8" s="774" t="str">
        <f>+IFERROR(VLOOKUP(V8&amp;X8,[7]Fórmula!$C$2:$D$26,2,FALSE),"")</f>
        <v>Bajo</v>
      </c>
      <c r="AA8" s="714">
        <f>IF(Z8="Bajo",25%,IF(Z8="Moderado",50%,IF(Z8="Alto",75%,IF(Z8="Extremo",100%,""))))</f>
        <v>0.25</v>
      </c>
      <c r="AB8" s="724" t="s">
        <v>722</v>
      </c>
      <c r="AC8" s="48" t="s">
        <v>723</v>
      </c>
      <c r="AD8" s="48" t="s">
        <v>724</v>
      </c>
      <c r="AE8" s="48" t="s">
        <v>57</v>
      </c>
      <c r="AF8" s="31">
        <f t="shared" si="0"/>
        <v>0.25</v>
      </c>
      <c r="AG8" s="305" t="s">
        <v>215</v>
      </c>
      <c r="AH8" s="31">
        <v>0.4</v>
      </c>
      <c r="AI8" s="31">
        <f t="shared" si="1"/>
        <v>0.65</v>
      </c>
      <c r="AJ8" s="305" t="s">
        <v>216</v>
      </c>
      <c r="AK8" s="293" t="s">
        <v>51</v>
      </c>
      <c r="AL8" s="774" t="s">
        <v>169</v>
      </c>
      <c r="AM8" s="711" t="s">
        <v>59</v>
      </c>
      <c r="AN8" s="305" t="s">
        <v>25</v>
      </c>
      <c r="AO8" s="305" t="s">
        <v>725</v>
      </c>
      <c r="AP8" s="305" t="s">
        <v>726</v>
      </c>
      <c r="AQ8" s="305" t="s">
        <v>222</v>
      </c>
      <c r="AR8" s="305" t="s">
        <v>727</v>
      </c>
      <c r="AS8" s="305" t="s">
        <v>224</v>
      </c>
      <c r="AT8" s="305">
        <f>+AA8*AI8</f>
        <v>0.16250000000000001</v>
      </c>
      <c r="AU8" s="32">
        <f>+AA8-AT8</f>
        <v>8.7499999999999994E-2</v>
      </c>
      <c r="AV8" s="134">
        <v>1</v>
      </c>
      <c r="AW8" s="86" t="s">
        <v>728</v>
      </c>
      <c r="AX8" s="293" t="s">
        <v>729</v>
      </c>
    </row>
    <row r="9" spans="1:52" ht="108" customHeight="1" thickBot="1" x14ac:dyDescent="0.35">
      <c r="A9" s="807"/>
      <c r="B9" s="743"/>
      <c r="C9" s="743"/>
      <c r="D9" s="743"/>
      <c r="E9" s="743"/>
      <c r="F9" s="808"/>
      <c r="G9" s="874"/>
      <c r="H9" s="743"/>
      <c r="I9" s="808"/>
      <c r="J9" s="743"/>
      <c r="K9" s="743"/>
      <c r="L9" s="875"/>
      <c r="M9" s="743"/>
      <c r="N9" s="743"/>
      <c r="O9" s="743"/>
      <c r="P9" s="743"/>
      <c r="Q9" s="743"/>
      <c r="R9" s="743"/>
      <c r="S9" s="760"/>
      <c r="T9" s="760"/>
      <c r="U9" s="760"/>
      <c r="V9" s="814"/>
      <c r="W9" s="751"/>
      <c r="X9" s="814"/>
      <c r="Y9" s="751"/>
      <c r="Z9" s="810"/>
      <c r="AA9" s="751"/>
      <c r="AB9" s="813"/>
      <c r="AC9" s="48" t="s">
        <v>730</v>
      </c>
      <c r="AD9" s="28" t="s">
        <v>731</v>
      </c>
      <c r="AE9" s="28" t="s">
        <v>57</v>
      </c>
      <c r="AF9" s="37">
        <f t="shared" si="0"/>
        <v>0.25</v>
      </c>
      <c r="AG9" s="319" t="s">
        <v>732</v>
      </c>
      <c r="AH9" s="31">
        <v>0.4</v>
      </c>
      <c r="AI9" s="37">
        <f t="shared" si="1"/>
        <v>0.65</v>
      </c>
      <c r="AJ9" s="319" t="s">
        <v>216</v>
      </c>
      <c r="AK9" s="283" t="s">
        <v>217</v>
      </c>
      <c r="AL9" s="810"/>
      <c r="AM9" s="811"/>
      <c r="AN9" s="319" t="s">
        <v>42</v>
      </c>
      <c r="AO9" s="319" t="s">
        <v>733</v>
      </c>
      <c r="AP9" s="305" t="s">
        <v>734</v>
      </c>
      <c r="AQ9" s="319" t="s">
        <v>222</v>
      </c>
      <c r="AR9" s="319" t="s">
        <v>735</v>
      </c>
      <c r="AS9" s="319" t="s">
        <v>224</v>
      </c>
      <c r="AT9" s="319">
        <f>+AU8*AI9</f>
        <v>5.6874999999999995E-2</v>
      </c>
      <c r="AU9" s="366">
        <f>+AU8-AT9</f>
        <v>3.0624999999999999E-2</v>
      </c>
      <c r="AV9" s="141">
        <v>2</v>
      </c>
      <c r="AW9" s="594" t="s">
        <v>736</v>
      </c>
      <c r="AX9" s="112" t="s">
        <v>737</v>
      </c>
    </row>
    <row r="10" spans="1:52" ht="211.5" customHeight="1" x14ac:dyDescent="0.3">
      <c r="A10" s="690" t="s">
        <v>217</v>
      </c>
      <c r="B10" s="689" t="s">
        <v>85</v>
      </c>
      <c r="C10" s="689" t="s">
        <v>92</v>
      </c>
      <c r="D10" s="689" t="s">
        <v>18</v>
      </c>
      <c r="E10" s="689" t="s">
        <v>96</v>
      </c>
      <c r="F10" s="721" t="s">
        <v>738</v>
      </c>
      <c r="G10" s="712" t="s">
        <v>681</v>
      </c>
      <c r="H10" s="689" t="s">
        <v>1216</v>
      </c>
      <c r="I10" s="721" t="s">
        <v>739</v>
      </c>
      <c r="J10" s="689" t="s">
        <v>50</v>
      </c>
      <c r="K10" s="689">
        <v>15</v>
      </c>
      <c r="L10" s="873">
        <v>2.8E-3</v>
      </c>
      <c r="M10" s="689" t="s">
        <v>63</v>
      </c>
      <c r="N10" s="68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0.6</v>
      </c>
      <c r="O10" s="689" t="s">
        <v>48</v>
      </c>
      <c r="P10" s="68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689" t="s">
        <v>73</v>
      </c>
      <c r="R10" s="68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17" t="s">
        <v>60</v>
      </c>
      <c r="T10" s="717" t="s">
        <v>73</v>
      </c>
      <c r="U10" s="717">
        <f>+MAX(N10,P10,R10)</f>
        <v>0.6</v>
      </c>
      <c r="V10" s="718" t="str">
        <f>IF(L10&lt;=20%,"Muy baja",IF(L10&lt;=40%,"Baja",IF(L10&lt;=60%,"Media",IF(L10&lt;=80%,"Alta",IF(L10&lt;=100%,"Muy alta",IF(L10&gt;=100%,"Muy alta",""))))))</f>
        <v>Muy baja</v>
      </c>
      <c r="W10" s="714">
        <f>+IFERROR(VLOOKUP(V10,[8]Fórmula!$F$1:$G$6,2,FALSE),"")</f>
        <v>0.2</v>
      </c>
      <c r="X10" s="720" t="str">
        <f>IF(U10=20%,"Leve",IF(U10=40%,"Menor",IF(U10=60%,"Moderado",IF(U10=80%,"Mayor",IF(U10=100%,"Catastrófico","")))))</f>
        <v>Moderado</v>
      </c>
      <c r="Y10" s="714">
        <f>+IFERROR(VLOOKUP(X10,[8]Fórmula!$H$1:$I$6,2,FALSE),"")</f>
        <v>0.6</v>
      </c>
      <c r="Z10" s="710" t="str">
        <f>+IFERROR(VLOOKUP(V10&amp;X10,[8]Fórmula!$C$2:$D$26,2,FALSE),"")</f>
        <v>Moderado</v>
      </c>
      <c r="AA10" s="714">
        <f>IF(Z10="Bajo",25%,IF(Z10="Moderado",50%,IF(Z10="Alto",75%,IF(Z10="Extremo",100%,""))))</f>
        <v>0.5</v>
      </c>
      <c r="AB10" s="876" t="s">
        <v>740</v>
      </c>
      <c r="AC10" s="39" t="s">
        <v>1217</v>
      </c>
      <c r="AD10" s="48" t="s">
        <v>741</v>
      </c>
      <c r="AE10" s="48" t="s">
        <v>57</v>
      </c>
      <c r="AF10" s="31">
        <f t="shared" si="0"/>
        <v>0.25</v>
      </c>
      <c r="AG10" s="305" t="s">
        <v>215</v>
      </c>
      <c r="AH10" s="31">
        <v>0.4</v>
      </c>
      <c r="AI10" s="31">
        <f t="shared" si="1"/>
        <v>0.65</v>
      </c>
      <c r="AJ10" s="305" t="s">
        <v>216</v>
      </c>
      <c r="AK10" s="293" t="s">
        <v>51</v>
      </c>
      <c r="AL10" s="780" t="s">
        <v>169</v>
      </c>
      <c r="AM10" s="711" t="s">
        <v>59</v>
      </c>
      <c r="AN10" s="305" t="s">
        <v>25</v>
      </c>
      <c r="AO10" s="305" t="s">
        <v>99</v>
      </c>
      <c r="AP10" s="305" t="s">
        <v>742</v>
      </c>
      <c r="AQ10" s="305" t="s">
        <v>222</v>
      </c>
      <c r="AR10" s="305" t="s">
        <v>627</v>
      </c>
      <c r="AS10" s="305" t="s">
        <v>224</v>
      </c>
      <c r="AT10" s="305">
        <f>+AI10*AA10</f>
        <v>0.32500000000000001</v>
      </c>
      <c r="AU10" s="32">
        <f>+AA10-AT10</f>
        <v>0.17499999999999999</v>
      </c>
      <c r="AV10" s="134">
        <v>1</v>
      </c>
      <c r="AW10" s="86" t="s">
        <v>743</v>
      </c>
      <c r="AX10" s="296" t="s">
        <v>744</v>
      </c>
    </row>
    <row r="11" spans="1:52" ht="228" customHeight="1" thickBot="1" x14ac:dyDescent="0.35">
      <c r="A11" s="690"/>
      <c r="B11" s="689"/>
      <c r="C11" s="689"/>
      <c r="D11" s="689"/>
      <c r="E11" s="689"/>
      <c r="F11" s="721"/>
      <c r="G11" s="712"/>
      <c r="H11" s="689"/>
      <c r="I11" s="721"/>
      <c r="J11" s="689"/>
      <c r="K11" s="689"/>
      <c r="L11" s="873"/>
      <c r="M11" s="689"/>
      <c r="N11" s="689"/>
      <c r="O11" s="689"/>
      <c r="P11" s="689"/>
      <c r="Q11" s="689"/>
      <c r="R11" s="689"/>
      <c r="S11" s="717"/>
      <c r="T11" s="717"/>
      <c r="U11" s="717"/>
      <c r="V11" s="718"/>
      <c r="W11" s="714"/>
      <c r="X11" s="720"/>
      <c r="Y11" s="714"/>
      <c r="Z11" s="710"/>
      <c r="AA11" s="714"/>
      <c r="AB11" s="876"/>
      <c r="AC11" s="48" t="s">
        <v>745</v>
      </c>
      <c r="AD11" s="48" t="s">
        <v>746</v>
      </c>
      <c r="AE11" s="48" t="s">
        <v>57</v>
      </c>
      <c r="AF11" s="31">
        <f t="shared" si="0"/>
        <v>0.25</v>
      </c>
      <c r="AG11" s="305" t="s">
        <v>215</v>
      </c>
      <c r="AH11" s="31">
        <v>0.4</v>
      </c>
      <c r="AI11" s="31">
        <f t="shared" si="1"/>
        <v>0.65</v>
      </c>
      <c r="AJ11" s="305" t="s">
        <v>216</v>
      </c>
      <c r="AK11" s="293" t="s">
        <v>217</v>
      </c>
      <c r="AL11" s="781"/>
      <c r="AM11" s="711"/>
      <c r="AN11" s="305" t="s">
        <v>25</v>
      </c>
      <c r="AO11" s="305" t="s">
        <v>66</v>
      </c>
      <c r="AP11" s="305" t="s">
        <v>747</v>
      </c>
      <c r="AQ11" s="305" t="s">
        <v>222</v>
      </c>
      <c r="AR11" s="305" t="s">
        <v>627</v>
      </c>
      <c r="AS11" s="305" t="s">
        <v>224</v>
      </c>
      <c r="AT11" s="305">
        <f>+AU10*AI11</f>
        <v>0.11374999999999999</v>
      </c>
      <c r="AU11" s="32">
        <f>+AU10-AT11</f>
        <v>6.1249999999999999E-2</v>
      </c>
      <c r="AV11" s="140">
        <v>2</v>
      </c>
      <c r="AW11" s="594" t="s">
        <v>748</v>
      </c>
      <c r="AX11" s="370" t="s">
        <v>749</v>
      </c>
    </row>
    <row r="12" spans="1:52" ht="147.75" customHeight="1" x14ac:dyDescent="0.3">
      <c r="A12" s="690"/>
      <c r="B12" s="689"/>
      <c r="C12" s="689"/>
      <c r="D12" s="689"/>
      <c r="E12" s="689"/>
      <c r="F12" s="721"/>
      <c r="G12" s="712"/>
      <c r="H12" s="689"/>
      <c r="I12" s="721"/>
      <c r="J12" s="689"/>
      <c r="K12" s="689"/>
      <c r="L12" s="873"/>
      <c r="M12" s="689"/>
      <c r="N12" s="689"/>
      <c r="O12" s="689"/>
      <c r="P12" s="689"/>
      <c r="Q12" s="689"/>
      <c r="R12" s="689"/>
      <c r="S12" s="717"/>
      <c r="T12" s="717"/>
      <c r="U12" s="717"/>
      <c r="V12" s="718"/>
      <c r="W12" s="714"/>
      <c r="X12" s="720"/>
      <c r="Y12" s="714"/>
      <c r="Z12" s="710"/>
      <c r="AA12" s="714"/>
      <c r="AB12" s="876"/>
      <c r="AC12" s="39" t="s">
        <v>750</v>
      </c>
      <c r="AD12" s="48" t="s">
        <v>751</v>
      </c>
      <c r="AE12" s="48" t="s">
        <v>57</v>
      </c>
      <c r="AF12" s="31">
        <f t="shared" si="0"/>
        <v>0.25</v>
      </c>
      <c r="AG12" s="305" t="s">
        <v>215</v>
      </c>
      <c r="AH12" s="31">
        <v>0.4</v>
      </c>
      <c r="AI12" s="31">
        <f t="shared" si="1"/>
        <v>0.65</v>
      </c>
      <c r="AJ12" s="305" t="s">
        <v>216</v>
      </c>
      <c r="AK12" s="293" t="s">
        <v>217</v>
      </c>
      <c r="AL12" s="781"/>
      <c r="AM12" s="711"/>
      <c r="AN12" s="305" t="s">
        <v>25</v>
      </c>
      <c r="AO12" s="305" t="s">
        <v>99</v>
      </c>
      <c r="AP12" s="305" t="s">
        <v>752</v>
      </c>
      <c r="AQ12" s="305" t="s">
        <v>222</v>
      </c>
      <c r="AR12" s="305" t="s">
        <v>753</v>
      </c>
      <c r="AS12" s="305" t="s">
        <v>224</v>
      </c>
      <c r="AT12" s="305">
        <f>+AU11*AI12</f>
        <v>3.9812500000000001E-2</v>
      </c>
      <c r="AU12" s="32">
        <f>+AU11-AT12</f>
        <v>2.1437499999999998E-2</v>
      </c>
      <c r="AV12" s="140">
        <v>3</v>
      </c>
      <c r="AW12" s="86" t="s">
        <v>754</v>
      </c>
      <c r="AX12" s="296" t="s">
        <v>755</v>
      </c>
    </row>
    <row r="13" spans="1:52" ht="143.25" customHeight="1" thickBot="1" x14ac:dyDescent="0.35">
      <c r="A13" s="690"/>
      <c r="B13" s="689"/>
      <c r="C13" s="689"/>
      <c r="D13" s="689"/>
      <c r="E13" s="689"/>
      <c r="F13" s="721"/>
      <c r="G13" s="712"/>
      <c r="H13" s="689"/>
      <c r="I13" s="721"/>
      <c r="J13" s="689"/>
      <c r="K13" s="689"/>
      <c r="L13" s="873"/>
      <c r="M13" s="689"/>
      <c r="N13" s="689"/>
      <c r="O13" s="689"/>
      <c r="P13" s="689"/>
      <c r="Q13" s="689"/>
      <c r="R13" s="689"/>
      <c r="S13" s="717"/>
      <c r="T13" s="717"/>
      <c r="U13" s="717"/>
      <c r="V13" s="718"/>
      <c r="W13" s="714"/>
      <c r="X13" s="720"/>
      <c r="Y13" s="714"/>
      <c r="Z13" s="710"/>
      <c r="AA13" s="714"/>
      <c r="AB13" s="876"/>
      <c r="AC13" s="48" t="s">
        <v>756</v>
      </c>
      <c r="AD13" s="39" t="s">
        <v>757</v>
      </c>
      <c r="AE13" s="48" t="s">
        <v>39</v>
      </c>
      <c r="AF13" s="31">
        <f t="shared" si="0"/>
        <v>0.15</v>
      </c>
      <c r="AG13" s="305" t="s">
        <v>215</v>
      </c>
      <c r="AH13" s="31">
        <v>0.4</v>
      </c>
      <c r="AI13" s="31">
        <f t="shared" si="1"/>
        <v>0.55000000000000004</v>
      </c>
      <c r="AJ13" s="305" t="s">
        <v>216</v>
      </c>
      <c r="AK13" s="293" t="s">
        <v>217</v>
      </c>
      <c r="AL13" s="782"/>
      <c r="AM13" s="711"/>
      <c r="AN13" s="305" t="s">
        <v>25</v>
      </c>
      <c r="AO13" s="305" t="s">
        <v>50</v>
      </c>
      <c r="AP13" s="305" t="s">
        <v>758</v>
      </c>
      <c r="AQ13" s="305" t="s">
        <v>222</v>
      </c>
      <c r="AR13" s="305" t="s">
        <v>759</v>
      </c>
      <c r="AS13" s="305" t="s">
        <v>224</v>
      </c>
      <c r="AT13" s="305">
        <f>+AU12*AI13</f>
        <v>1.1790625000000001E-2</v>
      </c>
      <c r="AU13" s="32">
        <f>+AU12-AT13</f>
        <v>9.6468749999999975E-3</v>
      </c>
      <c r="AV13" s="140">
        <v>4</v>
      </c>
      <c r="AW13" s="86" t="s">
        <v>760</v>
      </c>
      <c r="AX13" s="370" t="s">
        <v>761</v>
      </c>
    </row>
    <row r="14" spans="1:52" ht="256.5" customHeight="1" thickBot="1" x14ac:dyDescent="0.35">
      <c r="A14" s="302" t="s">
        <v>217</v>
      </c>
      <c r="B14" s="282" t="s">
        <v>85</v>
      </c>
      <c r="C14" s="282" t="s">
        <v>92</v>
      </c>
      <c r="D14" s="282" t="s">
        <v>79</v>
      </c>
      <c r="E14" s="282" t="s">
        <v>36</v>
      </c>
      <c r="F14" s="304" t="s">
        <v>596</v>
      </c>
      <c r="G14" s="282" t="s">
        <v>597</v>
      </c>
      <c r="H14" s="282" t="s">
        <v>598</v>
      </c>
      <c r="I14" s="304" t="s">
        <v>599</v>
      </c>
      <c r="J14" s="282" t="s">
        <v>66</v>
      </c>
      <c r="K14" s="282">
        <v>1</v>
      </c>
      <c r="L14" s="285">
        <v>2.7777777777777779E-3</v>
      </c>
      <c r="M14" s="282" t="s">
        <v>30</v>
      </c>
      <c r="N14" s="282">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2" t="s">
        <v>64</v>
      </c>
      <c r="P14" s="282">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2" t="s">
        <v>73</v>
      </c>
      <c r="R14" s="282">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78" t="s">
        <v>60</v>
      </c>
      <c r="T14" s="278" t="s">
        <v>45</v>
      </c>
      <c r="U14" s="278">
        <f>+MAX(N14,P14,R14)</f>
        <v>0.6</v>
      </c>
      <c r="V14" s="289" t="str">
        <f>IF(L14&lt;=20%,"Muy baja",IF(L14&lt;=40%,"Baja",IF(L14&lt;=60%,"Media",IF(L14&lt;=80%,"Alta",IF(L14&lt;=100%,"Muy alta",IF(L14&gt;=100%,"Muy alta",""))))))</f>
        <v>Muy baja</v>
      </c>
      <c r="W14" s="271">
        <f>+IFERROR(VLOOKUP(V14,Fórmula!$F$1:$G$6,2,FALSE),"")</f>
        <v>0.2</v>
      </c>
      <c r="X14" s="280" t="str">
        <f>IF(U14=20%,"Leve",IF(U14=40%,"Menor",IF(U14=60%,"Moderado",IF(U14=80%,"Mayor",IF(U14=100%,"Catastrófico","")))))</f>
        <v>Moderado</v>
      </c>
      <c r="Y14" s="297" t="s">
        <v>56</v>
      </c>
      <c r="Z14" s="275" t="str">
        <f>+IFERROR(VLOOKUP(V14&amp;X14,Fórmula!$C$2:$D$26,2,FALSE),"")</f>
        <v>Moderado</v>
      </c>
      <c r="AA14" s="297" t="s">
        <v>56</v>
      </c>
      <c r="AB14" s="553" t="s">
        <v>600</v>
      </c>
      <c r="AC14" s="57" t="s">
        <v>641</v>
      </c>
      <c r="AD14" s="49" t="s">
        <v>57</v>
      </c>
      <c r="AE14" s="49" t="s">
        <v>57</v>
      </c>
      <c r="AF14" s="22">
        <f t="shared" ref="AF14:AF16" si="4">IF(AE14="Preventivo",25%,IF(AE14="Detectivo",15%,IF(AE14="Correctivo",10%,"")))</f>
        <v>0.25</v>
      </c>
      <c r="AG14" s="304" t="s">
        <v>215</v>
      </c>
      <c r="AH14" s="31">
        <v>0.4</v>
      </c>
      <c r="AI14" s="22">
        <f t="shared" si="1"/>
        <v>0.65</v>
      </c>
      <c r="AJ14" s="304" t="s">
        <v>216</v>
      </c>
      <c r="AK14" s="282" t="s">
        <v>24</v>
      </c>
      <c r="AL14" s="340" t="s">
        <v>56</v>
      </c>
      <c r="AM14" s="288" t="s">
        <v>59</v>
      </c>
      <c r="AN14" s="365">
        <v>0.3</v>
      </c>
      <c r="AO14" s="365">
        <v>0.3</v>
      </c>
      <c r="AP14" s="340" t="s">
        <v>56</v>
      </c>
      <c r="AQ14" s="244" t="s">
        <v>672</v>
      </c>
      <c r="AR14" s="412" t="s">
        <v>763</v>
      </c>
      <c r="AS14" s="244" t="s">
        <v>672</v>
      </c>
      <c r="AT14" s="30" t="s">
        <v>764</v>
      </c>
      <c r="AU14" s="365">
        <v>0.3</v>
      </c>
      <c r="AV14" s="412">
        <v>2</v>
      </c>
      <c r="AW14" s="86" t="s">
        <v>602</v>
      </c>
      <c r="AX14" s="6" t="s">
        <v>765</v>
      </c>
    </row>
    <row r="15" spans="1:52" ht="311.25" customHeight="1" thickBot="1" x14ac:dyDescent="0.35">
      <c r="A15" s="476" t="s">
        <v>217</v>
      </c>
      <c r="B15" s="463" t="s">
        <v>85</v>
      </c>
      <c r="C15" s="463" t="s">
        <v>1196</v>
      </c>
      <c r="D15" s="463" t="s">
        <v>79</v>
      </c>
      <c r="E15" s="463" t="s">
        <v>96</v>
      </c>
      <c r="F15" s="477" t="s">
        <v>766</v>
      </c>
      <c r="G15" s="623" t="s">
        <v>1268</v>
      </c>
      <c r="H15" s="463" t="s">
        <v>1221</v>
      </c>
      <c r="I15" s="477" t="s">
        <v>767</v>
      </c>
      <c r="J15" s="463" t="s">
        <v>33</v>
      </c>
      <c r="K15" s="463">
        <v>1</v>
      </c>
      <c r="L15" s="478">
        <f>IF(J15="Diaria",+(K15/360),IF(J15="Semanal",+(K15/52),IF(J15="Mensual",+(K15/12),IF(J15="Bimestral",+(K15/6),IF(J15="Trimestral",+(K15/4),IF(J15="Semestral",+(K15/2),IF(J15="Anual",+(K15/1),"")))))))</f>
        <v>2.7777777777777779E-3</v>
      </c>
      <c r="M15" s="463" t="s">
        <v>30</v>
      </c>
      <c r="N15" s="463">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463" t="s">
        <v>31</v>
      </c>
      <c r="P15" s="463">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463" t="s">
        <v>73</v>
      </c>
      <c r="R15" s="463">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479" t="s">
        <v>60</v>
      </c>
      <c r="T15" s="479" t="s">
        <v>73</v>
      </c>
      <c r="U15" s="479">
        <f>+MAX(N15,P15,R15)</f>
        <v>0.2</v>
      </c>
      <c r="V15" s="480" t="str">
        <f>IF(L15&lt;=20%,"Muy baja",IF(L15&lt;=40%,"Baja",IF(L15&lt;=60%,"Media",IF(L15&lt;=80%,"Alta",IF(L15&lt;=100%,"Muy alta",IF(L15&gt;=100%,"Muy alta",""))))))</f>
        <v>Muy baja</v>
      </c>
      <c r="W15" s="481">
        <f>+IFERROR(VLOOKUP(V15,[9]Fórmula!$F$1:$G$6,2,FALSE),"")</f>
        <v>0.2</v>
      </c>
      <c r="X15" s="480" t="s">
        <v>69</v>
      </c>
      <c r="Y15" s="481">
        <f>+IFERROR(VLOOKUP(X15,[9]Fórmula!$H$1:$I$6,2,FALSE),"")</f>
        <v>0.8</v>
      </c>
      <c r="Z15" s="482" t="str">
        <f>+IFERROR(VLOOKUP(V15&amp;X15,[9]Fórmula!$C$2:$D$26,2,FALSE),"")</f>
        <v>Alto</v>
      </c>
      <c r="AA15" s="481">
        <f>IF(Z15="Bajo",25%,IF(Z15="Moderado",50%,IF(Z15="Alto",75%,IF(Z15="Extremo",100%,""))))</f>
        <v>0.75</v>
      </c>
      <c r="AB15" s="554" t="s">
        <v>768</v>
      </c>
      <c r="AC15" s="593" t="s">
        <v>1240</v>
      </c>
      <c r="AD15" s="71" t="s">
        <v>724</v>
      </c>
      <c r="AE15" s="71" t="s">
        <v>22</v>
      </c>
      <c r="AF15" s="72">
        <f t="shared" si="4"/>
        <v>0.1</v>
      </c>
      <c r="AG15" s="350" t="s">
        <v>215</v>
      </c>
      <c r="AH15" s="31">
        <v>0.4</v>
      </c>
      <c r="AI15" s="72">
        <f t="shared" si="1"/>
        <v>0.5</v>
      </c>
      <c r="AJ15" s="350" t="s">
        <v>216</v>
      </c>
      <c r="AK15" s="348" t="s">
        <v>51</v>
      </c>
      <c r="AL15" s="352" t="s">
        <v>169</v>
      </c>
      <c r="AM15" s="479" t="s">
        <v>59</v>
      </c>
      <c r="AN15" s="350" t="s">
        <v>25</v>
      </c>
      <c r="AO15" s="350" t="s">
        <v>725</v>
      </c>
      <c r="AP15" s="350" t="s">
        <v>726</v>
      </c>
      <c r="AQ15" s="350" t="s">
        <v>222</v>
      </c>
      <c r="AR15" s="350" t="s">
        <v>727</v>
      </c>
      <c r="AS15" s="350" t="s">
        <v>224</v>
      </c>
      <c r="AT15" s="350">
        <f>+AA15*AI15</f>
        <v>0.375</v>
      </c>
      <c r="AU15" s="73">
        <f>+AA15-AT15</f>
        <v>0.375</v>
      </c>
      <c r="AV15" s="523">
        <v>1</v>
      </c>
      <c r="AW15" s="86" t="s">
        <v>769</v>
      </c>
      <c r="AX15" s="463" t="s">
        <v>762</v>
      </c>
    </row>
    <row r="16" spans="1:52" ht="282.75" customHeight="1" thickBot="1" x14ac:dyDescent="0.35">
      <c r="A16" s="444" t="s">
        <v>217</v>
      </c>
      <c r="B16" s="293" t="s">
        <v>148</v>
      </c>
      <c r="C16" s="293" t="s">
        <v>1269</v>
      </c>
      <c r="D16" s="293" t="s">
        <v>642</v>
      </c>
      <c r="E16" s="293" t="s">
        <v>80</v>
      </c>
      <c r="F16" s="29" t="s">
        <v>770</v>
      </c>
      <c r="G16" s="293" t="s">
        <v>771</v>
      </c>
      <c r="H16" s="29" t="s">
        <v>772</v>
      </c>
      <c r="I16" s="29" t="s">
        <v>705</v>
      </c>
      <c r="J16" s="293" t="s">
        <v>33</v>
      </c>
      <c r="K16" s="293">
        <v>72</v>
      </c>
      <c r="L16" s="467">
        <f>IF(J16="Diaria",+(K16/360),IF(J16="Mensual",+(K16/12),IF(J16="Bimestral",+(K16/6),IF(J16="Trimestral",+(K16/4),IF(J16="Semestral",+(K16/2),IF(J16="Anual",+(K16/1),""))))))</f>
        <v>0.2</v>
      </c>
      <c r="M16" s="29" t="s">
        <v>30</v>
      </c>
      <c r="N16" s="293">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29" t="s">
        <v>706</v>
      </c>
      <c r="P16" s="293">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1</v>
      </c>
      <c r="Q16" s="29" t="s">
        <v>73</v>
      </c>
      <c r="R16" s="293">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288" t="s">
        <v>72</v>
      </c>
      <c r="T16" s="288" t="s">
        <v>28</v>
      </c>
      <c r="U16" s="82"/>
      <c r="V16" s="290" t="str">
        <f>IF(L16&lt;=20%,"Muy baja",IF(L16&lt;=40%,"Baja",IF(L16&lt;=60%,"Media",IF(L16&lt;=80%,"Alta",IF(L16&lt;=100%,"Muy alta",IF(L16&gt;=100%,"Muy alta",""))))))</f>
        <v>Muy baja</v>
      </c>
      <c r="W16" s="468">
        <f>+IFERROR(VLOOKUP(V16,[6]Fórmula!$F$1:$G$6,2,FALSE),"")</f>
        <v>0.2</v>
      </c>
      <c r="X16" s="290" t="str">
        <f>IF(U16=20%,"Leve",IF(U16=40%,"Menor",IF(U16=60%,"Moderado",IF(U16=80%,"Mayor",IF(U16=100%,"Catastrófico","")))))</f>
        <v/>
      </c>
      <c r="Y16" s="468" t="str">
        <f>+IFERROR(VLOOKUP(X16,[6]Fórmula!$H$1:$I$6,2,FALSE),"")</f>
        <v/>
      </c>
      <c r="Z16" s="299" t="str">
        <f>+IFERROR(VLOOKUP(V16&amp;X16,[6]Fórmula!$C$2:$D$26,2,FALSE),"")</f>
        <v/>
      </c>
      <c r="AA16" s="468" t="str">
        <f>IF(Z16="Bajo",25%,IF(Z16="Moderado",50%,IF(Z16="Alto",75%,IF(Z16="Extremo",100%,""))))</f>
        <v/>
      </c>
      <c r="AB16" s="483" t="s">
        <v>773</v>
      </c>
      <c r="AC16" s="363" t="s">
        <v>774</v>
      </c>
      <c r="AE16" s="49" t="s">
        <v>57</v>
      </c>
      <c r="AF16" s="451">
        <f t="shared" si="4"/>
        <v>0.25</v>
      </c>
      <c r="AG16" s="304" t="s">
        <v>215</v>
      </c>
      <c r="AH16" s="31">
        <v>0.4</v>
      </c>
      <c r="AI16" s="451">
        <f>+AH16+AF16</f>
        <v>0.65</v>
      </c>
      <c r="AJ16" s="304" t="s">
        <v>216</v>
      </c>
      <c r="AK16" s="282" t="s">
        <v>24</v>
      </c>
      <c r="AL16" s="530" t="str">
        <f>+IF(B16="Corrupción","Moderado",IF(AK16&lt;=25%,"Bajo",IF(AK16&lt;=50%,"Moderado",IF(AK16&lt;=75%,"Alto",IF(AK16&gt;75%,"Extremo","")))))</f>
        <v>Extremo</v>
      </c>
      <c r="AM16" s="288" t="s">
        <v>59</v>
      </c>
      <c r="AU16" s="73">
        <v>0.6</v>
      </c>
      <c r="AV16" s="83"/>
      <c r="AW16" s="595" t="s">
        <v>775</v>
      </c>
      <c r="AX16" s="361" t="s">
        <v>762</v>
      </c>
    </row>
    <row r="17" spans="1:50" s="617" customFormat="1" ht="409.6" thickBot="1" x14ac:dyDescent="0.35">
      <c r="A17" s="602" t="s">
        <v>51</v>
      </c>
      <c r="B17" s="29" t="s">
        <v>1264</v>
      </c>
      <c r="C17" s="29" t="s">
        <v>58</v>
      </c>
      <c r="D17" s="29" t="s">
        <v>79</v>
      </c>
      <c r="E17" s="29" t="s">
        <v>80</v>
      </c>
      <c r="F17" s="40" t="s">
        <v>1261</v>
      </c>
      <c r="G17" s="182" t="s">
        <v>533</v>
      </c>
      <c r="H17" s="622" t="s">
        <v>1262</v>
      </c>
      <c r="I17" s="40" t="s">
        <v>1263</v>
      </c>
      <c r="J17" s="603" t="s">
        <v>95</v>
      </c>
      <c r="K17" s="604">
        <v>1</v>
      </c>
      <c r="L17" s="605">
        <f>IF(J17="Diaria",+(K17/360),IF(J17="Mensual",+(K17/12),IF(J17="Bimestral",+(K17/6),IF(J17="Trimestral",+(K17/4),IF(J17="Semestral",+(K17/2),IF(J17="Anual",+(K17/1),""))))))</f>
        <v>0.5</v>
      </c>
      <c r="M17" s="604" t="s">
        <v>47</v>
      </c>
      <c r="N17" s="588">
        <f t="shared" ref="N17" si="5">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0.4</v>
      </c>
      <c r="O17" s="606" t="s">
        <v>76</v>
      </c>
      <c r="P17" s="588" t="str">
        <f t="shared" ref="P17" si="6">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
      </c>
      <c r="Q17" s="604" t="s">
        <v>73</v>
      </c>
      <c r="R17" s="588">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607" t="s">
        <v>60</v>
      </c>
      <c r="T17" s="607" t="s">
        <v>73</v>
      </c>
      <c r="U17" s="608">
        <f>+MAX(N17,P17,R17)</f>
        <v>0.4</v>
      </c>
      <c r="V17" s="609" t="str">
        <f>IF(L17&lt;=20%,"Muy baja",IF(L17&lt;=40%,"Baja",IF(L17&lt;=60%,"Media",IF(L17&lt;=80%,"Alta",IF(L17&lt;=100%,"Muy alta",IF(L17&gt;=100%,"Muy alta",""))))))</f>
        <v>Media</v>
      </c>
      <c r="W17" s="610">
        <f>+IFERROR(VLOOKUP(V17,[3]Fórmula!$F$1:$G$6,2,FALSE),"")</f>
        <v>0.6</v>
      </c>
      <c r="X17" s="611" t="s">
        <v>56</v>
      </c>
      <c r="Y17" s="610">
        <f>+IFERROR(VLOOKUP(X17,[3]Fórmula!$H$1:$I$6,2,FALSE),"")</f>
        <v>0.6</v>
      </c>
      <c r="Z17" s="611" t="str">
        <f>+IFERROR(VLOOKUP(V17&amp;X17,[3]Fórmula!$C$2:$D$26,2,FALSE),"")</f>
        <v>Moderado</v>
      </c>
      <c r="AA17" s="612">
        <f>IF(Z17="Bajo",25%,IF(Z17="Moderado",50%,IF(Z17="Alto",75%,IF(Z17="Extremo",100%,""))))</f>
        <v>0.5</v>
      </c>
      <c r="AB17" s="613"/>
      <c r="AC17" s="603" t="s">
        <v>1311</v>
      </c>
      <c r="AD17" s="40" t="s">
        <v>57</v>
      </c>
      <c r="AE17" s="589">
        <f t="shared" ref="AE17" si="7">IF(AD17="Preventivo",25%,IF(AD17="Detectivo",15%,IF(AD17="Correctivo",10%,"")))</f>
        <v>0.25</v>
      </c>
      <c r="AF17" s="40" t="s">
        <v>215</v>
      </c>
      <c r="AG17" s="589">
        <f t="shared" ref="AG17" si="8">IF(AF17="Manual",15%,IF(AF17="Automático",25%,""))</f>
        <v>0.15</v>
      </c>
      <c r="AH17" s="31">
        <v>0.4</v>
      </c>
      <c r="AI17" s="40" t="s">
        <v>216</v>
      </c>
      <c r="AJ17" s="40" t="s">
        <v>24</v>
      </c>
      <c r="AK17" s="282" t="s">
        <v>24</v>
      </c>
      <c r="AL17" s="649" t="s">
        <v>169</v>
      </c>
      <c r="AM17" s="288" t="s">
        <v>59</v>
      </c>
      <c r="AN17" s="616" t="s">
        <v>59</v>
      </c>
      <c r="AO17" s="182"/>
      <c r="AP17" s="46"/>
      <c r="AQ17" s="618"/>
      <c r="AR17" s="618"/>
      <c r="AS17" s="46"/>
      <c r="AT17" s="619"/>
      <c r="AU17" s="619"/>
      <c r="AV17" s="619"/>
      <c r="AW17" s="620"/>
      <c r="AX17" s="621"/>
    </row>
    <row r="18" spans="1:50" ht="290.25" customHeight="1" x14ac:dyDescent="0.3">
      <c r="A18" s="640" t="s">
        <v>217</v>
      </c>
      <c r="B18" s="348" t="s">
        <v>29</v>
      </c>
      <c r="C18" s="348" t="s">
        <v>92</v>
      </c>
      <c r="D18" s="348" t="s">
        <v>79</v>
      </c>
      <c r="E18" s="348" t="s">
        <v>36</v>
      </c>
      <c r="F18" s="350" t="s">
        <v>1339</v>
      </c>
      <c r="G18" s="348" t="s">
        <v>1300</v>
      </c>
      <c r="H18" s="641" t="s">
        <v>835</v>
      </c>
      <c r="I18" s="350" t="s">
        <v>836</v>
      </c>
      <c r="J18" s="348" t="s">
        <v>66</v>
      </c>
      <c r="K18" s="348">
        <v>1</v>
      </c>
      <c r="L18" s="636">
        <f>IF(J18="Diaria",+(K18/360),IF(J18="Mensual",+(K18/12),IF(J18="Bimestral",+(K18/6),IF(J18="Trimestral",+(K18/4),IF(J18="Semestral",+(K18/2),IF(J18="Anual",+(K18/1),""))))))</f>
        <v>8.3333333333333329E-2</v>
      </c>
      <c r="M18" s="348" t="s">
        <v>73</v>
      </c>
      <c r="N18" s="348">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v>
      </c>
      <c r="O18" s="348" t="s">
        <v>31</v>
      </c>
      <c r="P18" s="348">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0.2</v>
      </c>
      <c r="Q18" s="348" t="s">
        <v>73</v>
      </c>
      <c r="R18" s="348">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635" t="s">
        <v>60</v>
      </c>
      <c r="T18" s="635" t="s">
        <v>45</v>
      </c>
      <c r="U18" s="635">
        <f>+MAX(N18,P18,R18)</f>
        <v>0.2</v>
      </c>
      <c r="V18" s="637" t="str">
        <f>IF(L18&lt;=20%,"Muy baja",IF(L18&lt;=40%,"Baja",IF(L18&lt;=60%,"Media",IF(L18&lt;=80%,"Alta",IF(L18&lt;=100%,"Muy alta",IF(L18&gt;=100%,"Muy alta",""))))))</f>
        <v>Muy baja</v>
      </c>
      <c r="W18" s="639">
        <f>+IFERROR(VLOOKUP(V18,Fórmula!$F$1:$G$6,2,FALSE),"")</f>
        <v>0.2</v>
      </c>
      <c r="X18" s="637" t="str">
        <f>IF(U18=20%,"Leve",IF(U18=40%,"Menor",IF(U18=60%,"Moderado",IF(U18=80%,"Mayor",IF(U18=100%,"Catastrófico","")))))</f>
        <v>Leve</v>
      </c>
      <c r="Y18" s="639">
        <f>+IFERROR(VLOOKUP(X18,Fórmula!$H$1:$I$6,2,FALSE),"")</f>
        <v>0.2</v>
      </c>
      <c r="Z18" s="352" t="str">
        <f>+IFERROR(VLOOKUP(V18&amp;X18,Fórmula!$C$2:$D$26,2,FALSE),"")</f>
        <v>Bajo</v>
      </c>
      <c r="AA18" s="643">
        <f>IF(Z18="Bajo",25%,IF(Z18="Moderado",50%,IF(Z18="Alto",75%,IF(Z18="Extremo",100%,""))))</f>
        <v>0.25</v>
      </c>
      <c r="AB18" s="642" t="s">
        <v>837</v>
      </c>
      <c r="AC18" s="404" t="s">
        <v>1341</v>
      </c>
      <c r="AD18" s="71" t="s">
        <v>57</v>
      </c>
      <c r="AE18" s="72">
        <f>IF(AD18="Preventivo",25%,IF(AD18="Detectivo",15%,IF(AD18="Correctivo",10%,"")))</f>
        <v>0.25</v>
      </c>
      <c r="AF18" s="350" t="s">
        <v>732</v>
      </c>
      <c r="AG18" s="72">
        <f>IF(AF18="Manual",15%,IF(AF18="Automático",25%,""))</f>
        <v>0.25</v>
      </c>
      <c r="AH18" s="31">
        <v>0.4</v>
      </c>
      <c r="AI18" s="348" t="s">
        <v>24</v>
      </c>
      <c r="AJ18" s="350" t="s">
        <v>838</v>
      </c>
      <c r="AK18" s="282" t="s">
        <v>24</v>
      </c>
      <c r="AL18" s="650" t="s">
        <v>169</v>
      </c>
      <c r="AM18" s="288" t="s">
        <v>59</v>
      </c>
      <c r="AN18" s="134">
        <v>1</v>
      </c>
      <c r="AO18" s="93"/>
      <c r="AP18" s="293"/>
      <c r="AQ18" s="36"/>
      <c r="AR18" s="36"/>
      <c r="AS18" s="296"/>
      <c r="AT18" s="34"/>
      <c r="AU18" s="1"/>
      <c r="AV18" s="1"/>
      <c r="AW18" s="1"/>
      <c r="AX18" s="1"/>
    </row>
  </sheetData>
  <sheetProtection formatCells="0" formatColumns="0" formatRows="0"/>
  <autoFilter ref="A1:AX9" xr:uid="{00000000-0009-0000-0000-00000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6" showButton="0"/>
    <filterColumn colId="47" showButton="0"/>
    <filterColumn colId="48" showButton="0"/>
    <filterColumn colId="49" showButton="0"/>
  </autoFilter>
  <mergeCells count="109">
    <mergeCell ref="AL10:AL13"/>
    <mergeCell ref="AM10:AM13"/>
    <mergeCell ref="AB10:AB13"/>
    <mergeCell ref="S10:S13"/>
    <mergeCell ref="T10:T13"/>
    <mergeCell ref="U10:U13"/>
    <mergeCell ref="V10:V13"/>
    <mergeCell ref="W10:W13"/>
    <mergeCell ref="X10:X13"/>
    <mergeCell ref="Y10:Y13"/>
    <mergeCell ref="Z10:Z13"/>
    <mergeCell ref="AA10:AA13"/>
    <mergeCell ref="L8:L9"/>
    <mergeCell ref="A8:A9"/>
    <mergeCell ref="B8:B9"/>
    <mergeCell ref="C8:C9"/>
    <mergeCell ref="A10:A13"/>
    <mergeCell ref="B10:B13"/>
    <mergeCell ref="C10:C13"/>
    <mergeCell ref="D10:D13"/>
    <mergeCell ref="E10:E13"/>
    <mergeCell ref="F10:F13"/>
    <mergeCell ref="D8:D9"/>
    <mergeCell ref="E8:E9"/>
    <mergeCell ref="F8:F9"/>
    <mergeCell ref="G4:H4"/>
    <mergeCell ref="O10:O13"/>
    <mergeCell ref="P10:P13"/>
    <mergeCell ref="R10:R13"/>
    <mergeCell ref="O8:O9"/>
    <mergeCell ref="N8:N9"/>
    <mergeCell ref="P8:P9"/>
    <mergeCell ref="Q8:Q9"/>
    <mergeCell ref="N10:N13"/>
    <mergeCell ref="Q10:Q13"/>
    <mergeCell ref="R8:R9"/>
    <mergeCell ref="G10:G13"/>
    <mergeCell ref="H10:H13"/>
    <mergeCell ref="I10:I13"/>
    <mergeCell ref="J10:J13"/>
    <mergeCell ref="K10:K13"/>
    <mergeCell ref="L10:L13"/>
    <mergeCell ref="M10:M13"/>
    <mergeCell ref="G8:G9"/>
    <mergeCell ref="H8:H9"/>
    <mergeCell ref="I8:I9"/>
    <mergeCell ref="M8:M9"/>
    <mergeCell ref="J8:J9"/>
    <mergeCell ref="K8:K9"/>
    <mergeCell ref="R5:R6"/>
    <mergeCell ref="A5:A6"/>
    <mergeCell ref="B5:B6"/>
    <mergeCell ref="C5:C6"/>
    <mergeCell ref="D5:D6"/>
    <mergeCell ref="E5:E6"/>
    <mergeCell ref="F5:F6"/>
    <mergeCell ref="G5:G6"/>
    <mergeCell ref="H5:H6"/>
    <mergeCell ref="Q5:Q6"/>
    <mergeCell ref="N5:N6"/>
    <mergeCell ref="AM5:AM6"/>
    <mergeCell ref="AL8:AL9"/>
    <mergeCell ref="AM8:AM9"/>
    <mergeCell ref="A1:AX1"/>
    <mergeCell ref="A2:T3"/>
    <mergeCell ref="U2:AB3"/>
    <mergeCell ref="AC2:AK2"/>
    <mergeCell ref="AL2:AN2"/>
    <mergeCell ref="S5:S6"/>
    <mergeCell ref="T5:T6"/>
    <mergeCell ref="M5:M6"/>
    <mergeCell ref="X8:X9"/>
    <mergeCell ref="Y8:Y9"/>
    <mergeCell ref="Z8:Z9"/>
    <mergeCell ref="S8:S9"/>
    <mergeCell ref="T8:T9"/>
    <mergeCell ref="I5:I6"/>
    <mergeCell ref="J5:J6"/>
    <mergeCell ref="K5:K6"/>
    <mergeCell ref="L5:L6"/>
    <mergeCell ref="O5:O6"/>
    <mergeCell ref="P5:P6"/>
    <mergeCell ref="AB5:AB6"/>
    <mergeCell ref="V5:V6"/>
    <mergeCell ref="AA8:AA9"/>
    <mergeCell ref="U5:U6"/>
    <mergeCell ref="U8:U9"/>
    <mergeCell ref="V8:V9"/>
    <mergeCell ref="W8:W9"/>
    <mergeCell ref="AB8:AB9"/>
    <mergeCell ref="AA5:AA6"/>
    <mergeCell ref="Z5:Z6"/>
    <mergeCell ref="AL5:AL6"/>
    <mergeCell ref="W5:W6"/>
    <mergeCell ref="X5:X6"/>
    <mergeCell ref="Y5:Y6"/>
    <mergeCell ref="AO2:AX2"/>
    <mergeCell ref="AC3:AC4"/>
    <mergeCell ref="AD3:AG3"/>
    <mergeCell ref="AH3:AH4"/>
    <mergeCell ref="AI3:AK3"/>
    <mergeCell ref="AL3:AM4"/>
    <mergeCell ref="AN3:AN4"/>
    <mergeCell ref="AO3:AP4"/>
    <mergeCell ref="AQ3:AQ4"/>
    <mergeCell ref="AR3:AR4"/>
    <mergeCell ref="AS3:AS4"/>
    <mergeCell ref="AT3:AT4"/>
    <mergeCell ref="AJ4:AK4"/>
  </mergeCells>
  <conditionalFormatting sqref="AC5:AC6 AN5:AR7 AR8 AI9:AK9 AN9:AR9 AU14">
    <cfRule type="containsText" dxfId="828" priority="261" operator="containsText" text="MEDIA">
      <formula>NOT(ISERROR(SEARCH("MEDIA",AC5)))</formula>
    </cfRule>
    <cfRule type="containsText" dxfId="827" priority="262" operator="containsText" text="ALTA">
      <formula>NOT(ISERROR(SEARCH("ALTA",AC5)))</formula>
    </cfRule>
  </conditionalFormatting>
  <conditionalFormatting sqref="AD9:AG9">
    <cfRule type="containsText" dxfId="826" priority="213" operator="containsText" text="BAJA">
      <formula>NOT(ISERROR(SEARCH("BAJA",AD9)))</formula>
    </cfRule>
    <cfRule type="containsText" dxfId="825" priority="214" operator="containsText" text="MEDIA">
      <formula>NOT(ISERROR(SEARCH("MEDIA",AD9)))</formula>
    </cfRule>
    <cfRule type="containsText" dxfId="824" priority="215" operator="containsText" text="ALTA">
      <formula>NOT(ISERROR(SEARCH("ALTA",AD9)))</formula>
    </cfRule>
  </conditionalFormatting>
  <conditionalFormatting sqref="AI17">
    <cfRule type="containsText" dxfId="823" priority="8" operator="containsText" text="BAJA">
      <formula>NOT(ISERROR(SEARCH("BAJA",AI17)))</formula>
    </cfRule>
    <cfRule type="containsText" dxfId="822" priority="9" operator="containsText" text="MEDIA">
      <formula>NOT(ISERROR(SEARCH("MEDIA",AI17)))</formula>
    </cfRule>
    <cfRule type="containsText" dxfId="821" priority="10" operator="containsText" text="ALTA">
      <formula>NOT(ISERROR(SEARCH("ALTA",AI17)))</formula>
    </cfRule>
  </conditionalFormatting>
  <conditionalFormatting sqref="AI9:AK9 AN9:AR9 AC5:AC6 AN5:AR7 AR8 AU14">
    <cfRule type="containsText" dxfId="820" priority="260" operator="containsText" text="BAJA">
      <formula>NOT(ISERROR(SEARCH("BAJA",AC5)))</formula>
    </cfRule>
  </conditionalFormatting>
  <conditionalFormatting sqref="AJ16">
    <cfRule type="containsText" dxfId="819" priority="42" operator="containsText" text="BAJA">
      <formula>NOT(ISERROR(SEARCH("BAJA",AJ16)))</formula>
    </cfRule>
    <cfRule type="containsText" dxfId="818" priority="44" operator="containsText" text="ALTA">
      <formula>NOT(ISERROR(SEARCH("ALTA",AJ16)))</formula>
    </cfRule>
    <cfRule type="containsText" dxfId="817" priority="43" operator="containsText" text="MEDIA">
      <formula>NOT(ISERROR(SEARCH("MEDIA",AJ16)))</formula>
    </cfRule>
  </conditionalFormatting>
  <conditionalFormatting sqref="AJ5:AK14">
    <cfRule type="containsText" dxfId="816" priority="241" operator="containsText" text="ALTA">
      <formula>NOT(ISERROR(SEARCH("ALTA",AJ5)))</formula>
    </cfRule>
  </conditionalFormatting>
  <conditionalFormatting sqref="AJ5:AK15 AN8:AO9">
    <cfRule type="containsText" dxfId="815" priority="216" operator="containsText" text="BAJA">
      <formula>NOT(ISERROR(SEARCH("BAJA",AJ5)))</formula>
    </cfRule>
    <cfRule type="containsText" dxfId="814" priority="217" operator="containsText" text="MEDIA">
      <formula>NOT(ISERROR(SEARCH("MEDIA",AJ5)))</formula>
    </cfRule>
  </conditionalFormatting>
  <conditionalFormatting sqref="AJ15:AK15">
    <cfRule type="containsText" dxfId="813" priority="55" operator="containsText" text="ALTA">
      <formula>NOT(ISERROR(SEARCH("ALTA",AJ15)))</formula>
    </cfRule>
  </conditionalFormatting>
  <conditionalFormatting sqref="AN14:AO14">
    <cfRule type="cellIs" dxfId="812" priority="81" operator="between">
      <formula>26%</formula>
      <formula>50%</formula>
    </cfRule>
    <cfRule type="cellIs" dxfId="811" priority="82" operator="between">
      <formula>0%</formula>
      <formula>25%</formula>
    </cfRule>
    <cfRule type="containsText" dxfId="810" priority="85" operator="containsText" text="ALTA">
      <formula>NOT(ISERROR(SEARCH("ALTA",AN14)))</formula>
    </cfRule>
    <cfRule type="cellIs" dxfId="809" priority="79" operator="greaterThan">
      <formula>75%</formula>
    </cfRule>
    <cfRule type="cellIs" dxfId="808" priority="80" operator="between">
      <formula>51%</formula>
      <formula>75%</formula>
    </cfRule>
  </conditionalFormatting>
  <conditionalFormatting sqref="AN14:AO15">
    <cfRule type="containsText" dxfId="807" priority="83" operator="containsText" text="BAJA">
      <formula>NOT(ISERROR(SEARCH("BAJA",AN14)))</formula>
    </cfRule>
    <cfRule type="containsText" dxfId="806" priority="84" operator="containsText" text="MEDIA">
      <formula>NOT(ISERROR(SEARCH("MEDIA",AN14)))</formula>
    </cfRule>
  </conditionalFormatting>
  <conditionalFormatting sqref="AO8:AO9">
    <cfRule type="containsText" dxfId="805" priority="218" operator="containsText" text="ALTA">
      <formula>NOT(ISERROR(SEARCH("ALTA",AO8)))</formula>
    </cfRule>
  </conditionalFormatting>
  <conditionalFormatting sqref="AO10:AO11">
    <cfRule type="containsText" dxfId="804" priority="156" operator="containsText" text="ALTA">
      <formula>NOT(ISERROR(SEARCH("ALTA",AO10)))</formula>
    </cfRule>
    <cfRule type="containsText" dxfId="803" priority="155" operator="containsText" text="MEDIA">
      <formula>NOT(ISERROR(SEARCH("MEDIA",AO10)))</formula>
    </cfRule>
    <cfRule type="containsText" dxfId="802" priority="154" operator="containsText" text="BAJA">
      <formula>NOT(ISERROR(SEARCH("BAJA",AO10)))</formula>
    </cfRule>
  </conditionalFormatting>
  <conditionalFormatting sqref="AO15">
    <cfRule type="containsText" dxfId="801" priority="50" operator="containsText" text="ALTA">
      <formula>NOT(ISERROR(SEARCH("ALTA",AO15)))</formula>
    </cfRule>
  </conditionalFormatting>
  <conditionalFormatting sqref="AP10:AQ10">
    <cfRule type="containsText" dxfId="800" priority="153" operator="containsText" text="ALTA">
      <formula>NOT(ISERROR(SEARCH("ALTA",AP10)))</formula>
    </cfRule>
    <cfRule type="containsText" dxfId="799" priority="151" operator="containsText" text="BAJA">
      <formula>NOT(ISERROR(SEARCH("BAJA",AP10)))</formula>
    </cfRule>
    <cfRule type="containsText" dxfId="798" priority="152" operator="containsText" text="MEDIA">
      <formula>NOT(ISERROR(SEARCH("MEDIA",AP10)))</formula>
    </cfRule>
  </conditionalFormatting>
  <conditionalFormatting sqref="AR10:AR11">
    <cfRule type="containsText" dxfId="797" priority="174" operator="containsText" text="ALTA">
      <formula>NOT(ISERROR(SEARCH("ALTA",AR10)))</formula>
    </cfRule>
    <cfRule type="containsText" dxfId="796" priority="173" operator="containsText" text="MEDIA">
      <formula>NOT(ISERROR(SEARCH("MEDIA",AR10)))</formula>
    </cfRule>
    <cfRule type="containsText" dxfId="795" priority="172" operator="containsText" text="BAJA">
      <formula>NOT(ISERROR(SEARCH("BAJA",AR10)))</formula>
    </cfRule>
  </conditionalFormatting>
  <conditionalFormatting sqref="AR10:AR12">
    <cfRule type="containsText" dxfId="794" priority="164" operator="containsText" text="MEDIA">
      <formula>NOT(ISERROR(SEARCH("MEDIA",AR10)))</formula>
    </cfRule>
    <cfRule type="containsText" dxfId="793" priority="165" operator="containsText" text="ALTA">
      <formula>NOT(ISERROR(SEARCH("ALTA",AR10)))</formula>
    </cfRule>
    <cfRule type="containsText" dxfId="792" priority="163" operator="containsText" text="BAJA">
      <formula>NOT(ISERROR(SEARCH("BAJA",AR10)))</formula>
    </cfRule>
  </conditionalFormatting>
  <conditionalFormatting sqref="AR11">
    <cfRule type="containsText" dxfId="791" priority="160" operator="containsText" text="BAJA">
      <formula>NOT(ISERROR(SEARCH("BAJA",AR11)))</formula>
    </cfRule>
    <cfRule type="containsText" dxfId="790" priority="161" operator="containsText" text="MEDIA">
      <formula>NOT(ISERROR(SEARCH("MEDIA",AR11)))</formula>
    </cfRule>
    <cfRule type="containsText" dxfId="789" priority="162" operator="containsText" text="ALTA">
      <formula>NOT(ISERROR(SEARCH("ALTA",AR11)))</formula>
    </cfRule>
  </conditionalFormatting>
  <conditionalFormatting sqref="AR15">
    <cfRule type="containsText" dxfId="788" priority="46" operator="containsText" text="MEDIA">
      <formula>NOT(ISERROR(SEARCH("MEDIA",AR15)))</formula>
    </cfRule>
    <cfRule type="containsText" dxfId="787" priority="45" operator="containsText" text="BAJA">
      <formula>NOT(ISERROR(SEARCH("BAJA",AR15)))</formula>
    </cfRule>
    <cfRule type="containsText" dxfId="786" priority="47" operator="containsText" text="ALTA">
      <formula>NOT(ISERROR(SEARCH("ALTA",AR15)))</formula>
    </cfRule>
  </conditionalFormatting>
  <conditionalFormatting sqref="AT5:AU5">
    <cfRule type="containsText" dxfId="785" priority="410" operator="containsText" text="ALTA">
      <formula>NOT(ISERROR(SEARCH("ALTA",AT5)))</formula>
    </cfRule>
    <cfRule type="containsText" dxfId="784" priority="409" operator="containsText" text="MEDIA">
      <formula>NOT(ISERROR(SEARCH("MEDIA",AT5)))</formula>
    </cfRule>
    <cfRule type="containsText" dxfId="783" priority="408" operator="containsText" text="BAJA">
      <formula>NOT(ISERROR(SEARCH("BAJA",AT5)))</formula>
    </cfRule>
    <cfRule type="cellIs" dxfId="782" priority="401" operator="between">
      <formula>0%</formula>
      <formula>25%</formula>
    </cfRule>
    <cfRule type="cellIs" dxfId="781" priority="400" operator="between">
      <formula>26%</formula>
      <formula>50%</formula>
    </cfRule>
    <cfRule type="cellIs" dxfId="780" priority="399" operator="between">
      <formula>51%</formula>
      <formula>75%</formula>
    </cfRule>
    <cfRule type="cellIs" dxfId="779" priority="398" operator="greaterThan">
      <formula>75%</formula>
    </cfRule>
  </conditionalFormatting>
  <conditionalFormatting sqref="AT6:AU6">
    <cfRule type="containsText" dxfId="778" priority="357" operator="containsText" text="BAJA">
      <formula>NOT(ISERROR(SEARCH("BAJA",AT6)))</formula>
    </cfRule>
    <cfRule type="containsText" dxfId="777" priority="358" operator="containsText" text="MEDIA">
      <formula>NOT(ISERROR(SEARCH("MEDIA",AT6)))</formula>
    </cfRule>
    <cfRule type="containsText" dxfId="776" priority="359" operator="containsText" text="ALTA">
      <formula>NOT(ISERROR(SEARCH("ALTA",AT6)))</formula>
    </cfRule>
  </conditionalFormatting>
  <conditionalFormatting sqref="AT7:AU8">
    <cfRule type="cellIs" dxfId="775" priority="22" operator="between">
      <formula>51%</formula>
      <formula>75%</formula>
    </cfRule>
    <cfRule type="cellIs" dxfId="774" priority="23" operator="between">
      <formula>26%</formula>
      <formula>50%</formula>
    </cfRule>
    <cfRule type="cellIs" dxfId="773" priority="24" operator="between">
      <formula>0%</formula>
      <formula>25%</formula>
    </cfRule>
    <cfRule type="cellIs" dxfId="772" priority="21" operator="greaterThan">
      <formula>75%</formula>
    </cfRule>
  </conditionalFormatting>
  <conditionalFormatting sqref="AT7:AU13">
    <cfRule type="containsText" dxfId="771" priority="25" operator="containsText" text="BAJA">
      <formula>NOT(ISERROR(SEARCH("BAJA",AT7)))</formula>
    </cfRule>
    <cfRule type="containsText" dxfId="770" priority="26" operator="containsText" text="MEDIA">
      <formula>NOT(ISERROR(SEARCH("MEDIA",AT7)))</formula>
    </cfRule>
    <cfRule type="containsText" dxfId="769" priority="27" operator="containsText" text="ALTA">
      <formula>NOT(ISERROR(SEARCH("ALTA",AT7)))</formula>
    </cfRule>
  </conditionalFormatting>
  <conditionalFormatting sqref="AT15:AU15">
    <cfRule type="cellIs" dxfId="768" priority="51" operator="greaterThan">
      <formula>75%</formula>
    </cfRule>
    <cfRule type="containsText" dxfId="767" priority="56" operator="containsText" text="BAJA">
      <formula>NOT(ISERROR(SEARCH("BAJA",AT15)))</formula>
    </cfRule>
    <cfRule type="containsText" dxfId="766" priority="58" operator="containsText" text="ALTA">
      <formula>NOT(ISERROR(SEARCH("ALTA",AT15)))</formula>
    </cfRule>
    <cfRule type="containsText" dxfId="765" priority="57" operator="containsText" text="MEDIA">
      <formula>NOT(ISERROR(SEARCH("MEDIA",AT15)))</formula>
    </cfRule>
    <cfRule type="cellIs" dxfId="764" priority="52" operator="between">
      <formula>51%</formula>
      <formula>75%</formula>
    </cfRule>
    <cfRule type="cellIs" dxfId="763" priority="53" operator="between">
      <formula>26%</formula>
      <formula>50%</formula>
    </cfRule>
    <cfRule type="cellIs" dxfId="762" priority="54" operator="between">
      <formula>0%</formula>
      <formula>25%</formula>
    </cfRule>
  </conditionalFormatting>
  <conditionalFormatting sqref="AU6 AU9:AU14">
    <cfRule type="cellIs" dxfId="761" priority="292" operator="between">
      <formula>26%</formula>
      <formula>50%</formula>
    </cfRule>
    <cfRule type="cellIs" dxfId="760" priority="293" operator="between">
      <formula>0%</formula>
      <formula>25%</formula>
    </cfRule>
  </conditionalFormatting>
  <conditionalFormatting sqref="AU9:AU14 AU6">
    <cfRule type="cellIs" dxfId="759" priority="290" operator="greaterThan">
      <formula>75%</formula>
    </cfRule>
    <cfRule type="cellIs" dxfId="758" priority="291" operator="between">
      <formula>51%</formula>
      <formula>75%</formula>
    </cfRule>
  </conditionalFormatting>
  <conditionalFormatting sqref="AU16">
    <cfRule type="containsText" dxfId="757" priority="32" operator="containsText" text="BAJA">
      <formula>NOT(ISERROR(SEARCH("BAJA",AU16)))</formula>
    </cfRule>
    <cfRule type="cellIs" dxfId="756" priority="31" operator="between">
      <formula>0%</formula>
      <formula>25%</formula>
    </cfRule>
    <cfRule type="cellIs" dxfId="755" priority="30" operator="between">
      <formula>26%</formula>
      <formula>50%</formula>
    </cfRule>
    <cfRule type="cellIs" dxfId="754" priority="29" operator="between">
      <formula>51%</formula>
      <formula>75%</formula>
    </cfRule>
    <cfRule type="cellIs" dxfId="753" priority="28" operator="greaterThan">
      <formula>75%</formula>
    </cfRule>
    <cfRule type="containsText" dxfId="752" priority="34" operator="containsText" text="ALTA">
      <formula>NOT(ISERROR(SEARCH("ALTA",AU16)))</formula>
    </cfRule>
    <cfRule type="containsText" dxfId="751" priority="33" operator="containsText" text="MEDIA">
      <formula>NOT(ISERROR(SEARCH("MEDIA",AU16)))</formula>
    </cfRule>
  </conditionalFormatting>
  <dataValidations count="20">
    <dataValidation type="list" allowBlank="1" showInputMessage="1" showErrorMessage="1" sqref="AS15 AS5:AS13" xr:uid="{00000000-0002-0000-0700-000003000000}">
      <formula1>"Adecuado,Inadecuado"</formula1>
    </dataValidation>
    <dataValidation type="list" allowBlank="1" showInputMessage="1" showErrorMessage="1" sqref="AQ15 AQ5:AQ13" xr:uid="{00000000-0002-0000-0700-000002000000}">
      <formula1>"Asignado,No Asignado"</formula1>
    </dataValidation>
    <dataValidation type="list" allowBlank="1" showInputMessage="1" showErrorMessage="1" sqref="AK15 A5:A10 AK5:AK13 A14:A18" xr:uid="{00000000-0002-0000-0700-000000000000}">
      <formula1>"SI,NO"</formula1>
    </dataValidation>
    <dataValidation type="list" allowBlank="1" showInputMessage="1" showErrorMessage="1" sqref="AG16" xr:uid="{BEA85E72-7EAB-44F4-82E1-5857EE98AFAD}">
      <formula1>INDIRECT("IMPL[IMPLEMENTACION]")</formula1>
    </dataValidation>
    <dataValidation type="list" allowBlank="1" showInputMessage="1" showErrorMessage="1" sqref="AJ16" xr:uid="{25415827-C325-4636-87B3-4F66F52779D4}">
      <formula1>INDIRECT("CONF[CONFIABLE]")</formula1>
    </dataValidation>
    <dataValidation type="list" allowBlank="1" showInputMessage="1" showErrorMessage="1" sqref="AE16" xr:uid="{84FB27AD-A923-4014-AC35-E0EB7461156B}">
      <formula1>INDIRECT("CONT[CONTROL]")</formula1>
    </dataValidation>
    <dataValidation type="list" allowBlank="1" showInputMessage="1" showErrorMessage="1" sqref="AK16:AK18" xr:uid="{49912E1F-90AD-4487-937B-19F649CEC509}">
      <formula1>INDIRECT("DOCU[DOCUMENTADO]")</formula1>
    </dataValidation>
    <dataValidation type="list" allowBlank="1" showInputMessage="1" showErrorMessage="1" sqref="B16" xr:uid="{30759E58-4135-4DE8-AD12-841FA95EDF12}">
      <formula1>INDIRECT("PROC[PROCESOS]")</formula1>
    </dataValidation>
    <dataValidation type="list" allowBlank="1" showInputMessage="1" showErrorMessage="1" sqref="D16" xr:uid="{1DE27683-B412-4049-ACFC-7E8F2DA9C549}">
      <formula1>INDIRECT("FACT[FACTOR]")</formula1>
    </dataValidation>
    <dataValidation type="list" allowBlank="1" showInputMessage="1" showErrorMessage="1" sqref="E16" xr:uid="{771C1E34-B7A6-404D-9B73-B8198962CFC3}">
      <formula1>INDIRECT("CLAS[CLASIFICACION]")</formula1>
    </dataValidation>
    <dataValidation type="list" allowBlank="1" showInputMessage="1" showErrorMessage="1" sqref="J16" xr:uid="{07E5F383-FFE6-4552-A0B6-D1974F61CC73}">
      <formula1>INDIRECT("PERI[PERIODICIDAD]")</formula1>
    </dataValidation>
    <dataValidation type="list" allowBlank="1" showInputMessage="1" showErrorMessage="1" sqref="M16" xr:uid="{9ADA00B0-0E18-44A3-A5DF-4407DD84395C}">
      <formula1>INDIRECT("ECON[ECONO]")</formula1>
    </dataValidation>
    <dataValidation type="list" allowBlank="1" showInputMessage="1" showErrorMessage="1" sqref="O16" xr:uid="{DDA72C0D-DA63-4D84-A977-5C718F76B184}">
      <formula1>INDIRECT("REPU[REPUT]")</formula1>
    </dataValidation>
    <dataValidation type="list" allowBlank="1" showInputMessage="1" showErrorMessage="1" sqref="Q16" xr:uid="{5680CD9A-C6A8-4BF1-916F-05621E4ABA67}">
      <formula1>INDIRECT("OPER[OPER]")</formula1>
    </dataValidation>
    <dataValidation type="list" allowBlank="1" showInputMessage="1" showErrorMessage="1" sqref="S16" xr:uid="{B65868D3-C3E2-4C1D-A1FB-91A04870AE6D}">
      <formula1>INDIRECT("ACTI[ACTIVO]")</formula1>
    </dataValidation>
    <dataValidation type="list" allowBlank="1" showInputMessage="1" showErrorMessage="1" sqref="T16" xr:uid="{3E2DDC8F-4205-4869-B35D-C790AF8BE33F}">
      <formula1>INDIRECT("CRIT[CRITERIO]")</formula1>
    </dataValidation>
    <dataValidation type="list" allowBlank="1" showInputMessage="1" showErrorMessage="1" sqref="AM16:AM18" xr:uid="{053AA6D1-8A30-490C-9329-B674C7D2A335}">
      <formula1>INDIRECT("TRAT[TRATAMIENTO]")</formula1>
    </dataValidation>
    <dataValidation type="list" allowBlank="1" showInputMessage="1" showErrorMessage="1" sqref="AJ5:AJ15 AI17" xr:uid="{00000000-0002-0000-0700-000004000000}">
      <formula1>"Confiable,No confiable"</formula1>
    </dataValidation>
    <dataValidation type="list" allowBlank="1" showInputMessage="1" showErrorMessage="1" sqref="AG5:AG15 AF17:AF18" xr:uid="{00000000-0002-0000-0700-000001000000}">
      <formula1>"Manual,Automático"</formula1>
    </dataValidation>
    <dataValidation type="list" allowBlank="1" showInputMessage="1" showErrorMessage="1" sqref="AU17" xr:uid="{0E48F214-784B-4F6E-861A-7FC453CA92C0}">
      <formula1>#N/A</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DD313F35-3E62-4A5E-BA18-5367B1993F01}">
          <x14:formula1>
            <xm:f>Listas!$K$2:$K$6</xm:f>
          </x14:formula1>
          <xm:sqref>S14</xm:sqref>
        </x14:dataValidation>
        <x14:dataValidation type="list" allowBlank="1" showInputMessage="1" showErrorMessage="1" xr:uid="{AB13403F-E91E-4C7D-9706-491343C8339A}">
          <x14:formula1>
            <xm:f>Listas!$N$2:$N$7</xm:f>
          </x14:formula1>
          <xm:sqref>M14 M18</xm:sqref>
        </x14:dataValidation>
        <x14:dataValidation type="list" allowBlank="1" showInputMessage="1" showErrorMessage="1" xr:uid="{8F28675C-67E7-41FA-8394-38BA5EDB54D9}">
          <x14:formula1>
            <xm:f>Listas!$O$2:$O$7</xm:f>
          </x14:formula1>
          <xm:sqref>O14 O18</xm:sqref>
        </x14:dataValidation>
        <x14:dataValidation type="list" allowBlank="1" showInputMessage="1" showErrorMessage="1" xr:uid="{DC7998C4-A231-4FE0-8936-7A1DA184831D}">
          <x14:formula1>
            <xm:f>Listas!$P$2:$P$7</xm:f>
          </x14:formula1>
          <xm:sqref>Q14 Q18</xm:sqref>
        </x14:dataValidation>
        <x14:dataValidation type="list" allowBlank="1" showInputMessage="1" showErrorMessage="1" xr:uid="{79500DA6-E616-4EA8-8DF9-E8CB611AB226}">
          <x14:formula1>
            <xm:f>Listas!$Q$2:$Q$8</xm:f>
          </x14:formula1>
          <xm:sqref>J14 J18</xm:sqref>
        </x14:dataValidation>
        <x14:dataValidation type="list" allowBlank="1" showInputMessage="1" showErrorMessage="1" xr:uid="{72AFE639-1E02-4845-B35E-DEFDAE118D73}">
          <x14:formula1>
            <xm:f>Listas!$F$2:$F$4</xm:f>
          </x14:formula1>
          <xm:sqref>AD14:AE14 AD18</xm:sqref>
        </x14:dataValidation>
        <x14:dataValidation type="list" allowBlank="1" showInputMessage="1" showErrorMessage="1" xr:uid="{3213B40F-4492-432E-9443-CD298C5651CE}">
          <x14:formula1>
            <xm:f>Listas!$C$2:$C$8</xm:f>
          </x14:formula1>
          <xm:sqref>E14 E18</xm:sqref>
        </x14:dataValidation>
        <x14:dataValidation type="list" allowBlank="1" showInputMessage="1" showErrorMessage="1" xr:uid="{C96A5EC7-9081-4010-B8B1-172AFAF7DC6F}">
          <x14:formula1>
            <xm:f>Listas!$H$2:$H$3</xm:f>
          </x14:formula1>
          <xm:sqref>AK14 AI18</xm:sqref>
        </x14:dataValidation>
        <x14:dataValidation type="list" allowBlank="1" showInputMessage="1" showErrorMessage="1" xr:uid="{D0D1CE37-0E46-4164-BFA5-BE97AF079613}">
          <x14:formula1>
            <xm:f>Listas!$B$2:$B$7</xm:f>
          </x14:formula1>
          <xm:sqref>D14 D18</xm:sqref>
        </x14:dataValidation>
        <x14:dataValidation type="list" allowBlank="1" showInputMessage="1" showErrorMessage="1" xr:uid="{64D775AA-470C-4865-9C85-0F8BF0A7262A}">
          <x14:formula1>
            <xm:f>Listas!$G$2:$G$11</xm:f>
          </x14:formula1>
          <xm:sqref>C14 C18</xm:sqref>
        </x14:dataValidation>
        <x14:dataValidation type="list" allowBlank="1" showInputMessage="1" showErrorMessage="1" xr:uid="{13802D36-F9AB-4798-8D15-72FF50D20993}">
          <x14:formula1>
            <xm:f>Listas!$L$2:$L$5</xm:f>
          </x14:formula1>
          <xm:sqref>T14 T18</xm:sqref>
        </x14:dataValidation>
        <x14:dataValidation type="list" allowBlank="1" showInputMessage="1" showErrorMessage="1" xr:uid="{F6F7CCFB-486F-401D-B75E-6BC8B6999647}">
          <x14:formula1>
            <xm:f>Listas!$M$2:$M$15</xm:f>
          </x14:formula1>
          <xm:sqref>B14 B18</xm:sqref>
        </x14:dataValidation>
        <x14:dataValidation type="list" allowBlank="1" showInputMessage="1" showErrorMessage="1" xr:uid="{0B997023-71CC-45D7-B827-C6576B4824B2}">
          <x14:formula1>
            <xm:f>Listas!$K$2:$K$5</xm:f>
          </x14:formula1>
          <xm:sqref>S18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DC84-927F-4E26-8AC0-4A75061B547B}">
  <dimension ref="A1:AW10"/>
  <sheetViews>
    <sheetView topLeftCell="A9" zoomScale="61" zoomScaleNormal="70" workbookViewId="0">
      <selection activeCell="H10" sqref="H10"/>
    </sheetView>
  </sheetViews>
  <sheetFormatPr baseColWidth="10" defaultColWidth="11.44140625" defaultRowHeight="14.25" customHeight="1" x14ac:dyDescent="0.25"/>
  <cols>
    <col min="1" max="1" width="14.109375" style="219" customWidth="1"/>
    <col min="2" max="2" width="16" style="225" customWidth="1"/>
    <col min="3" max="3" width="17.33203125" style="225" customWidth="1"/>
    <col min="4" max="4" width="11.33203125" style="225" customWidth="1"/>
    <col min="5" max="5" width="19.5546875" style="225" customWidth="1"/>
    <col min="6" max="6" width="44.109375" style="220" customWidth="1"/>
    <col min="7" max="7" width="9.6640625" style="220" customWidth="1"/>
    <col min="8" max="8" width="31.6640625" style="220" customWidth="1"/>
    <col min="9" max="9" width="32.44140625" style="220" customWidth="1"/>
    <col min="10" max="10" width="23.44140625" style="220" customWidth="1"/>
    <col min="11" max="11" width="15.33203125" style="220" customWidth="1"/>
    <col min="12" max="12" width="21" style="220" customWidth="1"/>
    <col min="13" max="13" width="14.5546875" style="220" customWidth="1"/>
    <col min="14" max="14" width="3.44140625" style="220" hidden="1" customWidth="1"/>
    <col min="15" max="15" width="24.33203125" style="220" customWidth="1"/>
    <col min="16" max="16" width="3.44140625" style="220" hidden="1" customWidth="1"/>
    <col min="17" max="17" width="20.109375" style="220" customWidth="1"/>
    <col min="18" max="18" width="3.33203125" style="220" hidden="1" customWidth="1"/>
    <col min="19" max="20" width="21.88671875" style="220" customWidth="1"/>
    <col min="21" max="21" width="10.44140625" style="220" hidden="1" customWidth="1"/>
    <col min="22" max="22" width="15" style="220" bestFit="1" customWidth="1"/>
    <col min="23" max="23" width="5.6640625" style="226" hidden="1" customWidth="1"/>
    <col min="24" max="24" width="13.6640625" style="220" customWidth="1"/>
    <col min="25" max="25" width="5.6640625" style="226" hidden="1" customWidth="1"/>
    <col min="26" max="26" width="16.88671875" style="220" bestFit="1" customWidth="1"/>
    <col min="27" max="27" width="5.44140625" style="220" hidden="1" customWidth="1"/>
    <col min="28" max="28" width="34.33203125" style="220" customWidth="1"/>
    <col min="29" max="29" width="102.6640625" style="220" customWidth="1"/>
    <col min="30" max="30" width="10" style="220" bestFit="1" customWidth="1"/>
    <col min="31" max="31" width="8.44140625" style="226" customWidth="1"/>
    <col min="32" max="32" width="20.33203125" style="226" customWidth="1"/>
    <col min="33" max="33" width="9" style="226" customWidth="1"/>
    <col min="34" max="34" width="14.109375" style="226" customWidth="1"/>
    <col min="35" max="35" width="16.44140625" style="220" customWidth="1"/>
    <col min="36" max="36" width="14.6640625" style="225" customWidth="1"/>
    <col min="37" max="37" width="20.6640625" style="220" customWidth="1"/>
    <col min="38" max="38" width="13.6640625" style="220" hidden="1" customWidth="1"/>
    <col min="39" max="39" width="13.6640625" style="224" hidden="1" customWidth="1"/>
    <col min="40" max="40" width="13.6640625" style="220" customWidth="1"/>
    <col min="41" max="41" width="15.33203125" style="220" customWidth="1"/>
    <col min="42" max="42" width="4.44140625" style="223" customWidth="1"/>
    <col min="43" max="43" width="86.44140625" style="223" customWidth="1"/>
    <col min="44" max="44" width="17" style="222" customWidth="1"/>
    <col min="45" max="45" width="12.5546875" style="221" customWidth="1"/>
    <col min="46" max="46" width="11.5546875" style="221" customWidth="1"/>
    <col min="47" max="47" width="21.88671875" style="220" customWidth="1"/>
    <col min="48" max="200" width="11.44140625" style="219"/>
    <col min="201" max="201" width="21.88671875" style="219" customWidth="1"/>
    <col min="202" max="202" width="13.88671875" style="219" customWidth="1"/>
    <col min="203" max="203" width="38.6640625" style="219" customWidth="1"/>
    <col min="204" max="204" width="3" style="219" bestFit="1" customWidth="1"/>
    <col min="205" max="205" width="32.33203125" style="219" customWidth="1"/>
    <col min="206" max="206" width="46.33203125" style="219" customWidth="1"/>
    <col min="207" max="207" width="19" style="219" customWidth="1"/>
    <col min="208" max="208" width="0" style="219" hidden="1" customWidth="1"/>
    <col min="209" max="209" width="17.6640625" style="219" customWidth="1"/>
    <col min="210" max="210" width="0" style="219" hidden="1" customWidth="1"/>
    <col min="211" max="211" width="22.33203125" style="219" customWidth="1"/>
    <col min="212" max="212" width="5.33203125" style="219" customWidth="1"/>
    <col min="213" max="213" width="36.33203125" style="219" customWidth="1"/>
    <col min="214" max="214" width="5.6640625" style="219" customWidth="1"/>
    <col min="215" max="215" width="0" style="219" hidden="1" customWidth="1"/>
    <col min="216" max="216" width="20.6640625" style="219" customWidth="1"/>
    <col min="217" max="217" width="4.88671875" style="219" customWidth="1"/>
    <col min="218" max="218" width="0" style="219" hidden="1" customWidth="1"/>
    <col min="219" max="219" width="24.6640625" style="219" customWidth="1"/>
    <col min="220" max="220" width="12.33203125" style="219" customWidth="1"/>
    <col min="221" max="221" width="0" style="219" hidden="1" customWidth="1"/>
    <col min="222" max="222" width="3.44140625" style="219" customWidth="1"/>
    <col min="223" max="223" width="0" style="219" hidden="1" customWidth="1"/>
    <col min="224" max="224" width="17.6640625" style="219" customWidth="1"/>
    <col min="225" max="225" width="3.44140625" style="219" customWidth="1"/>
    <col min="226" max="226" width="0" style="219" hidden="1" customWidth="1"/>
    <col min="227" max="227" width="23.6640625" style="219" customWidth="1"/>
    <col min="228" max="228" width="10" style="219" customWidth="1"/>
    <col min="229" max="229" width="0" style="219" hidden="1" customWidth="1"/>
    <col min="230" max="231" width="14.6640625" style="219" customWidth="1"/>
    <col min="232" max="232" width="12.88671875" style="219" customWidth="1"/>
    <col min="233" max="233" width="3.33203125" style="219" customWidth="1"/>
    <col min="234" max="234" width="30.33203125" style="219" customWidth="1"/>
    <col min="235" max="235" width="5" style="219" customWidth="1"/>
    <col min="236" max="236" width="0" style="219" hidden="1" customWidth="1"/>
    <col min="237" max="237" width="14.33203125" style="219" customWidth="1"/>
    <col min="238" max="238" width="5.6640625" style="219" customWidth="1"/>
    <col min="239" max="239" width="0" style="219" hidden="1" customWidth="1"/>
    <col min="240" max="240" width="17.33203125" style="219" customWidth="1"/>
    <col min="241" max="241" width="12.6640625" style="219" customWidth="1"/>
    <col min="242" max="242" width="0" style="219" hidden="1" customWidth="1"/>
    <col min="243" max="243" width="5.33203125" style="219" customWidth="1"/>
    <col min="244" max="244" width="0" style="219" hidden="1" customWidth="1"/>
    <col min="245" max="245" width="17" style="219" customWidth="1"/>
    <col min="246" max="246" width="6.33203125" style="219" customWidth="1"/>
    <col min="247" max="247" width="0" style="219" hidden="1" customWidth="1"/>
    <col min="248" max="248" width="14.33203125" style="219" customWidth="1"/>
    <col min="249" max="249" width="7.5546875" style="219" customWidth="1"/>
    <col min="250" max="250" width="0" style="219" hidden="1" customWidth="1"/>
    <col min="251" max="252" width="14.33203125" style="219" customWidth="1"/>
    <col min="253" max="253" width="20.88671875" style="219" customWidth="1"/>
    <col min="254" max="254" width="14.44140625" style="219" customWidth="1"/>
    <col min="255" max="255" width="15" style="219" customWidth="1"/>
    <col min="256" max="256" width="2.6640625" style="219" customWidth="1"/>
    <col min="257" max="257" width="11.6640625" style="219" customWidth="1"/>
    <col min="258" max="258" width="11.5546875" style="219" customWidth="1"/>
    <col min="259" max="259" width="2.33203125" style="219" customWidth="1"/>
    <col min="260" max="260" width="41" style="219" customWidth="1"/>
    <col min="261" max="261" width="14.33203125" style="219" customWidth="1"/>
    <col min="262" max="263" width="11.5546875" style="219" customWidth="1"/>
    <col min="264" max="264" width="21.88671875" style="219" customWidth="1"/>
    <col min="265" max="456" width="11.44140625" style="219"/>
    <col min="457" max="457" width="21.88671875" style="219" customWidth="1"/>
    <col min="458" max="458" width="13.88671875" style="219" customWidth="1"/>
    <col min="459" max="459" width="38.6640625" style="219" customWidth="1"/>
    <col min="460" max="460" width="3" style="219" bestFit="1" customWidth="1"/>
    <col min="461" max="461" width="32.33203125" style="219" customWidth="1"/>
    <col min="462" max="462" width="46.33203125" style="219" customWidth="1"/>
    <col min="463" max="463" width="19" style="219" customWidth="1"/>
    <col min="464" max="464" width="0" style="219" hidden="1" customWidth="1"/>
    <col min="465" max="465" width="17.6640625" style="219" customWidth="1"/>
    <col min="466" max="466" width="0" style="219" hidden="1" customWidth="1"/>
    <col min="467" max="467" width="22.33203125" style="219" customWidth="1"/>
    <col min="468" max="468" width="5.33203125" style="219" customWidth="1"/>
    <col min="469" max="469" width="36.33203125" style="219" customWidth="1"/>
    <col min="470" max="470" width="5.6640625" style="219" customWidth="1"/>
    <col min="471" max="471" width="0" style="219" hidden="1" customWidth="1"/>
    <col min="472" max="472" width="20.6640625" style="219" customWidth="1"/>
    <col min="473" max="473" width="4.88671875" style="219" customWidth="1"/>
    <col min="474" max="474" width="0" style="219" hidden="1" customWidth="1"/>
    <col min="475" max="475" width="24.6640625" style="219" customWidth="1"/>
    <col min="476" max="476" width="12.33203125" style="219" customWidth="1"/>
    <col min="477" max="477" width="0" style="219" hidden="1" customWidth="1"/>
    <col min="478" max="478" width="3.44140625" style="219" customWidth="1"/>
    <col min="479" max="479" width="0" style="219" hidden="1" customWidth="1"/>
    <col min="480" max="480" width="17.6640625" style="219" customWidth="1"/>
    <col min="481" max="481" width="3.44140625" style="219" customWidth="1"/>
    <col min="482" max="482" width="0" style="219" hidden="1" customWidth="1"/>
    <col min="483" max="483" width="23.6640625" style="219" customWidth="1"/>
    <col min="484" max="484" width="10" style="219" customWidth="1"/>
    <col min="485" max="485" width="0" style="219" hidden="1" customWidth="1"/>
    <col min="486" max="487" width="14.6640625" style="219" customWidth="1"/>
    <col min="488" max="488" width="12.88671875" style="219" customWidth="1"/>
    <col min="489" max="489" width="3.33203125" style="219" customWidth="1"/>
    <col min="490" max="490" width="30.33203125" style="219" customWidth="1"/>
    <col min="491" max="491" width="5" style="219" customWidth="1"/>
    <col min="492" max="492" width="0" style="219" hidden="1" customWidth="1"/>
    <col min="493" max="493" width="14.33203125" style="219" customWidth="1"/>
    <col min="494" max="494" width="5.6640625" style="219" customWidth="1"/>
    <col min="495" max="495" width="0" style="219" hidden="1" customWidth="1"/>
    <col min="496" max="496" width="17.33203125" style="219" customWidth="1"/>
    <col min="497" max="497" width="12.6640625" style="219" customWidth="1"/>
    <col min="498" max="498" width="0" style="219" hidden="1" customWidth="1"/>
    <col min="499" max="499" width="5.33203125" style="219" customWidth="1"/>
    <col min="500" max="500" width="0" style="219" hidden="1" customWidth="1"/>
    <col min="501" max="501" width="17" style="219" customWidth="1"/>
    <col min="502" max="502" width="6.33203125" style="219" customWidth="1"/>
    <col min="503" max="503" width="0" style="219" hidden="1" customWidth="1"/>
    <col min="504" max="504" width="14.33203125" style="219" customWidth="1"/>
    <col min="505" max="505" width="7.5546875" style="219" customWidth="1"/>
    <col min="506" max="506" width="0" style="219" hidden="1" customWidth="1"/>
    <col min="507" max="508" width="14.33203125" style="219" customWidth="1"/>
    <col min="509" max="509" width="20.88671875" style="219" customWidth="1"/>
    <col min="510" max="510" width="14.44140625" style="219" customWidth="1"/>
    <col min="511" max="511" width="15" style="219" customWidth="1"/>
    <col min="512" max="512" width="2.6640625" style="219" customWidth="1"/>
    <col min="513" max="513" width="11.6640625" style="219" customWidth="1"/>
    <col min="514" max="514" width="11.5546875" style="219" customWidth="1"/>
    <col min="515" max="515" width="2.33203125" style="219" customWidth="1"/>
    <col min="516" max="516" width="41" style="219" customWidth="1"/>
    <col min="517" max="517" width="14.33203125" style="219" customWidth="1"/>
    <col min="518" max="519" width="11.5546875" style="219" customWidth="1"/>
    <col min="520" max="520" width="21.88671875" style="219" customWidth="1"/>
    <col min="521" max="712" width="11.44140625" style="219"/>
    <col min="713" max="713" width="21.88671875" style="219" customWidth="1"/>
    <col min="714" max="714" width="13.88671875" style="219" customWidth="1"/>
    <col min="715" max="715" width="38.6640625" style="219" customWidth="1"/>
    <col min="716" max="716" width="3" style="219" bestFit="1" customWidth="1"/>
    <col min="717" max="717" width="32.33203125" style="219" customWidth="1"/>
    <col min="718" max="718" width="46.33203125" style="219" customWidth="1"/>
    <col min="719" max="719" width="19" style="219" customWidth="1"/>
    <col min="720" max="720" width="0" style="219" hidden="1" customWidth="1"/>
    <col min="721" max="721" width="17.6640625" style="219" customWidth="1"/>
    <col min="722" max="722" width="0" style="219" hidden="1" customWidth="1"/>
    <col min="723" max="723" width="22.33203125" style="219" customWidth="1"/>
    <col min="724" max="724" width="5.33203125" style="219" customWidth="1"/>
    <col min="725" max="725" width="36.33203125" style="219" customWidth="1"/>
    <col min="726" max="726" width="5.6640625" style="219" customWidth="1"/>
    <col min="727" max="727" width="0" style="219" hidden="1" customWidth="1"/>
    <col min="728" max="728" width="20.6640625" style="219" customWidth="1"/>
    <col min="729" max="729" width="4.88671875" style="219" customWidth="1"/>
    <col min="730" max="730" width="0" style="219" hidden="1" customWidth="1"/>
    <col min="731" max="731" width="24.6640625" style="219" customWidth="1"/>
    <col min="732" max="732" width="12.33203125" style="219" customWidth="1"/>
    <col min="733" max="733" width="0" style="219" hidden="1" customWidth="1"/>
    <col min="734" max="734" width="3.44140625" style="219" customWidth="1"/>
    <col min="735" max="735" width="0" style="219" hidden="1" customWidth="1"/>
    <col min="736" max="736" width="17.6640625" style="219" customWidth="1"/>
    <col min="737" max="737" width="3.44140625" style="219" customWidth="1"/>
    <col min="738" max="738" width="0" style="219" hidden="1" customWidth="1"/>
    <col min="739" max="739" width="23.6640625" style="219" customWidth="1"/>
    <col min="740" max="740" width="10" style="219" customWidth="1"/>
    <col min="741" max="741" width="0" style="219" hidden="1" customWidth="1"/>
    <col min="742" max="743" width="14.6640625" style="219" customWidth="1"/>
    <col min="744" max="744" width="12.88671875" style="219" customWidth="1"/>
    <col min="745" max="745" width="3.33203125" style="219" customWidth="1"/>
    <col min="746" max="746" width="30.33203125" style="219" customWidth="1"/>
    <col min="747" max="747" width="5" style="219" customWidth="1"/>
    <col min="748" max="748" width="0" style="219" hidden="1" customWidth="1"/>
    <col min="749" max="749" width="14.33203125" style="219" customWidth="1"/>
    <col min="750" max="750" width="5.6640625" style="219" customWidth="1"/>
    <col min="751" max="751" width="0" style="219" hidden="1" customWidth="1"/>
    <col min="752" max="752" width="17.33203125" style="219" customWidth="1"/>
    <col min="753" max="753" width="12.6640625" style="219" customWidth="1"/>
    <col min="754" max="754" width="0" style="219" hidden="1" customWidth="1"/>
    <col min="755" max="755" width="5.33203125" style="219" customWidth="1"/>
    <col min="756" max="756" width="0" style="219" hidden="1" customWidth="1"/>
    <col min="757" max="757" width="17" style="219" customWidth="1"/>
    <col min="758" max="758" width="6.33203125" style="219" customWidth="1"/>
    <col min="759" max="759" width="0" style="219" hidden="1" customWidth="1"/>
    <col min="760" max="760" width="14.33203125" style="219" customWidth="1"/>
    <col min="761" max="761" width="7.5546875" style="219" customWidth="1"/>
    <col min="762" max="762" width="0" style="219" hidden="1" customWidth="1"/>
    <col min="763" max="764" width="14.33203125" style="219" customWidth="1"/>
    <col min="765" max="765" width="20.88671875" style="219" customWidth="1"/>
    <col min="766" max="766" width="14.44140625" style="219" customWidth="1"/>
    <col min="767" max="767" width="15" style="219" customWidth="1"/>
    <col min="768" max="768" width="2.6640625" style="219" customWidth="1"/>
    <col min="769" max="769" width="11.6640625" style="219" customWidth="1"/>
    <col min="770" max="770" width="11.5546875" style="219" customWidth="1"/>
    <col min="771" max="771" width="2.33203125" style="219" customWidth="1"/>
    <col min="772" max="772" width="41" style="219" customWidth="1"/>
    <col min="773" max="773" width="14.33203125" style="219" customWidth="1"/>
    <col min="774" max="775" width="11.5546875" style="219" customWidth="1"/>
    <col min="776" max="776" width="21.88671875" style="219" customWidth="1"/>
    <col min="777" max="968" width="11.44140625" style="219"/>
    <col min="969" max="969" width="21.88671875" style="219" customWidth="1"/>
    <col min="970" max="970" width="13.88671875" style="219" customWidth="1"/>
    <col min="971" max="971" width="38.6640625" style="219" customWidth="1"/>
    <col min="972" max="972" width="3" style="219" bestFit="1" customWidth="1"/>
    <col min="973" max="973" width="32.33203125" style="219" customWidth="1"/>
    <col min="974" max="974" width="46.33203125" style="219" customWidth="1"/>
    <col min="975" max="975" width="19" style="219" customWidth="1"/>
    <col min="976" max="976" width="0" style="219" hidden="1" customWidth="1"/>
    <col min="977" max="977" width="17.6640625" style="219" customWidth="1"/>
    <col min="978" max="978" width="0" style="219" hidden="1" customWidth="1"/>
    <col min="979" max="979" width="22.33203125" style="219" customWidth="1"/>
    <col min="980" max="980" width="5.33203125" style="219" customWidth="1"/>
    <col min="981" max="981" width="36.33203125" style="219" customWidth="1"/>
    <col min="982" max="982" width="5.6640625" style="219" customWidth="1"/>
    <col min="983" max="983" width="0" style="219" hidden="1" customWidth="1"/>
    <col min="984" max="984" width="20.6640625" style="219" customWidth="1"/>
    <col min="985" max="985" width="4.88671875" style="219" customWidth="1"/>
    <col min="986" max="986" width="0" style="219" hidden="1" customWidth="1"/>
    <col min="987" max="987" width="24.6640625" style="219" customWidth="1"/>
    <col min="988" max="988" width="12.33203125" style="219" customWidth="1"/>
    <col min="989" max="989" width="0" style="219" hidden="1" customWidth="1"/>
    <col min="990" max="990" width="3.44140625" style="219" customWidth="1"/>
    <col min="991" max="991" width="0" style="219" hidden="1" customWidth="1"/>
    <col min="992" max="992" width="17.6640625" style="219" customWidth="1"/>
    <col min="993" max="993" width="3.44140625" style="219" customWidth="1"/>
    <col min="994" max="994" width="0" style="219" hidden="1" customWidth="1"/>
    <col min="995" max="995" width="23.6640625" style="219" customWidth="1"/>
    <col min="996" max="996" width="10" style="219" customWidth="1"/>
    <col min="997" max="997" width="0" style="219" hidden="1" customWidth="1"/>
    <col min="998" max="999" width="14.6640625" style="219" customWidth="1"/>
    <col min="1000" max="1000" width="12.88671875" style="219" customWidth="1"/>
    <col min="1001" max="1001" width="3.33203125" style="219" customWidth="1"/>
    <col min="1002" max="1002" width="30.33203125" style="219" customWidth="1"/>
    <col min="1003" max="1003" width="5" style="219" customWidth="1"/>
    <col min="1004" max="1004" width="0" style="219" hidden="1" customWidth="1"/>
    <col min="1005" max="1005" width="14.33203125" style="219" customWidth="1"/>
    <col min="1006" max="1006" width="5.6640625" style="219" customWidth="1"/>
    <col min="1007" max="1007" width="0" style="219" hidden="1" customWidth="1"/>
    <col min="1008" max="1008" width="17.33203125" style="219" customWidth="1"/>
    <col min="1009" max="1009" width="12.6640625" style="219" customWidth="1"/>
    <col min="1010" max="1010" width="0" style="219" hidden="1" customWidth="1"/>
    <col min="1011" max="1011" width="5.33203125" style="219" customWidth="1"/>
    <col min="1012" max="1012" width="0" style="219" hidden="1" customWidth="1"/>
    <col min="1013" max="1013" width="17" style="219" customWidth="1"/>
    <col min="1014" max="1014" width="6.33203125" style="219" customWidth="1"/>
    <col min="1015" max="1015" width="0" style="219" hidden="1" customWidth="1"/>
    <col min="1016" max="1016" width="14.33203125" style="219" customWidth="1"/>
    <col min="1017" max="1017" width="7.5546875" style="219" customWidth="1"/>
    <col min="1018" max="1018" width="0" style="219" hidden="1" customWidth="1"/>
    <col min="1019" max="1020" width="14.33203125" style="219" customWidth="1"/>
    <col min="1021" max="1021" width="20.88671875" style="219" customWidth="1"/>
    <col min="1022" max="1022" width="14.44140625" style="219" customWidth="1"/>
    <col min="1023" max="1023" width="15" style="219" customWidth="1"/>
    <col min="1024" max="1024" width="2.6640625" style="219" customWidth="1"/>
    <col min="1025" max="1025" width="11.6640625" style="219" customWidth="1"/>
    <col min="1026" max="1026" width="11.5546875" style="219" customWidth="1"/>
    <col min="1027" max="1027" width="2.33203125" style="219" customWidth="1"/>
    <col min="1028" max="1028" width="41" style="219" customWidth="1"/>
    <col min="1029" max="1029" width="14.33203125" style="219" customWidth="1"/>
    <col min="1030" max="1031" width="11.5546875" style="219" customWidth="1"/>
    <col min="1032" max="1032" width="21.88671875" style="219" customWidth="1"/>
    <col min="1033" max="1224" width="11.44140625" style="219"/>
    <col min="1225" max="1225" width="21.88671875" style="219" customWidth="1"/>
    <col min="1226" max="1226" width="13.88671875" style="219" customWidth="1"/>
    <col min="1227" max="1227" width="38.6640625" style="219" customWidth="1"/>
    <col min="1228" max="1228" width="3" style="219" bestFit="1" customWidth="1"/>
    <col min="1229" max="1229" width="32.33203125" style="219" customWidth="1"/>
    <col min="1230" max="1230" width="46.33203125" style="219" customWidth="1"/>
    <col min="1231" max="1231" width="19" style="219" customWidth="1"/>
    <col min="1232" max="1232" width="0" style="219" hidden="1" customWidth="1"/>
    <col min="1233" max="1233" width="17.6640625" style="219" customWidth="1"/>
    <col min="1234" max="1234" width="0" style="219" hidden="1" customWidth="1"/>
    <col min="1235" max="1235" width="22.33203125" style="219" customWidth="1"/>
    <col min="1236" max="1236" width="5.33203125" style="219" customWidth="1"/>
    <col min="1237" max="1237" width="36.33203125" style="219" customWidth="1"/>
    <col min="1238" max="1238" width="5.6640625" style="219" customWidth="1"/>
    <col min="1239" max="1239" width="0" style="219" hidden="1" customWidth="1"/>
    <col min="1240" max="1240" width="20.6640625" style="219" customWidth="1"/>
    <col min="1241" max="1241" width="4.88671875" style="219" customWidth="1"/>
    <col min="1242" max="1242" width="0" style="219" hidden="1" customWidth="1"/>
    <col min="1243" max="1243" width="24.6640625" style="219" customWidth="1"/>
    <col min="1244" max="1244" width="12.33203125" style="219" customWidth="1"/>
    <col min="1245" max="1245" width="0" style="219" hidden="1" customWidth="1"/>
    <col min="1246" max="1246" width="3.44140625" style="219" customWidth="1"/>
    <col min="1247" max="1247" width="0" style="219" hidden="1" customWidth="1"/>
    <col min="1248" max="1248" width="17.6640625" style="219" customWidth="1"/>
    <col min="1249" max="1249" width="3.44140625" style="219" customWidth="1"/>
    <col min="1250" max="1250" width="0" style="219" hidden="1" customWidth="1"/>
    <col min="1251" max="1251" width="23.6640625" style="219" customWidth="1"/>
    <col min="1252" max="1252" width="10" style="219" customWidth="1"/>
    <col min="1253" max="1253" width="0" style="219" hidden="1" customWidth="1"/>
    <col min="1254" max="1255" width="14.6640625" style="219" customWidth="1"/>
    <col min="1256" max="1256" width="12.88671875" style="219" customWidth="1"/>
    <col min="1257" max="1257" width="3.33203125" style="219" customWidth="1"/>
    <col min="1258" max="1258" width="30.33203125" style="219" customWidth="1"/>
    <col min="1259" max="1259" width="5" style="219" customWidth="1"/>
    <col min="1260" max="1260" width="0" style="219" hidden="1" customWidth="1"/>
    <col min="1261" max="1261" width="14.33203125" style="219" customWidth="1"/>
    <col min="1262" max="1262" width="5.6640625" style="219" customWidth="1"/>
    <col min="1263" max="1263" width="0" style="219" hidden="1" customWidth="1"/>
    <col min="1264" max="1264" width="17.33203125" style="219" customWidth="1"/>
    <col min="1265" max="1265" width="12.6640625" style="219" customWidth="1"/>
    <col min="1266" max="1266" width="0" style="219" hidden="1" customWidth="1"/>
    <col min="1267" max="1267" width="5.33203125" style="219" customWidth="1"/>
    <col min="1268" max="1268" width="0" style="219" hidden="1" customWidth="1"/>
    <col min="1269" max="1269" width="17" style="219" customWidth="1"/>
    <col min="1270" max="1270" width="6.33203125" style="219" customWidth="1"/>
    <col min="1271" max="1271" width="0" style="219" hidden="1" customWidth="1"/>
    <col min="1272" max="1272" width="14.33203125" style="219" customWidth="1"/>
    <col min="1273" max="1273" width="7.5546875" style="219" customWidth="1"/>
    <col min="1274" max="1274" width="0" style="219" hidden="1" customWidth="1"/>
    <col min="1275" max="1276" width="14.33203125" style="219" customWidth="1"/>
    <col min="1277" max="1277" width="20.88671875" style="219" customWidth="1"/>
    <col min="1278" max="1278" width="14.44140625" style="219" customWidth="1"/>
    <col min="1279" max="1279" width="15" style="219" customWidth="1"/>
    <col min="1280" max="1280" width="2.6640625" style="219" customWidth="1"/>
    <col min="1281" max="1281" width="11.6640625" style="219" customWidth="1"/>
    <col min="1282" max="1282" width="11.5546875" style="219" customWidth="1"/>
    <col min="1283" max="1283" width="2.33203125" style="219" customWidth="1"/>
    <col min="1284" max="1284" width="41" style="219" customWidth="1"/>
    <col min="1285" max="1285" width="14.33203125" style="219" customWidth="1"/>
    <col min="1286" max="1287" width="11.5546875" style="219" customWidth="1"/>
    <col min="1288" max="1288" width="21.88671875" style="219" customWidth="1"/>
    <col min="1289" max="1480" width="11.44140625" style="219"/>
    <col min="1481" max="1481" width="21.88671875" style="219" customWidth="1"/>
    <col min="1482" max="1482" width="13.88671875" style="219" customWidth="1"/>
    <col min="1483" max="1483" width="38.6640625" style="219" customWidth="1"/>
    <col min="1484" max="1484" width="3" style="219" bestFit="1" customWidth="1"/>
    <col min="1485" max="1485" width="32.33203125" style="219" customWidth="1"/>
    <col min="1486" max="1486" width="46.33203125" style="219" customWidth="1"/>
    <col min="1487" max="1487" width="19" style="219" customWidth="1"/>
    <col min="1488" max="1488" width="0" style="219" hidden="1" customWidth="1"/>
    <col min="1489" max="1489" width="17.6640625" style="219" customWidth="1"/>
    <col min="1490" max="1490" width="0" style="219" hidden="1" customWidth="1"/>
    <col min="1491" max="1491" width="22.33203125" style="219" customWidth="1"/>
    <col min="1492" max="1492" width="5.33203125" style="219" customWidth="1"/>
    <col min="1493" max="1493" width="36.33203125" style="219" customWidth="1"/>
    <col min="1494" max="1494" width="5.6640625" style="219" customWidth="1"/>
    <col min="1495" max="1495" width="0" style="219" hidden="1" customWidth="1"/>
    <col min="1496" max="1496" width="20.6640625" style="219" customWidth="1"/>
    <col min="1497" max="1497" width="4.88671875" style="219" customWidth="1"/>
    <col min="1498" max="1498" width="0" style="219" hidden="1" customWidth="1"/>
    <col min="1499" max="1499" width="24.6640625" style="219" customWidth="1"/>
    <col min="1500" max="1500" width="12.33203125" style="219" customWidth="1"/>
    <col min="1501" max="1501" width="0" style="219" hidden="1" customWidth="1"/>
    <col min="1502" max="1502" width="3.44140625" style="219" customWidth="1"/>
    <col min="1503" max="1503" width="0" style="219" hidden="1" customWidth="1"/>
    <col min="1504" max="1504" width="17.6640625" style="219" customWidth="1"/>
    <col min="1505" max="1505" width="3.44140625" style="219" customWidth="1"/>
    <col min="1506" max="1506" width="0" style="219" hidden="1" customWidth="1"/>
    <col min="1507" max="1507" width="23.6640625" style="219" customWidth="1"/>
    <col min="1508" max="1508" width="10" style="219" customWidth="1"/>
    <col min="1509" max="1509" width="0" style="219" hidden="1" customWidth="1"/>
    <col min="1510" max="1511" width="14.6640625" style="219" customWidth="1"/>
    <col min="1512" max="1512" width="12.88671875" style="219" customWidth="1"/>
    <col min="1513" max="1513" width="3.33203125" style="219" customWidth="1"/>
    <col min="1514" max="1514" width="30.33203125" style="219" customWidth="1"/>
    <col min="1515" max="1515" width="5" style="219" customWidth="1"/>
    <col min="1516" max="1516" width="0" style="219" hidden="1" customWidth="1"/>
    <col min="1517" max="1517" width="14.33203125" style="219" customWidth="1"/>
    <col min="1518" max="1518" width="5.6640625" style="219" customWidth="1"/>
    <col min="1519" max="1519" width="0" style="219" hidden="1" customWidth="1"/>
    <col min="1520" max="1520" width="17.33203125" style="219" customWidth="1"/>
    <col min="1521" max="1521" width="12.6640625" style="219" customWidth="1"/>
    <col min="1522" max="1522" width="0" style="219" hidden="1" customWidth="1"/>
    <col min="1523" max="1523" width="5.33203125" style="219" customWidth="1"/>
    <col min="1524" max="1524" width="0" style="219" hidden="1" customWidth="1"/>
    <col min="1525" max="1525" width="17" style="219" customWidth="1"/>
    <col min="1526" max="1526" width="6.33203125" style="219" customWidth="1"/>
    <col min="1527" max="1527" width="0" style="219" hidden="1" customWidth="1"/>
    <col min="1528" max="1528" width="14.33203125" style="219" customWidth="1"/>
    <col min="1529" max="1529" width="7.5546875" style="219" customWidth="1"/>
    <col min="1530" max="1530" width="0" style="219" hidden="1" customWidth="1"/>
    <col min="1531" max="1532" width="14.33203125" style="219" customWidth="1"/>
    <col min="1533" max="1533" width="20.88671875" style="219" customWidth="1"/>
    <col min="1534" max="1534" width="14.44140625" style="219" customWidth="1"/>
    <col min="1535" max="1535" width="15" style="219" customWidth="1"/>
    <col min="1536" max="1536" width="2.6640625" style="219" customWidth="1"/>
    <col min="1537" max="1537" width="11.6640625" style="219" customWidth="1"/>
    <col min="1538" max="1538" width="11.5546875" style="219" customWidth="1"/>
    <col min="1539" max="1539" width="2.33203125" style="219" customWidth="1"/>
    <col min="1540" max="1540" width="41" style="219" customWidth="1"/>
    <col min="1541" max="1541" width="14.33203125" style="219" customWidth="1"/>
    <col min="1542" max="1543" width="11.5546875" style="219" customWidth="1"/>
    <col min="1544" max="1544" width="21.88671875" style="219" customWidth="1"/>
    <col min="1545" max="1736" width="11.44140625" style="219"/>
    <col min="1737" max="1737" width="21.88671875" style="219" customWidth="1"/>
    <col min="1738" max="1738" width="13.88671875" style="219" customWidth="1"/>
    <col min="1739" max="1739" width="38.6640625" style="219" customWidth="1"/>
    <col min="1740" max="1740" width="3" style="219" bestFit="1" customWidth="1"/>
    <col min="1741" max="1741" width="32.33203125" style="219" customWidth="1"/>
    <col min="1742" max="1742" width="46.33203125" style="219" customWidth="1"/>
    <col min="1743" max="1743" width="19" style="219" customWidth="1"/>
    <col min="1744" max="1744" width="0" style="219" hidden="1" customWidth="1"/>
    <col min="1745" max="1745" width="17.6640625" style="219" customWidth="1"/>
    <col min="1746" max="1746" width="0" style="219" hidden="1" customWidth="1"/>
    <col min="1747" max="1747" width="22.33203125" style="219" customWidth="1"/>
    <col min="1748" max="1748" width="5.33203125" style="219" customWidth="1"/>
    <col min="1749" max="1749" width="36.33203125" style="219" customWidth="1"/>
    <col min="1750" max="1750" width="5.6640625" style="219" customWidth="1"/>
    <col min="1751" max="1751" width="0" style="219" hidden="1" customWidth="1"/>
    <col min="1752" max="1752" width="20.6640625" style="219" customWidth="1"/>
    <col min="1753" max="1753" width="4.88671875" style="219" customWidth="1"/>
    <col min="1754" max="1754" width="0" style="219" hidden="1" customWidth="1"/>
    <col min="1755" max="1755" width="24.6640625" style="219" customWidth="1"/>
    <col min="1756" max="1756" width="12.33203125" style="219" customWidth="1"/>
    <col min="1757" max="1757" width="0" style="219" hidden="1" customWidth="1"/>
    <col min="1758" max="1758" width="3.44140625" style="219" customWidth="1"/>
    <col min="1759" max="1759" width="0" style="219" hidden="1" customWidth="1"/>
    <col min="1760" max="1760" width="17.6640625" style="219" customWidth="1"/>
    <col min="1761" max="1761" width="3.44140625" style="219" customWidth="1"/>
    <col min="1762" max="1762" width="0" style="219" hidden="1" customWidth="1"/>
    <col min="1763" max="1763" width="23.6640625" style="219" customWidth="1"/>
    <col min="1764" max="1764" width="10" style="219" customWidth="1"/>
    <col min="1765" max="1765" width="0" style="219" hidden="1" customWidth="1"/>
    <col min="1766" max="1767" width="14.6640625" style="219" customWidth="1"/>
    <col min="1768" max="1768" width="12.88671875" style="219" customWidth="1"/>
    <col min="1769" max="1769" width="3.33203125" style="219" customWidth="1"/>
    <col min="1770" max="1770" width="30.33203125" style="219" customWidth="1"/>
    <col min="1771" max="1771" width="5" style="219" customWidth="1"/>
    <col min="1772" max="1772" width="0" style="219" hidden="1" customWidth="1"/>
    <col min="1773" max="1773" width="14.33203125" style="219" customWidth="1"/>
    <col min="1774" max="1774" width="5.6640625" style="219" customWidth="1"/>
    <col min="1775" max="1775" width="0" style="219" hidden="1" customWidth="1"/>
    <col min="1776" max="1776" width="17.33203125" style="219" customWidth="1"/>
    <col min="1777" max="1777" width="12.6640625" style="219" customWidth="1"/>
    <col min="1778" max="1778" width="0" style="219" hidden="1" customWidth="1"/>
    <col min="1779" max="1779" width="5.33203125" style="219" customWidth="1"/>
    <col min="1780" max="1780" width="0" style="219" hidden="1" customWidth="1"/>
    <col min="1781" max="1781" width="17" style="219" customWidth="1"/>
    <col min="1782" max="1782" width="6.33203125" style="219" customWidth="1"/>
    <col min="1783" max="1783" width="0" style="219" hidden="1" customWidth="1"/>
    <col min="1784" max="1784" width="14.33203125" style="219" customWidth="1"/>
    <col min="1785" max="1785" width="7.5546875" style="219" customWidth="1"/>
    <col min="1786" max="1786" width="0" style="219" hidden="1" customWidth="1"/>
    <col min="1787" max="1788" width="14.33203125" style="219" customWidth="1"/>
    <col min="1789" max="1789" width="20.88671875" style="219" customWidth="1"/>
    <col min="1790" max="1790" width="14.44140625" style="219" customWidth="1"/>
    <col min="1791" max="1791" width="15" style="219" customWidth="1"/>
    <col min="1792" max="1792" width="2.6640625" style="219" customWidth="1"/>
    <col min="1793" max="1793" width="11.6640625" style="219" customWidth="1"/>
    <col min="1794" max="1794" width="11.5546875" style="219" customWidth="1"/>
    <col min="1795" max="1795" width="2.33203125" style="219" customWidth="1"/>
    <col min="1796" max="1796" width="41" style="219" customWidth="1"/>
    <col min="1797" max="1797" width="14.33203125" style="219" customWidth="1"/>
    <col min="1798" max="1799" width="11.5546875" style="219" customWidth="1"/>
    <col min="1800" max="1800" width="21.88671875" style="219" customWidth="1"/>
    <col min="1801" max="1992" width="11.44140625" style="219"/>
    <col min="1993" max="1993" width="21.88671875" style="219" customWidth="1"/>
    <col min="1994" max="1994" width="13.88671875" style="219" customWidth="1"/>
    <col min="1995" max="1995" width="38.6640625" style="219" customWidth="1"/>
    <col min="1996" max="1996" width="3" style="219" bestFit="1" customWidth="1"/>
    <col min="1997" max="1997" width="32.33203125" style="219" customWidth="1"/>
    <col min="1998" max="1998" width="46.33203125" style="219" customWidth="1"/>
    <col min="1999" max="1999" width="19" style="219" customWidth="1"/>
    <col min="2000" max="2000" width="0" style="219" hidden="1" customWidth="1"/>
    <col min="2001" max="2001" width="17.6640625" style="219" customWidth="1"/>
    <col min="2002" max="2002" width="0" style="219" hidden="1" customWidth="1"/>
    <col min="2003" max="2003" width="22.33203125" style="219" customWidth="1"/>
    <col min="2004" max="2004" width="5.33203125" style="219" customWidth="1"/>
    <col min="2005" max="2005" width="36.33203125" style="219" customWidth="1"/>
    <col min="2006" max="2006" width="5.6640625" style="219" customWidth="1"/>
    <col min="2007" max="2007" width="0" style="219" hidden="1" customWidth="1"/>
    <col min="2008" max="2008" width="20.6640625" style="219" customWidth="1"/>
    <col min="2009" max="2009" width="4.88671875" style="219" customWidth="1"/>
    <col min="2010" max="2010" width="0" style="219" hidden="1" customWidth="1"/>
    <col min="2011" max="2011" width="24.6640625" style="219" customWidth="1"/>
    <col min="2012" max="2012" width="12.33203125" style="219" customWidth="1"/>
    <col min="2013" max="2013" width="0" style="219" hidden="1" customWidth="1"/>
    <col min="2014" max="2014" width="3.44140625" style="219" customWidth="1"/>
    <col min="2015" max="2015" width="0" style="219" hidden="1" customWidth="1"/>
    <col min="2016" max="2016" width="17.6640625" style="219" customWidth="1"/>
    <col min="2017" max="2017" width="3.44140625" style="219" customWidth="1"/>
    <col min="2018" max="2018" width="0" style="219" hidden="1" customWidth="1"/>
    <col min="2019" max="2019" width="23.6640625" style="219" customWidth="1"/>
    <col min="2020" max="2020" width="10" style="219" customWidth="1"/>
    <col min="2021" max="2021" width="0" style="219" hidden="1" customWidth="1"/>
    <col min="2022" max="2023" width="14.6640625" style="219" customWidth="1"/>
    <col min="2024" max="2024" width="12.88671875" style="219" customWidth="1"/>
    <col min="2025" max="2025" width="3.33203125" style="219" customWidth="1"/>
    <col min="2026" max="2026" width="30.33203125" style="219" customWidth="1"/>
    <col min="2027" max="2027" width="5" style="219" customWidth="1"/>
    <col min="2028" max="2028" width="0" style="219" hidden="1" customWidth="1"/>
    <col min="2029" max="2029" width="14.33203125" style="219" customWidth="1"/>
    <col min="2030" max="2030" width="5.6640625" style="219" customWidth="1"/>
    <col min="2031" max="2031" width="0" style="219" hidden="1" customWidth="1"/>
    <col min="2032" max="2032" width="17.33203125" style="219" customWidth="1"/>
    <col min="2033" max="2033" width="12.6640625" style="219" customWidth="1"/>
    <col min="2034" max="2034" width="0" style="219" hidden="1" customWidth="1"/>
    <col min="2035" max="2035" width="5.33203125" style="219" customWidth="1"/>
    <col min="2036" max="2036" width="0" style="219" hidden="1" customWidth="1"/>
    <col min="2037" max="2037" width="17" style="219" customWidth="1"/>
    <col min="2038" max="2038" width="6.33203125" style="219" customWidth="1"/>
    <col min="2039" max="2039" width="0" style="219" hidden="1" customWidth="1"/>
    <col min="2040" max="2040" width="14.33203125" style="219" customWidth="1"/>
    <col min="2041" max="2041" width="7.5546875" style="219" customWidth="1"/>
    <col min="2042" max="2042" width="0" style="219" hidden="1" customWidth="1"/>
    <col min="2043" max="2044" width="14.33203125" style="219" customWidth="1"/>
    <col min="2045" max="2045" width="20.88671875" style="219" customWidth="1"/>
    <col min="2046" max="2046" width="14.44140625" style="219" customWidth="1"/>
    <col min="2047" max="2047" width="15" style="219" customWidth="1"/>
    <col min="2048" max="2048" width="2.6640625" style="219" customWidth="1"/>
    <col min="2049" max="2049" width="11.6640625" style="219" customWidth="1"/>
    <col min="2050" max="2050" width="11.5546875" style="219" customWidth="1"/>
    <col min="2051" max="2051" width="2.33203125" style="219" customWidth="1"/>
    <col min="2052" max="2052" width="41" style="219" customWidth="1"/>
    <col min="2053" max="2053" width="14.33203125" style="219" customWidth="1"/>
    <col min="2054" max="2055" width="11.5546875" style="219" customWidth="1"/>
    <col min="2056" max="2056" width="21.88671875" style="219" customWidth="1"/>
    <col min="2057" max="2248" width="11.44140625" style="219"/>
    <col min="2249" max="2249" width="21.88671875" style="219" customWidth="1"/>
    <col min="2250" max="2250" width="13.88671875" style="219" customWidth="1"/>
    <col min="2251" max="2251" width="38.6640625" style="219" customWidth="1"/>
    <col min="2252" max="2252" width="3" style="219" bestFit="1" customWidth="1"/>
    <col min="2253" max="2253" width="32.33203125" style="219" customWidth="1"/>
    <col min="2254" max="2254" width="46.33203125" style="219" customWidth="1"/>
    <col min="2255" max="2255" width="19" style="219" customWidth="1"/>
    <col min="2256" max="2256" width="0" style="219" hidden="1" customWidth="1"/>
    <col min="2257" max="2257" width="17.6640625" style="219" customWidth="1"/>
    <col min="2258" max="2258" width="0" style="219" hidden="1" customWidth="1"/>
    <col min="2259" max="2259" width="22.33203125" style="219" customWidth="1"/>
    <col min="2260" max="2260" width="5.33203125" style="219" customWidth="1"/>
    <col min="2261" max="2261" width="36.33203125" style="219" customWidth="1"/>
    <col min="2262" max="2262" width="5.6640625" style="219" customWidth="1"/>
    <col min="2263" max="2263" width="0" style="219" hidden="1" customWidth="1"/>
    <col min="2264" max="2264" width="20.6640625" style="219" customWidth="1"/>
    <col min="2265" max="2265" width="4.88671875" style="219" customWidth="1"/>
    <col min="2266" max="2266" width="0" style="219" hidden="1" customWidth="1"/>
    <col min="2267" max="2267" width="24.6640625" style="219" customWidth="1"/>
    <col min="2268" max="2268" width="12.33203125" style="219" customWidth="1"/>
    <col min="2269" max="2269" width="0" style="219" hidden="1" customWidth="1"/>
    <col min="2270" max="2270" width="3.44140625" style="219" customWidth="1"/>
    <col min="2271" max="2271" width="0" style="219" hidden="1" customWidth="1"/>
    <col min="2272" max="2272" width="17.6640625" style="219" customWidth="1"/>
    <col min="2273" max="2273" width="3.44140625" style="219" customWidth="1"/>
    <col min="2274" max="2274" width="0" style="219" hidden="1" customWidth="1"/>
    <col min="2275" max="2275" width="23.6640625" style="219" customWidth="1"/>
    <col min="2276" max="2276" width="10" style="219" customWidth="1"/>
    <col min="2277" max="2277" width="0" style="219" hidden="1" customWidth="1"/>
    <col min="2278" max="2279" width="14.6640625" style="219" customWidth="1"/>
    <col min="2280" max="2280" width="12.88671875" style="219" customWidth="1"/>
    <col min="2281" max="2281" width="3.33203125" style="219" customWidth="1"/>
    <col min="2282" max="2282" width="30.33203125" style="219" customWidth="1"/>
    <col min="2283" max="2283" width="5" style="219" customWidth="1"/>
    <col min="2284" max="2284" width="0" style="219" hidden="1" customWidth="1"/>
    <col min="2285" max="2285" width="14.33203125" style="219" customWidth="1"/>
    <col min="2286" max="2286" width="5.6640625" style="219" customWidth="1"/>
    <col min="2287" max="2287" width="0" style="219" hidden="1" customWidth="1"/>
    <col min="2288" max="2288" width="17.33203125" style="219" customWidth="1"/>
    <col min="2289" max="2289" width="12.6640625" style="219" customWidth="1"/>
    <col min="2290" max="2290" width="0" style="219" hidden="1" customWidth="1"/>
    <col min="2291" max="2291" width="5.33203125" style="219" customWidth="1"/>
    <col min="2292" max="2292" width="0" style="219" hidden="1" customWidth="1"/>
    <col min="2293" max="2293" width="17" style="219" customWidth="1"/>
    <col min="2294" max="2294" width="6.33203125" style="219" customWidth="1"/>
    <col min="2295" max="2295" width="0" style="219" hidden="1" customWidth="1"/>
    <col min="2296" max="2296" width="14.33203125" style="219" customWidth="1"/>
    <col min="2297" max="2297" width="7.5546875" style="219" customWidth="1"/>
    <col min="2298" max="2298" width="0" style="219" hidden="1" customWidth="1"/>
    <col min="2299" max="2300" width="14.33203125" style="219" customWidth="1"/>
    <col min="2301" max="2301" width="20.88671875" style="219" customWidth="1"/>
    <col min="2302" max="2302" width="14.44140625" style="219" customWidth="1"/>
    <col min="2303" max="2303" width="15" style="219" customWidth="1"/>
    <col min="2304" max="2304" width="2.6640625" style="219" customWidth="1"/>
    <col min="2305" max="2305" width="11.6640625" style="219" customWidth="1"/>
    <col min="2306" max="2306" width="11.5546875" style="219" customWidth="1"/>
    <col min="2307" max="2307" width="2.33203125" style="219" customWidth="1"/>
    <col min="2308" max="2308" width="41" style="219" customWidth="1"/>
    <col min="2309" max="2309" width="14.33203125" style="219" customWidth="1"/>
    <col min="2310" max="2311" width="11.5546875" style="219" customWidth="1"/>
    <col min="2312" max="2312" width="21.88671875" style="219" customWidth="1"/>
    <col min="2313" max="2504" width="11.44140625" style="219"/>
    <col min="2505" max="2505" width="21.88671875" style="219" customWidth="1"/>
    <col min="2506" max="2506" width="13.88671875" style="219" customWidth="1"/>
    <col min="2507" max="2507" width="38.6640625" style="219" customWidth="1"/>
    <col min="2508" max="2508" width="3" style="219" bestFit="1" customWidth="1"/>
    <col min="2509" max="2509" width="32.33203125" style="219" customWidth="1"/>
    <col min="2510" max="2510" width="46.33203125" style="219" customWidth="1"/>
    <col min="2511" max="2511" width="19" style="219" customWidth="1"/>
    <col min="2512" max="2512" width="0" style="219" hidden="1" customWidth="1"/>
    <col min="2513" max="2513" width="17.6640625" style="219" customWidth="1"/>
    <col min="2514" max="2514" width="0" style="219" hidden="1" customWidth="1"/>
    <col min="2515" max="2515" width="22.33203125" style="219" customWidth="1"/>
    <col min="2516" max="2516" width="5.33203125" style="219" customWidth="1"/>
    <col min="2517" max="2517" width="36.33203125" style="219" customWidth="1"/>
    <col min="2518" max="2518" width="5.6640625" style="219" customWidth="1"/>
    <col min="2519" max="2519" width="0" style="219" hidden="1" customWidth="1"/>
    <col min="2520" max="2520" width="20.6640625" style="219" customWidth="1"/>
    <col min="2521" max="2521" width="4.88671875" style="219" customWidth="1"/>
    <col min="2522" max="2522" width="0" style="219" hidden="1" customWidth="1"/>
    <col min="2523" max="2523" width="24.6640625" style="219" customWidth="1"/>
    <col min="2524" max="2524" width="12.33203125" style="219" customWidth="1"/>
    <col min="2525" max="2525" width="0" style="219" hidden="1" customWidth="1"/>
    <col min="2526" max="2526" width="3.44140625" style="219" customWidth="1"/>
    <col min="2527" max="2527" width="0" style="219" hidden="1" customWidth="1"/>
    <col min="2528" max="2528" width="17.6640625" style="219" customWidth="1"/>
    <col min="2529" max="2529" width="3.44140625" style="219" customWidth="1"/>
    <col min="2530" max="2530" width="0" style="219" hidden="1" customWidth="1"/>
    <col min="2531" max="2531" width="23.6640625" style="219" customWidth="1"/>
    <col min="2532" max="2532" width="10" style="219" customWidth="1"/>
    <col min="2533" max="2533" width="0" style="219" hidden="1" customWidth="1"/>
    <col min="2534" max="2535" width="14.6640625" style="219" customWidth="1"/>
    <col min="2536" max="2536" width="12.88671875" style="219" customWidth="1"/>
    <col min="2537" max="2537" width="3.33203125" style="219" customWidth="1"/>
    <col min="2538" max="2538" width="30.33203125" style="219" customWidth="1"/>
    <col min="2539" max="2539" width="5" style="219" customWidth="1"/>
    <col min="2540" max="2540" width="0" style="219" hidden="1" customWidth="1"/>
    <col min="2541" max="2541" width="14.33203125" style="219" customWidth="1"/>
    <col min="2542" max="2542" width="5.6640625" style="219" customWidth="1"/>
    <col min="2543" max="2543" width="0" style="219" hidden="1" customWidth="1"/>
    <col min="2544" max="2544" width="17.33203125" style="219" customWidth="1"/>
    <col min="2545" max="2545" width="12.6640625" style="219" customWidth="1"/>
    <col min="2546" max="2546" width="0" style="219" hidden="1" customWidth="1"/>
    <col min="2547" max="2547" width="5.33203125" style="219" customWidth="1"/>
    <col min="2548" max="2548" width="0" style="219" hidden="1" customWidth="1"/>
    <col min="2549" max="2549" width="17" style="219" customWidth="1"/>
    <col min="2550" max="2550" width="6.33203125" style="219" customWidth="1"/>
    <col min="2551" max="2551" width="0" style="219" hidden="1" customWidth="1"/>
    <col min="2552" max="2552" width="14.33203125" style="219" customWidth="1"/>
    <col min="2553" max="2553" width="7.5546875" style="219" customWidth="1"/>
    <col min="2554" max="2554" width="0" style="219" hidden="1" customWidth="1"/>
    <col min="2555" max="2556" width="14.33203125" style="219" customWidth="1"/>
    <col min="2557" max="2557" width="20.88671875" style="219" customWidth="1"/>
    <col min="2558" max="2558" width="14.44140625" style="219" customWidth="1"/>
    <col min="2559" max="2559" width="15" style="219" customWidth="1"/>
    <col min="2560" max="2560" width="2.6640625" style="219" customWidth="1"/>
    <col min="2561" max="2561" width="11.6640625" style="219" customWidth="1"/>
    <col min="2562" max="2562" width="11.5546875" style="219" customWidth="1"/>
    <col min="2563" max="2563" width="2.33203125" style="219" customWidth="1"/>
    <col min="2564" max="2564" width="41" style="219" customWidth="1"/>
    <col min="2565" max="2565" width="14.33203125" style="219" customWidth="1"/>
    <col min="2566" max="2567" width="11.5546875" style="219" customWidth="1"/>
    <col min="2568" max="2568" width="21.88671875" style="219" customWidth="1"/>
    <col min="2569" max="2760" width="11.44140625" style="219"/>
    <col min="2761" max="2761" width="21.88671875" style="219" customWidth="1"/>
    <col min="2762" max="2762" width="13.88671875" style="219" customWidth="1"/>
    <col min="2763" max="2763" width="38.6640625" style="219" customWidth="1"/>
    <col min="2764" max="2764" width="3" style="219" bestFit="1" customWidth="1"/>
    <col min="2765" max="2765" width="32.33203125" style="219" customWidth="1"/>
    <col min="2766" max="2766" width="46.33203125" style="219" customWidth="1"/>
    <col min="2767" max="2767" width="19" style="219" customWidth="1"/>
    <col min="2768" max="2768" width="0" style="219" hidden="1" customWidth="1"/>
    <col min="2769" max="2769" width="17.6640625" style="219" customWidth="1"/>
    <col min="2770" max="2770" width="0" style="219" hidden="1" customWidth="1"/>
    <col min="2771" max="2771" width="22.33203125" style="219" customWidth="1"/>
    <col min="2772" max="2772" width="5.33203125" style="219" customWidth="1"/>
    <col min="2773" max="2773" width="36.33203125" style="219" customWidth="1"/>
    <col min="2774" max="2774" width="5.6640625" style="219" customWidth="1"/>
    <col min="2775" max="2775" width="0" style="219" hidden="1" customWidth="1"/>
    <col min="2776" max="2776" width="20.6640625" style="219" customWidth="1"/>
    <col min="2777" max="2777" width="4.88671875" style="219" customWidth="1"/>
    <col min="2778" max="2778" width="0" style="219" hidden="1" customWidth="1"/>
    <col min="2779" max="2779" width="24.6640625" style="219" customWidth="1"/>
    <col min="2780" max="2780" width="12.33203125" style="219" customWidth="1"/>
    <col min="2781" max="2781" width="0" style="219" hidden="1" customWidth="1"/>
    <col min="2782" max="2782" width="3.44140625" style="219" customWidth="1"/>
    <col min="2783" max="2783" width="0" style="219" hidden="1" customWidth="1"/>
    <col min="2784" max="2784" width="17.6640625" style="219" customWidth="1"/>
    <col min="2785" max="2785" width="3.44140625" style="219" customWidth="1"/>
    <col min="2786" max="2786" width="0" style="219" hidden="1" customWidth="1"/>
    <col min="2787" max="2787" width="23.6640625" style="219" customWidth="1"/>
    <col min="2788" max="2788" width="10" style="219" customWidth="1"/>
    <col min="2789" max="2789" width="0" style="219" hidden="1" customWidth="1"/>
    <col min="2790" max="2791" width="14.6640625" style="219" customWidth="1"/>
    <col min="2792" max="2792" width="12.88671875" style="219" customWidth="1"/>
    <col min="2793" max="2793" width="3.33203125" style="219" customWidth="1"/>
    <col min="2794" max="2794" width="30.33203125" style="219" customWidth="1"/>
    <col min="2795" max="2795" width="5" style="219" customWidth="1"/>
    <col min="2796" max="2796" width="0" style="219" hidden="1" customWidth="1"/>
    <col min="2797" max="2797" width="14.33203125" style="219" customWidth="1"/>
    <col min="2798" max="2798" width="5.6640625" style="219" customWidth="1"/>
    <col min="2799" max="2799" width="0" style="219" hidden="1" customWidth="1"/>
    <col min="2800" max="2800" width="17.33203125" style="219" customWidth="1"/>
    <col min="2801" max="2801" width="12.6640625" style="219" customWidth="1"/>
    <col min="2802" max="2802" width="0" style="219" hidden="1" customWidth="1"/>
    <col min="2803" max="2803" width="5.33203125" style="219" customWidth="1"/>
    <col min="2804" max="2804" width="0" style="219" hidden="1" customWidth="1"/>
    <col min="2805" max="2805" width="17" style="219" customWidth="1"/>
    <col min="2806" max="2806" width="6.33203125" style="219" customWidth="1"/>
    <col min="2807" max="2807" width="0" style="219" hidden="1" customWidth="1"/>
    <col min="2808" max="2808" width="14.33203125" style="219" customWidth="1"/>
    <col min="2809" max="2809" width="7.5546875" style="219" customWidth="1"/>
    <col min="2810" max="2810" width="0" style="219" hidden="1" customWidth="1"/>
    <col min="2811" max="2812" width="14.33203125" style="219" customWidth="1"/>
    <col min="2813" max="2813" width="20.88671875" style="219" customWidth="1"/>
    <col min="2814" max="2814" width="14.44140625" style="219" customWidth="1"/>
    <col min="2815" max="2815" width="15" style="219" customWidth="1"/>
    <col min="2816" max="2816" width="2.6640625" style="219" customWidth="1"/>
    <col min="2817" max="2817" width="11.6640625" style="219" customWidth="1"/>
    <col min="2818" max="2818" width="11.5546875" style="219" customWidth="1"/>
    <col min="2819" max="2819" width="2.33203125" style="219" customWidth="1"/>
    <col min="2820" max="2820" width="41" style="219" customWidth="1"/>
    <col min="2821" max="2821" width="14.33203125" style="219" customWidth="1"/>
    <col min="2822" max="2823" width="11.5546875" style="219" customWidth="1"/>
    <col min="2824" max="2824" width="21.88671875" style="219" customWidth="1"/>
    <col min="2825" max="3016" width="11.44140625" style="219"/>
    <col min="3017" max="3017" width="21.88671875" style="219" customWidth="1"/>
    <col min="3018" max="3018" width="13.88671875" style="219" customWidth="1"/>
    <col min="3019" max="3019" width="38.6640625" style="219" customWidth="1"/>
    <col min="3020" max="3020" width="3" style="219" bestFit="1" customWidth="1"/>
    <col min="3021" max="3021" width="32.33203125" style="219" customWidth="1"/>
    <col min="3022" max="3022" width="46.33203125" style="219" customWidth="1"/>
    <col min="3023" max="3023" width="19" style="219" customWidth="1"/>
    <col min="3024" max="3024" width="0" style="219" hidden="1" customWidth="1"/>
    <col min="3025" max="3025" width="17.6640625" style="219" customWidth="1"/>
    <col min="3026" max="3026" width="0" style="219" hidden="1" customWidth="1"/>
    <col min="3027" max="3027" width="22.33203125" style="219" customWidth="1"/>
    <col min="3028" max="3028" width="5.33203125" style="219" customWidth="1"/>
    <col min="3029" max="3029" width="36.33203125" style="219" customWidth="1"/>
    <col min="3030" max="3030" width="5.6640625" style="219" customWidth="1"/>
    <col min="3031" max="3031" width="0" style="219" hidden="1" customWidth="1"/>
    <col min="3032" max="3032" width="20.6640625" style="219" customWidth="1"/>
    <col min="3033" max="3033" width="4.88671875" style="219" customWidth="1"/>
    <col min="3034" max="3034" width="0" style="219" hidden="1" customWidth="1"/>
    <col min="3035" max="3035" width="24.6640625" style="219" customWidth="1"/>
    <col min="3036" max="3036" width="12.33203125" style="219" customWidth="1"/>
    <col min="3037" max="3037" width="0" style="219" hidden="1" customWidth="1"/>
    <col min="3038" max="3038" width="3.44140625" style="219" customWidth="1"/>
    <col min="3039" max="3039" width="0" style="219" hidden="1" customWidth="1"/>
    <col min="3040" max="3040" width="17.6640625" style="219" customWidth="1"/>
    <col min="3041" max="3041" width="3.44140625" style="219" customWidth="1"/>
    <col min="3042" max="3042" width="0" style="219" hidden="1" customWidth="1"/>
    <col min="3043" max="3043" width="23.6640625" style="219" customWidth="1"/>
    <col min="3044" max="3044" width="10" style="219" customWidth="1"/>
    <col min="3045" max="3045" width="0" style="219" hidden="1" customWidth="1"/>
    <col min="3046" max="3047" width="14.6640625" style="219" customWidth="1"/>
    <col min="3048" max="3048" width="12.88671875" style="219" customWidth="1"/>
    <col min="3049" max="3049" width="3.33203125" style="219" customWidth="1"/>
    <col min="3050" max="3050" width="30.33203125" style="219" customWidth="1"/>
    <col min="3051" max="3051" width="5" style="219" customWidth="1"/>
    <col min="3052" max="3052" width="0" style="219" hidden="1" customWidth="1"/>
    <col min="3053" max="3053" width="14.33203125" style="219" customWidth="1"/>
    <col min="3054" max="3054" width="5.6640625" style="219" customWidth="1"/>
    <col min="3055" max="3055" width="0" style="219" hidden="1" customWidth="1"/>
    <col min="3056" max="3056" width="17.33203125" style="219" customWidth="1"/>
    <col min="3057" max="3057" width="12.6640625" style="219" customWidth="1"/>
    <col min="3058" max="3058" width="0" style="219" hidden="1" customWidth="1"/>
    <col min="3059" max="3059" width="5.33203125" style="219" customWidth="1"/>
    <col min="3060" max="3060" width="0" style="219" hidden="1" customWidth="1"/>
    <col min="3061" max="3061" width="17" style="219" customWidth="1"/>
    <col min="3062" max="3062" width="6.33203125" style="219" customWidth="1"/>
    <col min="3063" max="3063" width="0" style="219" hidden="1" customWidth="1"/>
    <col min="3064" max="3064" width="14.33203125" style="219" customWidth="1"/>
    <col min="3065" max="3065" width="7.5546875" style="219" customWidth="1"/>
    <col min="3066" max="3066" width="0" style="219" hidden="1" customWidth="1"/>
    <col min="3067" max="3068" width="14.33203125" style="219" customWidth="1"/>
    <col min="3069" max="3069" width="20.88671875" style="219" customWidth="1"/>
    <col min="3070" max="3070" width="14.44140625" style="219" customWidth="1"/>
    <col min="3071" max="3071" width="15" style="219" customWidth="1"/>
    <col min="3072" max="3072" width="2.6640625" style="219" customWidth="1"/>
    <col min="3073" max="3073" width="11.6640625" style="219" customWidth="1"/>
    <col min="3074" max="3074" width="11.5546875" style="219" customWidth="1"/>
    <col min="3075" max="3075" width="2.33203125" style="219" customWidth="1"/>
    <col min="3076" max="3076" width="41" style="219" customWidth="1"/>
    <col min="3077" max="3077" width="14.33203125" style="219" customWidth="1"/>
    <col min="3078" max="3079" width="11.5546875" style="219" customWidth="1"/>
    <col min="3080" max="3080" width="21.88671875" style="219" customWidth="1"/>
    <col min="3081" max="3272" width="11.44140625" style="219"/>
    <col min="3273" max="3273" width="21.88671875" style="219" customWidth="1"/>
    <col min="3274" max="3274" width="13.88671875" style="219" customWidth="1"/>
    <col min="3275" max="3275" width="38.6640625" style="219" customWidth="1"/>
    <col min="3276" max="3276" width="3" style="219" bestFit="1" customWidth="1"/>
    <col min="3277" max="3277" width="32.33203125" style="219" customWidth="1"/>
    <col min="3278" max="3278" width="46.33203125" style="219" customWidth="1"/>
    <col min="3279" max="3279" width="19" style="219" customWidth="1"/>
    <col min="3280" max="3280" width="0" style="219" hidden="1" customWidth="1"/>
    <col min="3281" max="3281" width="17.6640625" style="219" customWidth="1"/>
    <col min="3282" max="3282" width="0" style="219" hidden="1" customWidth="1"/>
    <col min="3283" max="3283" width="22.33203125" style="219" customWidth="1"/>
    <col min="3284" max="3284" width="5.33203125" style="219" customWidth="1"/>
    <col min="3285" max="3285" width="36.33203125" style="219" customWidth="1"/>
    <col min="3286" max="3286" width="5.6640625" style="219" customWidth="1"/>
    <col min="3287" max="3287" width="0" style="219" hidden="1" customWidth="1"/>
    <col min="3288" max="3288" width="20.6640625" style="219" customWidth="1"/>
    <col min="3289" max="3289" width="4.88671875" style="219" customWidth="1"/>
    <col min="3290" max="3290" width="0" style="219" hidden="1" customWidth="1"/>
    <col min="3291" max="3291" width="24.6640625" style="219" customWidth="1"/>
    <col min="3292" max="3292" width="12.33203125" style="219" customWidth="1"/>
    <col min="3293" max="3293" width="0" style="219" hidden="1" customWidth="1"/>
    <col min="3294" max="3294" width="3.44140625" style="219" customWidth="1"/>
    <col min="3295" max="3295" width="0" style="219" hidden="1" customWidth="1"/>
    <col min="3296" max="3296" width="17.6640625" style="219" customWidth="1"/>
    <col min="3297" max="3297" width="3.44140625" style="219" customWidth="1"/>
    <col min="3298" max="3298" width="0" style="219" hidden="1" customWidth="1"/>
    <col min="3299" max="3299" width="23.6640625" style="219" customWidth="1"/>
    <col min="3300" max="3300" width="10" style="219" customWidth="1"/>
    <col min="3301" max="3301" width="0" style="219" hidden="1" customWidth="1"/>
    <col min="3302" max="3303" width="14.6640625" style="219" customWidth="1"/>
    <col min="3304" max="3304" width="12.88671875" style="219" customWidth="1"/>
    <col min="3305" max="3305" width="3.33203125" style="219" customWidth="1"/>
    <col min="3306" max="3306" width="30.33203125" style="219" customWidth="1"/>
    <col min="3307" max="3307" width="5" style="219" customWidth="1"/>
    <col min="3308" max="3308" width="0" style="219" hidden="1" customWidth="1"/>
    <col min="3309" max="3309" width="14.33203125" style="219" customWidth="1"/>
    <col min="3310" max="3310" width="5.6640625" style="219" customWidth="1"/>
    <col min="3311" max="3311" width="0" style="219" hidden="1" customWidth="1"/>
    <col min="3312" max="3312" width="17.33203125" style="219" customWidth="1"/>
    <col min="3313" max="3313" width="12.6640625" style="219" customWidth="1"/>
    <col min="3314" max="3314" width="0" style="219" hidden="1" customWidth="1"/>
    <col min="3315" max="3315" width="5.33203125" style="219" customWidth="1"/>
    <col min="3316" max="3316" width="0" style="219" hidden="1" customWidth="1"/>
    <col min="3317" max="3317" width="17" style="219" customWidth="1"/>
    <col min="3318" max="3318" width="6.33203125" style="219" customWidth="1"/>
    <col min="3319" max="3319" width="0" style="219" hidden="1" customWidth="1"/>
    <col min="3320" max="3320" width="14.33203125" style="219" customWidth="1"/>
    <col min="3321" max="3321" width="7.5546875" style="219" customWidth="1"/>
    <col min="3322" max="3322" width="0" style="219" hidden="1" customWidth="1"/>
    <col min="3323" max="3324" width="14.33203125" style="219" customWidth="1"/>
    <col min="3325" max="3325" width="20.88671875" style="219" customWidth="1"/>
    <col min="3326" max="3326" width="14.44140625" style="219" customWidth="1"/>
    <col min="3327" max="3327" width="15" style="219" customWidth="1"/>
    <col min="3328" max="3328" width="2.6640625" style="219" customWidth="1"/>
    <col min="3329" max="3329" width="11.6640625" style="219" customWidth="1"/>
    <col min="3330" max="3330" width="11.5546875" style="219" customWidth="1"/>
    <col min="3331" max="3331" width="2.33203125" style="219" customWidth="1"/>
    <col min="3332" max="3332" width="41" style="219" customWidth="1"/>
    <col min="3333" max="3333" width="14.33203125" style="219" customWidth="1"/>
    <col min="3334" max="3335" width="11.5546875" style="219" customWidth="1"/>
    <col min="3336" max="3336" width="21.88671875" style="219" customWidth="1"/>
    <col min="3337" max="3528" width="11.44140625" style="219"/>
    <col min="3529" max="3529" width="21.88671875" style="219" customWidth="1"/>
    <col min="3530" max="3530" width="13.88671875" style="219" customWidth="1"/>
    <col min="3531" max="3531" width="38.6640625" style="219" customWidth="1"/>
    <col min="3532" max="3532" width="3" style="219" bestFit="1" customWidth="1"/>
    <col min="3533" max="3533" width="32.33203125" style="219" customWidth="1"/>
    <col min="3534" max="3534" width="46.33203125" style="219" customWidth="1"/>
    <col min="3535" max="3535" width="19" style="219" customWidth="1"/>
    <col min="3536" max="3536" width="0" style="219" hidden="1" customWidth="1"/>
    <col min="3537" max="3537" width="17.6640625" style="219" customWidth="1"/>
    <col min="3538" max="3538" width="0" style="219" hidden="1" customWidth="1"/>
    <col min="3539" max="3539" width="22.33203125" style="219" customWidth="1"/>
    <col min="3540" max="3540" width="5.33203125" style="219" customWidth="1"/>
    <col min="3541" max="3541" width="36.33203125" style="219" customWidth="1"/>
    <col min="3542" max="3542" width="5.6640625" style="219" customWidth="1"/>
    <col min="3543" max="3543" width="0" style="219" hidden="1" customWidth="1"/>
    <col min="3544" max="3544" width="20.6640625" style="219" customWidth="1"/>
    <col min="3545" max="3545" width="4.88671875" style="219" customWidth="1"/>
    <col min="3546" max="3546" width="0" style="219" hidden="1" customWidth="1"/>
    <col min="3547" max="3547" width="24.6640625" style="219" customWidth="1"/>
    <col min="3548" max="3548" width="12.33203125" style="219" customWidth="1"/>
    <col min="3549" max="3549" width="0" style="219" hidden="1" customWidth="1"/>
    <col min="3550" max="3550" width="3.44140625" style="219" customWidth="1"/>
    <col min="3551" max="3551" width="0" style="219" hidden="1" customWidth="1"/>
    <col min="3552" max="3552" width="17.6640625" style="219" customWidth="1"/>
    <col min="3553" max="3553" width="3.44140625" style="219" customWidth="1"/>
    <col min="3554" max="3554" width="0" style="219" hidden="1" customWidth="1"/>
    <col min="3555" max="3555" width="23.6640625" style="219" customWidth="1"/>
    <col min="3556" max="3556" width="10" style="219" customWidth="1"/>
    <col min="3557" max="3557" width="0" style="219" hidden="1" customWidth="1"/>
    <col min="3558" max="3559" width="14.6640625" style="219" customWidth="1"/>
    <col min="3560" max="3560" width="12.88671875" style="219" customWidth="1"/>
    <col min="3561" max="3561" width="3.33203125" style="219" customWidth="1"/>
    <col min="3562" max="3562" width="30.33203125" style="219" customWidth="1"/>
    <col min="3563" max="3563" width="5" style="219" customWidth="1"/>
    <col min="3564" max="3564" width="0" style="219" hidden="1" customWidth="1"/>
    <col min="3565" max="3565" width="14.33203125" style="219" customWidth="1"/>
    <col min="3566" max="3566" width="5.6640625" style="219" customWidth="1"/>
    <col min="3567" max="3567" width="0" style="219" hidden="1" customWidth="1"/>
    <col min="3568" max="3568" width="17.33203125" style="219" customWidth="1"/>
    <col min="3569" max="3569" width="12.6640625" style="219" customWidth="1"/>
    <col min="3570" max="3570" width="0" style="219" hidden="1" customWidth="1"/>
    <col min="3571" max="3571" width="5.33203125" style="219" customWidth="1"/>
    <col min="3572" max="3572" width="0" style="219" hidden="1" customWidth="1"/>
    <col min="3573" max="3573" width="17" style="219" customWidth="1"/>
    <col min="3574" max="3574" width="6.33203125" style="219" customWidth="1"/>
    <col min="3575" max="3575" width="0" style="219" hidden="1" customWidth="1"/>
    <col min="3576" max="3576" width="14.33203125" style="219" customWidth="1"/>
    <col min="3577" max="3577" width="7.5546875" style="219" customWidth="1"/>
    <col min="3578" max="3578" width="0" style="219" hidden="1" customWidth="1"/>
    <col min="3579" max="3580" width="14.33203125" style="219" customWidth="1"/>
    <col min="3581" max="3581" width="20.88671875" style="219" customWidth="1"/>
    <col min="3582" max="3582" width="14.44140625" style="219" customWidth="1"/>
    <col min="3583" max="3583" width="15" style="219" customWidth="1"/>
    <col min="3584" max="3584" width="2.6640625" style="219" customWidth="1"/>
    <col min="3585" max="3585" width="11.6640625" style="219" customWidth="1"/>
    <col min="3586" max="3586" width="11.5546875" style="219" customWidth="1"/>
    <col min="3587" max="3587" width="2.33203125" style="219" customWidth="1"/>
    <col min="3588" max="3588" width="41" style="219" customWidth="1"/>
    <col min="3589" max="3589" width="14.33203125" style="219" customWidth="1"/>
    <col min="3590" max="3591" width="11.5546875" style="219" customWidth="1"/>
    <col min="3592" max="3592" width="21.88671875" style="219" customWidth="1"/>
    <col min="3593" max="3784" width="11.44140625" style="219"/>
    <col min="3785" max="3785" width="21.88671875" style="219" customWidth="1"/>
    <col min="3786" max="3786" width="13.88671875" style="219" customWidth="1"/>
    <col min="3787" max="3787" width="38.6640625" style="219" customWidth="1"/>
    <col min="3788" max="3788" width="3" style="219" bestFit="1" customWidth="1"/>
    <col min="3789" max="3789" width="32.33203125" style="219" customWidth="1"/>
    <col min="3790" max="3790" width="46.33203125" style="219" customWidth="1"/>
    <col min="3791" max="3791" width="19" style="219" customWidth="1"/>
    <col min="3792" max="3792" width="0" style="219" hidden="1" customWidth="1"/>
    <col min="3793" max="3793" width="17.6640625" style="219" customWidth="1"/>
    <col min="3794" max="3794" width="0" style="219" hidden="1" customWidth="1"/>
    <col min="3795" max="3795" width="22.33203125" style="219" customWidth="1"/>
    <col min="3796" max="3796" width="5.33203125" style="219" customWidth="1"/>
    <col min="3797" max="3797" width="36.33203125" style="219" customWidth="1"/>
    <col min="3798" max="3798" width="5.6640625" style="219" customWidth="1"/>
    <col min="3799" max="3799" width="0" style="219" hidden="1" customWidth="1"/>
    <col min="3800" max="3800" width="20.6640625" style="219" customWidth="1"/>
    <col min="3801" max="3801" width="4.88671875" style="219" customWidth="1"/>
    <col min="3802" max="3802" width="0" style="219" hidden="1" customWidth="1"/>
    <col min="3803" max="3803" width="24.6640625" style="219" customWidth="1"/>
    <col min="3804" max="3804" width="12.33203125" style="219" customWidth="1"/>
    <col min="3805" max="3805" width="0" style="219" hidden="1" customWidth="1"/>
    <col min="3806" max="3806" width="3.44140625" style="219" customWidth="1"/>
    <col min="3807" max="3807" width="0" style="219" hidden="1" customWidth="1"/>
    <col min="3808" max="3808" width="17.6640625" style="219" customWidth="1"/>
    <col min="3809" max="3809" width="3.44140625" style="219" customWidth="1"/>
    <col min="3810" max="3810" width="0" style="219" hidden="1" customWidth="1"/>
    <col min="3811" max="3811" width="23.6640625" style="219" customWidth="1"/>
    <col min="3812" max="3812" width="10" style="219" customWidth="1"/>
    <col min="3813" max="3813" width="0" style="219" hidden="1" customWidth="1"/>
    <col min="3814" max="3815" width="14.6640625" style="219" customWidth="1"/>
    <col min="3816" max="3816" width="12.88671875" style="219" customWidth="1"/>
    <col min="3817" max="3817" width="3.33203125" style="219" customWidth="1"/>
    <col min="3818" max="3818" width="30.33203125" style="219" customWidth="1"/>
    <col min="3819" max="3819" width="5" style="219" customWidth="1"/>
    <col min="3820" max="3820" width="0" style="219" hidden="1" customWidth="1"/>
    <col min="3821" max="3821" width="14.33203125" style="219" customWidth="1"/>
    <col min="3822" max="3822" width="5.6640625" style="219" customWidth="1"/>
    <col min="3823" max="3823" width="0" style="219" hidden="1" customWidth="1"/>
    <col min="3824" max="3824" width="17.33203125" style="219" customWidth="1"/>
    <col min="3825" max="3825" width="12.6640625" style="219" customWidth="1"/>
    <col min="3826" max="3826" width="0" style="219" hidden="1" customWidth="1"/>
    <col min="3827" max="3827" width="5.33203125" style="219" customWidth="1"/>
    <col min="3828" max="3828" width="0" style="219" hidden="1" customWidth="1"/>
    <col min="3829" max="3829" width="17" style="219" customWidth="1"/>
    <col min="3830" max="3830" width="6.33203125" style="219" customWidth="1"/>
    <col min="3831" max="3831" width="0" style="219" hidden="1" customWidth="1"/>
    <col min="3832" max="3832" width="14.33203125" style="219" customWidth="1"/>
    <col min="3833" max="3833" width="7.5546875" style="219" customWidth="1"/>
    <col min="3834" max="3834" width="0" style="219" hidden="1" customWidth="1"/>
    <col min="3835" max="3836" width="14.33203125" style="219" customWidth="1"/>
    <col min="3837" max="3837" width="20.88671875" style="219" customWidth="1"/>
    <col min="3838" max="3838" width="14.44140625" style="219" customWidth="1"/>
    <col min="3839" max="3839" width="15" style="219" customWidth="1"/>
    <col min="3840" max="3840" width="2.6640625" style="219" customWidth="1"/>
    <col min="3841" max="3841" width="11.6640625" style="219" customWidth="1"/>
    <col min="3842" max="3842" width="11.5546875" style="219" customWidth="1"/>
    <col min="3843" max="3843" width="2.33203125" style="219" customWidth="1"/>
    <col min="3844" max="3844" width="41" style="219" customWidth="1"/>
    <col min="3845" max="3845" width="14.33203125" style="219" customWidth="1"/>
    <col min="3846" max="3847" width="11.5546875" style="219" customWidth="1"/>
    <col min="3848" max="3848" width="21.88671875" style="219" customWidth="1"/>
    <col min="3849" max="4040" width="11.44140625" style="219"/>
    <col min="4041" max="4041" width="21.88671875" style="219" customWidth="1"/>
    <col min="4042" max="4042" width="13.88671875" style="219" customWidth="1"/>
    <col min="4043" max="4043" width="38.6640625" style="219" customWidth="1"/>
    <col min="4044" max="4044" width="3" style="219" bestFit="1" customWidth="1"/>
    <col min="4045" max="4045" width="32.33203125" style="219" customWidth="1"/>
    <col min="4046" max="4046" width="46.33203125" style="219" customWidth="1"/>
    <col min="4047" max="4047" width="19" style="219" customWidth="1"/>
    <col min="4048" max="4048" width="0" style="219" hidden="1" customWidth="1"/>
    <col min="4049" max="4049" width="17.6640625" style="219" customWidth="1"/>
    <col min="4050" max="4050" width="0" style="219" hidden="1" customWidth="1"/>
    <col min="4051" max="4051" width="22.33203125" style="219" customWidth="1"/>
    <col min="4052" max="4052" width="5.33203125" style="219" customWidth="1"/>
    <col min="4053" max="4053" width="36.33203125" style="219" customWidth="1"/>
    <col min="4054" max="4054" width="5.6640625" style="219" customWidth="1"/>
    <col min="4055" max="4055" width="0" style="219" hidden="1" customWidth="1"/>
    <col min="4056" max="4056" width="20.6640625" style="219" customWidth="1"/>
    <col min="4057" max="4057" width="4.88671875" style="219" customWidth="1"/>
    <col min="4058" max="4058" width="0" style="219" hidden="1" customWidth="1"/>
    <col min="4059" max="4059" width="24.6640625" style="219" customWidth="1"/>
    <col min="4060" max="4060" width="12.33203125" style="219" customWidth="1"/>
    <col min="4061" max="4061" width="0" style="219" hidden="1" customWidth="1"/>
    <col min="4062" max="4062" width="3.44140625" style="219" customWidth="1"/>
    <col min="4063" max="4063" width="0" style="219" hidden="1" customWidth="1"/>
    <col min="4064" max="4064" width="17.6640625" style="219" customWidth="1"/>
    <col min="4065" max="4065" width="3.44140625" style="219" customWidth="1"/>
    <col min="4066" max="4066" width="0" style="219" hidden="1" customWidth="1"/>
    <col min="4067" max="4067" width="23.6640625" style="219" customWidth="1"/>
    <col min="4068" max="4068" width="10" style="219" customWidth="1"/>
    <col min="4069" max="4069" width="0" style="219" hidden="1" customWidth="1"/>
    <col min="4070" max="4071" width="14.6640625" style="219" customWidth="1"/>
    <col min="4072" max="4072" width="12.88671875" style="219" customWidth="1"/>
    <col min="4073" max="4073" width="3.33203125" style="219" customWidth="1"/>
    <col min="4074" max="4074" width="30.33203125" style="219" customWidth="1"/>
    <col min="4075" max="4075" width="5" style="219" customWidth="1"/>
    <col min="4076" max="4076" width="0" style="219" hidden="1" customWidth="1"/>
    <col min="4077" max="4077" width="14.33203125" style="219" customWidth="1"/>
    <col min="4078" max="4078" width="5.6640625" style="219" customWidth="1"/>
    <col min="4079" max="4079" width="0" style="219" hidden="1" customWidth="1"/>
    <col min="4080" max="4080" width="17.33203125" style="219" customWidth="1"/>
    <col min="4081" max="4081" width="12.6640625" style="219" customWidth="1"/>
    <col min="4082" max="4082" width="0" style="219" hidden="1" customWidth="1"/>
    <col min="4083" max="4083" width="5.33203125" style="219" customWidth="1"/>
    <col min="4084" max="4084" width="0" style="219" hidden="1" customWidth="1"/>
    <col min="4085" max="4085" width="17" style="219" customWidth="1"/>
    <col min="4086" max="4086" width="6.33203125" style="219" customWidth="1"/>
    <col min="4087" max="4087" width="0" style="219" hidden="1" customWidth="1"/>
    <col min="4088" max="4088" width="14.33203125" style="219" customWidth="1"/>
    <col min="4089" max="4089" width="7.5546875" style="219" customWidth="1"/>
    <col min="4090" max="4090" width="0" style="219" hidden="1" customWidth="1"/>
    <col min="4091" max="4092" width="14.33203125" style="219" customWidth="1"/>
    <col min="4093" max="4093" width="20.88671875" style="219" customWidth="1"/>
    <col min="4094" max="4094" width="14.44140625" style="219" customWidth="1"/>
    <col min="4095" max="4095" width="15" style="219" customWidth="1"/>
    <col min="4096" max="4096" width="2.6640625" style="219" customWidth="1"/>
    <col min="4097" max="4097" width="11.6640625" style="219" customWidth="1"/>
    <col min="4098" max="4098" width="11.5546875" style="219" customWidth="1"/>
    <col min="4099" max="4099" width="2.33203125" style="219" customWidth="1"/>
    <col min="4100" max="4100" width="41" style="219" customWidth="1"/>
    <col min="4101" max="4101" width="14.33203125" style="219" customWidth="1"/>
    <col min="4102" max="4103" width="11.5546875" style="219" customWidth="1"/>
    <col min="4104" max="4104" width="21.88671875" style="219" customWidth="1"/>
    <col min="4105" max="4296" width="11.44140625" style="219"/>
    <col min="4297" max="4297" width="21.88671875" style="219" customWidth="1"/>
    <col min="4298" max="4298" width="13.88671875" style="219" customWidth="1"/>
    <col min="4299" max="4299" width="38.6640625" style="219" customWidth="1"/>
    <col min="4300" max="4300" width="3" style="219" bestFit="1" customWidth="1"/>
    <col min="4301" max="4301" width="32.33203125" style="219" customWidth="1"/>
    <col min="4302" max="4302" width="46.33203125" style="219" customWidth="1"/>
    <col min="4303" max="4303" width="19" style="219" customWidth="1"/>
    <col min="4304" max="4304" width="0" style="219" hidden="1" customWidth="1"/>
    <col min="4305" max="4305" width="17.6640625" style="219" customWidth="1"/>
    <col min="4306" max="4306" width="0" style="219" hidden="1" customWidth="1"/>
    <col min="4307" max="4307" width="22.33203125" style="219" customWidth="1"/>
    <col min="4308" max="4308" width="5.33203125" style="219" customWidth="1"/>
    <col min="4309" max="4309" width="36.33203125" style="219" customWidth="1"/>
    <col min="4310" max="4310" width="5.6640625" style="219" customWidth="1"/>
    <col min="4311" max="4311" width="0" style="219" hidden="1" customWidth="1"/>
    <col min="4312" max="4312" width="20.6640625" style="219" customWidth="1"/>
    <col min="4313" max="4313" width="4.88671875" style="219" customWidth="1"/>
    <col min="4314" max="4314" width="0" style="219" hidden="1" customWidth="1"/>
    <col min="4315" max="4315" width="24.6640625" style="219" customWidth="1"/>
    <col min="4316" max="4316" width="12.33203125" style="219" customWidth="1"/>
    <col min="4317" max="4317" width="0" style="219" hidden="1" customWidth="1"/>
    <col min="4318" max="4318" width="3.44140625" style="219" customWidth="1"/>
    <col min="4319" max="4319" width="0" style="219" hidden="1" customWidth="1"/>
    <col min="4320" max="4320" width="17.6640625" style="219" customWidth="1"/>
    <col min="4321" max="4321" width="3.44140625" style="219" customWidth="1"/>
    <col min="4322" max="4322" width="0" style="219" hidden="1" customWidth="1"/>
    <col min="4323" max="4323" width="23.6640625" style="219" customWidth="1"/>
    <col min="4324" max="4324" width="10" style="219" customWidth="1"/>
    <col min="4325" max="4325" width="0" style="219" hidden="1" customWidth="1"/>
    <col min="4326" max="4327" width="14.6640625" style="219" customWidth="1"/>
    <col min="4328" max="4328" width="12.88671875" style="219" customWidth="1"/>
    <col min="4329" max="4329" width="3.33203125" style="219" customWidth="1"/>
    <col min="4330" max="4330" width="30.33203125" style="219" customWidth="1"/>
    <col min="4331" max="4331" width="5" style="219" customWidth="1"/>
    <col min="4332" max="4332" width="0" style="219" hidden="1" customWidth="1"/>
    <col min="4333" max="4333" width="14.33203125" style="219" customWidth="1"/>
    <col min="4334" max="4334" width="5.6640625" style="219" customWidth="1"/>
    <col min="4335" max="4335" width="0" style="219" hidden="1" customWidth="1"/>
    <col min="4336" max="4336" width="17.33203125" style="219" customWidth="1"/>
    <col min="4337" max="4337" width="12.6640625" style="219" customWidth="1"/>
    <col min="4338" max="4338" width="0" style="219" hidden="1" customWidth="1"/>
    <col min="4339" max="4339" width="5.33203125" style="219" customWidth="1"/>
    <col min="4340" max="4340" width="0" style="219" hidden="1" customWidth="1"/>
    <col min="4341" max="4341" width="17" style="219" customWidth="1"/>
    <col min="4342" max="4342" width="6.33203125" style="219" customWidth="1"/>
    <col min="4343" max="4343" width="0" style="219" hidden="1" customWidth="1"/>
    <col min="4344" max="4344" width="14.33203125" style="219" customWidth="1"/>
    <col min="4345" max="4345" width="7.5546875" style="219" customWidth="1"/>
    <col min="4346" max="4346" width="0" style="219" hidden="1" customWidth="1"/>
    <col min="4347" max="4348" width="14.33203125" style="219" customWidth="1"/>
    <col min="4349" max="4349" width="20.88671875" style="219" customWidth="1"/>
    <col min="4350" max="4350" width="14.44140625" style="219" customWidth="1"/>
    <col min="4351" max="4351" width="15" style="219" customWidth="1"/>
    <col min="4352" max="4352" width="2.6640625" style="219" customWidth="1"/>
    <col min="4353" max="4353" width="11.6640625" style="219" customWidth="1"/>
    <col min="4354" max="4354" width="11.5546875" style="219" customWidth="1"/>
    <col min="4355" max="4355" width="2.33203125" style="219" customWidth="1"/>
    <col min="4356" max="4356" width="41" style="219" customWidth="1"/>
    <col min="4357" max="4357" width="14.33203125" style="219" customWidth="1"/>
    <col min="4358" max="4359" width="11.5546875" style="219" customWidth="1"/>
    <col min="4360" max="4360" width="21.88671875" style="219" customWidth="1"/>
    <col min="4361" max="4552" width="11.44140625" style="219"/>
    <col min="4553" max="4553" width="21.88671875" style="219" customWidth="1"/>
    <col min="4554" max="4554" width="13.88671875" style="219" customWidth="1"/>
    <col min="4555" max="4555" width="38.6640625" style="219" customWidth="1"/>
    <col min="4556" max="4556" width="3" style="219" bestFit="1" customWidth="1"/>
    <col min="4557" max="4557" width="32.33203125" style="219" customWidth="1"/>
    <col min="4558" max="4558" width="46.33203125" style="219" customWidth="1"/>
    <col min="4559" max="4559" width="19" style="219" customWidth="1"/>
    <col min="4560" max="4560" width="0" style="219" hidden="1" customWidth="1"/>
    <col min="4561" max="4561" width="17.6640625" style="219" customWidth="1"/>
    <col min="4562" max="4562" width="0" style="219" hidden="1" customWidth="1"/>
    <col min="4563" max="4563" width="22.33203125" style="219" customWidth="1"/>
    <col min="4564" max="4564" width="5.33203125" style="219" customWidth="1"/>
    <col min="4565" max="4565" width="36.33203125" style="219" customWidth="1"/>
    <col min="4566" max="4566" width="5.6640625" style="219" customWidth="1"/>
    <col min="4567" max="4567" width="0" style="219" hidden="1" customWidth="1"/>
    <col min="4568" max="4568" width="20.6640625" style="219" customWidth="1"/>
    <col min="4569" max="4569" width="4.88671875" style="219" customWidth="1"/>
    <col min="4570" max="4570" width="0" style="219" hidden="1" customWidth="1"/>
    <col min="4571" max="4571" width="24.6640625" style="219" customWidth="1"/>
    <col min="4572" max="4572" width="12.33203125" style="219" customWidth="1"/>
    <col min="4573" max="4573" width="0" style="219" hidden="1" customWidth="1"/>
    <col min="4574" max="4574" width="3.44140625" style="219" customWidth="1"/>
    <col min="4575" max="4575" width="0" style="219" hidden="1" customWidth="1"/>
    <col min="4576" max="4576" width="17.6640625" style="219" customWidth="1"/>
    <col min="4577" max="4577" width="3.44140625" style="219" customWidth="1"/>
    <col min="4578" max="4578" width="0" style="219" hidden="1" customWidth="1"/>
    <col min="4579" max="4579" width="23.6640625" style="219" customWidth="1"/>
    <col min="4580" max="4580" width="10" style="219" customWidth="1"/>
    <col min="4581" max="4581" width="0" style="219" hidden="1" customWidth="1"/>
    <col min="4582" max="4583" width="14.6640625" style="219" customWidth="1"/>
    <col min="4584" max="4584" width="12.88671875" style="219" customWidth="1"/>
    <col min="4585" max="4585" width="3.33203125" style="219" customWidth="1"/>
    <col min="4586" max="4586" width="30.33203125" style="219" customWidth="1"/>
    <col min="4587" max="4587" width="5" style="219" customWidth="1"/>
    <col min="4588" max="4588" width="0" style="219" hidden="1" customWidth="1"/>
    <col min="4589" max="4589" width="14.33203125" style="219" customWidth="1"/>
    <col min="4590" max="4590" width="5.6640625" style="219" customWidth="1"/>
    <col min="4591" max="4591" width="0" style="219" hidden="1" customWidth="1"/>
    <col min="4592" max="4592" width="17.33203125" style="219" customWidth="1"/>
    <col min="4593" max="4593" width="12.6640625" style="219" customWidth="1"/>
    <col min="4594" max="4594" width="0" style="219" hidden="1" customWidth="1"/>
    <col min="4595" max="4595" width="5.33203125" style="219" customWidth="1"/>
    <col min="4596" max="4596" width="0" style="219" hidden="1" customWidth="1"/>
    <col min="4597" max="4597" width="17" style="219" customWidth="1"/>
    <col min="4598" max="4598" width="6.33203125" style="219" customWidth="1"/>
    <col min="4599" max="4599" width="0" style="219" hidden="1" customWidth="1"/>
    <col min="4600" max="4600" width="14.33203125" style="219" customWidth="1"/>
    <col min="4601" max="4601" width="7.5546875" style="219" customWidth="1"/>
    <col min="4602" max="4602" width="0" style="219" hidden="1" customWidth="1"/>
    <col min="4603" max="4604" width="14.33203125" style="219" customWidth="1"/>
    <col min="4605" max="4605" width="20.88671875" style="219" customWidth="1"/>
    <col min="4606" max="4606" width="14.44140625" style="219" customWidth="1"/>
    <col min="4607" max="4607" width="15" style="219" customWidth="1"/>
    <col min="4608" max="4608" width="2.6640625" style="219" customWidth="1"/>
    <col min="4609" max="4609" width="11.6640625" style="219" customWidth="1"/>
    <col min="4610" max="4610" width="11.5546875" style="219" customWidth="1"/>
    <col min="4611" max="4611" width="2.33203125" style="219" customWidth="1"/>
    <col min="4612" max="4612" width="41" style="219" customWidth="1"/>
    <col min="4613" max="4613" width="14.33203125" style="219" customWidth="1"/>
    <col min="4614" max="4615" width="11.5546875" style="219" customWidth="1"/>
    <col min="4616" max="4616" width="21.88671875" style="219" customWidth="1"/>
    <col min="4617" max="4808" width="11.44140625" style="219"/>
    <col min="4809" max="4809" width="21.88671875" style="219" customWidth="1"/>
    <col min="4810" max="4810" width="13.88671875" style="219" customWidth="1"/>
    <col min="4811" max="4811" width="38.6640625" style="219" customWidth="1"/>
    <col min="4812" max="4812" width="3" style="219" bestFit="1" customWidth="1"/>
    <col min="4813" max="4813" width="32.33203125" style="219" customWidth="1"/>
    <col min="4814" max="4814" width="46.33203125" style="219" customWidth="1"/>
    <col min="4815" max="4815" width="19" style="219" customWidth="1"/>
    <col min="4816" max="4816" width="0" style="219" hidden="1" customWidth="1"/>
    <col min="4817" max="4817" width="17.6640625" style="219" customWidth="1"/>
    <col min="4818" max="4818" width="0" style="219" hidden="1" customWidth="1"/>
    <col min="4819" max="4819" width="22.33203125" style="219" customWidth="1"/>
    <col min="4820" max="4820" width="5.33203125" style="219" customWidth="1"/>
    <col min="4821" max="4821" width="36.33203125" style="219" customWidth="1"/>
    <col min="4822" max="4822" width="5.6640625" style="219" customWidth="1"/>
    <col min="4823" max="4823" width="0" style="219" hidden="1" customWidth="1"/>
    <col min="4824" max="4824" width="20.6640625" style="219" customWidth="1"/>
    <col min="4825" max="4825" width="4.88671875" style="219" customWidth="1"/>
    <col min="4826" max="4826" width="0" style="219" hidden="1" customWidth="1"/>
    <col min="4827" max="4827" width="24.6640625" style="219" customWidth="1"/>
    <col min="4828" max="4828" width="12.33203125" style="219" customWidth="1"/>
    <col min="4829" max="4829" width="0" style="219" hidden="1" customWidth="1"/>
    <col min="4830" max="4830" width="3.44140625" style="219" customWidth="1"/>
    <col min="4831" max="4831" width="0" style="219" hidden="1" customWidth="1"/>
    <col min="4832" max="4832" width="17.6640625" style="219" customWidth="1"/>
    <col min="4833" max="4833" width="3.44140625" style="219" customWidth="1"/>
    <col min="4834" max="4834" width="0" style="219" hidden="1" customWidth="1"/>
    <col min="4835" max="4835" width="23.6640625" style="219" customWidth="1"/>
    <col min="4836" max="4836" width="10" style="219" customWidth="1"/>
    <col min="4837" max="4837" width="0" style="219" hidden="1" customWidth="1"/>
    <col min="4838" max="4839" width="14.6640625" style="219" customWidth="1"/>
    <col min="4840" max="4840" width="12.88671875" style="219" customWidth="1"/>
    <col min="4841" max="4841" width="3.33203125" style="219" customWidth="1"/>
    <col min="4842" max="4842" width="30.33203125" style="219" customWidth="1"/>
    <col min="4843" max="4843" width="5" style="219" customWidth="1"/>
    <col min="4844" max="4844" width="0" style="219" hidden="1" customWidth="1"/>
    <col min="4845" max="4845" width="14.33203125" style="219" customWidth="1"/>
    <col min="4846" max="4846" width="5.6640625" style="219" customWidth="1"/>
    <col min="4847" max="4847" width="0" style="219" hidden="1" customWidth="1"/>
    <col min="4848" max="4848" width="17.33203125" style="219" customWidth="1"/>
    <col min="4849" max="4849" width="12.6640625" style="219" customWidth="1"/>
    <col min="4850" max="4850" width="0" style="219" hidden="1" customWidth="1"/>
    <col min="4851" max="4851" width="5.33203125" style="219" customWidth="1"/>
    <col min="4852" max="4852" width="0" style="219" hidden="1" customWidth="1"/>
    <col min="4853" max="4853" width="17" style="219" customWidth="1"/>
    <col min="4854" max="4854" width="6.33203125" style="219" customWidth="1"/>
    <col min="4855" max="4855" width="0" style="219" hidden="1" customWidth="1"/>
    <col min="4856" max="4856" width="14.33203125" style="219" customWidth="1"/>
    <col min="4857" max="4857" width="7.5546875" style="219" customWidth="1"/>
    <col min="4858" max="4858" width="0" style="219" hidden="1" customWidth="1"/>
    <col min="4859" max="4860" width="14.33203125" style="219" customWidth="1"/>
    <col min="4861" max="4861" width="20.88671875" style="219" customWidth="1"/>
    <col min="4862" max="4862" width="14.44140625" style="219" customWidth="1"/>
    <col min="4863" max="4863" width="15" style="219" customWidth="1"/>
    <col min="4864" max="4864" width="2.6640625" style="219" customWidth="1"/>
    <col min="4865" max="4865" width="11.6640625" style="219" customWidth="1"/>
    <col min="4866" max="4866" width="11.5546875" style="219" customWidth="1"/>
    <col min="4867" max="4867" width="2.33203125" style="219" customWidth="1"/>
    <col min="4868" max="4868" width="41" style="219" customWidth="1"/>
    <col min="4869" max="4869" width="14.33203125" style="219" customWidth="1"/>
    <col min="4870" max="4871" width="11.5546875" style="219" customWidth="1"/>
    <col min="4872" max="4872" width="21.88671875" style="219" customWidth="1"/>
    <col min="4873" max="5064" width="11.44140625" style="219"/>
    <col min="5065" max="5065" width="21.88671875" style="219" customWidth="1"/>
    <col min="5066" max="5066" width="13.88671875" style="219" customWidth="1"/>
    <col min="5067" max="5067" width="38.6640625" style="219" customWidth="1"/>
    <col min="5068" max="5068" width="3" style="219" bestFit="1" customWidth="1"/>
    <col min="5069" max="5069" width="32.33203125" style="219" customWidth="1"/>
    <col min="5070" max="5070" width="46.33203125" style="219" customWidth="1"/>
    <col min="5071" max="5071" width="19" style="219" customWidth="1"/>
    <col min="5072" max="5072" width="0" style="219" hidden="1" customWidth="1"/>
    <col min="5073" max="5073" width="17.6640625" style="219" customWidth="1"/>
    <col min="5074" max="5074" width="0" style="219" hidden="1" customWidth="1"/>
    <col min="5075" max="5075" width="22.33203125" style="219" customWidth="1"/>
    <col min="5076" max="5076" width="5.33203125" style="219" customWidth="1"/>
    <col min="5077" max="5077" width="36.33203125" style="219" customWidth="1"/>
    <col min="5078" max="5078" width="5.6640625" style="219" customWidth="1"/>
    <col min="5079" max="5079" width="0" style="219" hidden="1" customWidth="1"/>
    <col min="5080" max="5080" width="20.6640625" style="219" customWidth="1"/>
    <col min="5081" max="5081" width="4.88671875" style="219" customWidth="1"/>
    <col min="5082" max="5082" width="0" style="219" hidden="1" customWidth="1"/>
    <col min="5083" max="5083" width="24.6640625" style="219" customWidth="1"/>
    <col min="5084" max="5084" width="12.33203125" style="219" customWidth="1"/>
    <col min="5085" max="5085" width="0" style="219" hidden="1" customWidth="1"/>
    <col min="5086" max="5086" width="3.44140625" style="219" customWidth="1"/>
    <col min="5087" max="5087" width="0" style="219" hidden="1" customWidth="1"/>
    <col min="5088" max="5088" width="17.6640625" style="219" customWidth="1"/>
    <col min="5089" max="5089" width="3.44140625" style="219" customWidth="1"/>
    <col min="5090" max="5090" width="0" style="219" hidden="1" customWidth="1"/>
    <col min="5091" max="5091" width="23.6640625" style="219" customWidth="1"/>
    <col min="5092" max="5092" width="10" style="219" customWidth="1"/>
    <col min="5093" max="5093" width="0" style="219" hidden="1" customWidth="1"/>
    <col min="5094" max="5095" width="14.6640625" style="219" customWidth="1"/>
    <col min="5096" max="5096" width="12.88671875" style="219" customWidth="1"/>
    <col min="5097" max="5097" width="3.33203125" style="219" customWidth="1"/>
    <col min="5098" max="5098" width="30.33203125" style="219" customWidth="1"/>
    <col min="5099" max="5099" width="5" style="219" customWidth="1"/>
    <col min="5100" max="5100" width="0" style="219" hidden="1" customWidth="1"/>
    <col min="5101" max="5101" width="14.33203125" style="219" customWidth="1"/>
    <col min="5102" max="5102" width="5.6640625" style="219" customWidth="1"/>
    <col min="5103" max="5103" width="0" style="219" hidden="1" customWidth="1"/>
    <col min="5104" max="5104" width="17.33203125" style="219" customWidth="1"/>
    <col min="5105" max="5105" width="12.6640625" style="219" customWidth="1"/>
    <col min="5106" max="5106" width="0" style="219" hidden="1" customWidth="1"/>
    <col min="5107" max="5107" width="5.33203125" style="219" customWidth="1"/>
    <col min="5108" max="5108" width="0" style="219" hidden="1" customWidth="1"/>
    <col min="5109" max="5109" width="17" style="219" customWidth="1"/>
    <col min="5110" max="5110" width="6.33203125" style="219" customWidth="1"/>
    <col min="5111" max="5111" width="0" style="219" hidden="1" customWidth="1"/>
    <col min="5112" max="5112" width="14.33203125" style="219" customWidth="1"/>
    <col min="5113" max="5113" width="7.5546875" style="219" customWidth="1"/>
    <col min="5114" max="5114" width="0" style="219" hidden="1" customWidth="1"/>
    <col min="5115" max="5116" width="14.33203125" style="219" customWidth="1"/>
    <col min="5117" max="5117" width="20.88671875" style="219" customWidth="1"/>
    <col min="5118" max="5118" width="14.44140625" style="219" customWidth="1"/>
    <col min="5119" max="5119" width="15" style="219" customWidth="1"/>
    <col min="5120" max="5120" width="2.6640625" style="219" customWidth="1"/>
    <col min="5121" max="5121" width="11.6640625" style="219" customWidth="1"/>
    <col min="5122" max="5122" width="11.5546875" style="219" customWidth="1"/>
    <col min="5123" max="5123" width="2.33203125" style="219" customWidth="1"/>
    <col min="5124" max="5124" width="41" style="219" customWidth="1"/>
    <col min="5125" max="5125" width="14.33203125" style="219" customWidth="1"/>
    <col min="5126" max="5127" width="11.5546875" style="219" customWidth="1"/>
    <col min="5128" max="5128" width="21.88671875" style="219" customWidth="1"/>
    <col min="5129" max="5320" width="11.44140625" style="219"/>
    <col min="5321" max="5321" width="21.88671875" style="219" customWidth="1"/>
    <col min="5322" max="5322" width="13.88671875" style="219" customWidth="1"/>
    <col min="5323" max="5323" width="38.6640625" style="219" customWidth="1"/>
    <col min="5324" max="5324" width="3" style="219" bestFit="1" customWidth="1"/>
    <col min="5325" max="5325" width="32.33203125" style="219" customWidth="1"/>
    <col min="5326" max="5326" width="46.33203125" style="219" customWidth="1"/>
    <col min="5327" max="5327" width="19" style="219" customWidth="1"/>
    <col min="5328" max="5328" width="0" style="219" hidden="1" customWidth="1"/>
    <col min="5329" max="5329" width="17.6640625" style="219" customWidth="1"/>
    <col min="5330" max="5330" width="0" style="219" hidden="1" customWidth="1"/>
    <col min="5331" max="5331" width="22.33203125" style="219" customWidth="1"/>
    <col min="5332" max="5332" width="5.33203125" style="219" customWidth="1"/>
    <col min="5333" max="5333" width="36.33203125" style="219" customWidth="1"/>
    <col min="5334" max="5334" width="5.6640625" style="219" customWidth="1"/>
    <col min="5335" max="5335" width="0" style="219" hidden="1" customWidth="1"/>
    <col min="5336" max="5336" width="20.6640625" style="219" customWidth="1"/>
    <col min="5337" max="5337" width="4.88671875" style="219" customWidth="1"/>
    <col min="5338" max="5338" width="0" style="219" hidden="1" customWidth="1"/>
    <col min="5339" max="5339" width="24.6640625" style="219" customWidth="1"/>
    <col min="5340" max="5340" width="12.33203125" style="219" customWidth="1"/>
    <col min="5341" max="5341" width="0" style="219" hidden="1" customWidth="1"/>
    <col min="5342" max="5342" width="3.44140625" style="219" customWidth="1"/>
    <col min="5343" max="5343" width="0" style="219" hidden="1" customWidth="1"/>
    <col min="5344" max="5344" width="17.6640625" style="219" customWidth="1"/>
    <col min="5345" max="5345" width="3.44140625" style="219" customWidth="1"/>
    <col min="5346" max="5346" width="0" style="219" hidden="1" customWidth="1"/>
    <col min="5347" max="5347" width="23.6640625" style="219" customWidth="1"/>
    <col min="5348" max="5348" width="10" style="219" customWidth="1"/>
    <col min="5349" max="5349" width="0" style="219" hidden="1" customWidth="1"/>
    <col min="5350" max="5351" width="14.6640625" style="219" customWidth="1"/>
    <col min="5352" max="5352" width="12.88671875" style="219" customWidth="1"/>
    <col min="5353" max="5353" width="3.33203125" style="219" customWidth="1"/>
    <col min="5354" max="5354" width="30.33203125" style="219" customWidth="1"/>
    <col min="5355" max="5355" width="5" style="219" customWidth="1"/>
    <col min="5356" max="5356" width="0" style="219" hidden="1" customWidth="1"/>
    <col min="5357" max="5357" width="14.33203125" style="219" customWidth="1"/>
    <col min="5358" max="5358" width="5.6640625" style="219" customWidth="1"/>
    <col min="5359" max="5359" width="0" style="219" hidden="1" customWidth="1"/>
    <col min="5360" max="5360" width="17.33203125" style="219" customWidth="1"/>
    <col min="5361" max="5361" width="12.6640625" style="219" customWidth="1"/>
    <col min="5362" max="5362" width="0" style="219" hidden="1" customWidth="1"/>
    <col min="5363" max="5363" width="5.33203125" style="219" customWidth="1"/>
    <col min="5364" max="5364" width="0" style="219" hidden="1" customWidth="1"/>
    <col min="5365" max="5365" width="17" style="219" customWidth="1"/>
    <col min="5366" max="5366" width="6.33203125" style="219" customWidth="1"/>
    <col min="5367" max="5367" width="0" style="219" hidden="1" customWidth="1"/>
    <col min="5368" max="5368" width="14.33203125" style="219" customWidth="1"/>
    <col min="5369" max="5369" width="7.5546875" style="219" customWidth="1"/>
    <col min="5370" max="5370" width="0" style="219" hidden="1" customWidth="1"/>
    <col min="5371" max="5372" width="14.33203125" style="219" customWidth="1"/>
    <col min="5373" max="5373" width="20.88671875" style="219" customWidth="1"/>
    <col min="5374" max="5374" width="14.44140625" style="219" customWidth="1"/>
    <col min="5375" max="5375" width="15" style="219" customWidth="1"/>
    <col min="5376" max="5376" width="2.6640625" style="219" customWidth="1"/>
    <col min="5377" max="5377" width="11.6640625" style="219" customWidth="1"/>
    <col min="5378" max="5378" width="11.5546875" style="219" customWidth="1"/>
    <col min="5379" max="5379" width="2.33203125" style="219" customWidth="1"/>
    <col min="5380" max="5380" width="41" style="219" customWidth="1"/>
    <col min="5381" max="5381" width="14.33203125" style="219" customWidth="1"/>
    <col min="5382" max="5383" width="11.5546875" style="219" customWidth="1"/>
    <col min="5384" max="5384" width="21.88671875" style="219" customWidth="1"/>
    <col min="5385" max="5576" width="11.44140625" style="219"/>
    <col min="5577" max="5577" width="21.88671875" style="219" customWidth="1"/>
    <col min="5578" max="5578" width="13.88671875" style="219" customWidth="1"/>
    <col min="5579" max="5579" width="38.6640625" style="219" customWidth="1"/>
    <col min="5580" max="5580" width="3" style="219" bestFit="1" customWidth="1"/>
    <col min="5581" max="5581" width="32.33203125" style="219" customWidth="1"/>
    <col min="5582" max="5582" width="46.33203125" style="219" customWidth="1"/>
    <col min="5583" max="5583" width="19" style="219" customWidth="1"/>
    <col min="5584" max="5584" width="0" style="219" hidden="1" customWidth="1"/>
    <col min="5585" max="5585" width="17.6640625" style="219" customWidth="1"/>
    <col min="5586" max="5586" width="0" style="219" hidden="1" customWidth="1"/>
    <col min="5587" max="5587" width="22.33203125" style="219" customWidth="1"/>
    <col min="5588" max="5588" width="5.33203125" style="219" customWidth="1"/>
    <col min="5589" max="5589" width="36.33203125" style="219" customWidth="1"/>
    <col min="5590" max="5590" width="5.6640625" style="219" customWidth="1"/>
    <col min="5591" max="5591" width="0" style="219" hidden="1" customWidth="1"/>
    <col min="5592" max="5592" width="20.6640625" style="219" customWidth="1"/>
    <col min="5593" max="5593" width="4.88671875" style="219" customWidth="1"/>
    <col min="5594" max="5594" width="0" style="219" hidden="1" customWidth="1"/>
    <col min="5595" max="5595" width="24.6640625" style="219" customWidth="1"/>
    <col min="5596" max="5596" width="12.33203125" style="219" customWidth="1"/>
    <col min="5597" max="5597" width="0" style="219" hidden="1" customWidth="1"/>
    <col min="5598" max="5598" width="3.44140625" style="219" customWidth="1"/>
    <col min="5599" max="5599" width="0" style="219" hidden="1" customWidth="1"/>
    <col min="5600" max="5600" width="17.6640625" style="219" customWidth="1"/>
    <col min="5601" max="5601" width="3.44140625" style="219" customWidth="1"/>
    <col min="5602" max="5602" width="0" style="219" hidden="1" customWidth="1"/>
    <col min="5603" max="5603" width="23.6640625" style="219" customWidth="1"/>
    <col min="5604" max="5604" width="10" style="219" customWidth="1"/>
    <col min="5605" max="5605" width="0" style="219" hidden="1" customWidth="1"/>
    <col min="5606" max="5607" width="14.6640625" style="219" customWidth="1"/>
    <col min="5608" max="5608" width="12.88671875" style="219" customWidth="1"/>
    <col min="5609" max="5609" width="3.33203125" style="219" customWidth="1"/>
    <col min="5610" max="5610" width="30.33203125" style="219" customWidth="1"/>
    <col min="5611" max="5611" width="5" style="219" customWidth="1"/>
    <col min="5612" max="5612" width="0" style="219" hidden="1" customWidth="1"/>
    <col min="5613" max="5613" width="14.33203125" style="219" customWidth="1"/>
    <col min="5614" max="5614" width="5.6640625" style="219" customWidth="1"/>
    <col min="5615" max="5615" width="0" style="219" hidden="1" customWidth="1"/>
    <col min="5616" max="5616" width="17.33203125" style="219" customWidth="1"/>
    <col min="5617" max="5617" width="12.6640625" style="219" customWidth="1"/>
    <col min="5618" max="5618" width="0" style="219" hidden="1" customWidth="1"/>
    <col min="5619" max="5619" width="5.33203125" style="219" customWidth="1"/>
    <col min="5620" max="5620" width="0" style="219" hidden="1" customWidth="1"/>
    <col min="5621" max="5621" width="17" style="219" customWidth="1"/>
    <col min="5622" max="5622" width="6.33203125" style="219" customWidth="1"/>
    <col min="5623" max="5623" width="0" style="219" hidden="1" customWidth="1"/>
    <col min="5624" max="5624" width="14.33203125" style="219" customWidth="1"/>
    <col min="5625" max="5625" width="7.5546875" style="219" customWidth="1"/>
    <col min="5626" max="5626" width="0" style="219" hidden="1" customWidth="1"/>
    <col min="5627" max="5628" width="14.33203125" style="219" customWidth="1"/>
    <col min="5629" max="5629" width="20.88671875" style="219" customWidth="1"/>
    <col min="5630" max="5630" width="14.44140625" style="219" customWidth="1"/>
    <col min="5631" max="5631" width="15" style="219" customWidth="1"/>
    <col min="5632" max="5632" width="2.6640625" style="219" customWidth="1"/>
    <col min="5633" max="5633" width="11.6640625" style="219" customWidth="1"/>
    <col min="5634" max="5634" width="11.5546875" style="219" customWidth="1"/>
    <col min="5635" max="5635" width="2.33203125" style="219" customWidth="1"/>
    <col min="5636" max="5636" width="41" style="219" customWidth="1"/>
    <col min="5637" max="5637" width="14.33203125" style="219" customWidth="1"/>
    <col min="5638" max="5639" width="11.5546875" style="219" customWidth="1"/>
    <col min="5640" max="5640" width="21.88671875" style="219" customWidth="1"/>
    <col min="5641" max="5832" width="11.44140625" style="219"/>
    <col min="5833" max="5833" width="21.88671875" style="219" customWidth="1"/>
    <col min="5834" max="5834" width="13.88671875" style="219" customWidth="1"/>
    <col min="5835" max="5835" width="38.6640625" style="219" customWidth="1"/>
    <col min="5836" max="5836" width="3" style="219" bestFit="1" customWidth="1"/>
    <col min="5837" max="5837" width="32.33203125" style="219" customWidth="1"/>
    <col min="5838" max="5838" width="46.33203125" style="219" customWidth="1"/>
    <col min="5839" max="5839" width="19" style="219" customWidth="1"/>
    <col min="5840" max="5840" width="0" style="219" hidden="1" customWidth="1"/>
    <col min="5841" max="5841" width="17.6640625" style="219" customWidth="1"/>
    <col min="5842" max="5842" width="0" style="219" hidden="1" customWidth="1"/>
    <col min="5843" max="5843" width="22.33203125" style="219" customWidth="1"/>
    <col min="5844" max="5844" width="5.33203125" style="219" customWidth="1"/>
    <col min="5845" max="5845" width="36.33203125" style="219" customWidth="1"/>
    <col min="5846" max="5846" width="5.6640625" style="219" customWidth="1"/>
    <col min="5847" max="5847" width="0" style="219" hidden="1" customWidth="1"/>
    <col min="5848" max="5848" width="20.6640625" style="219" customWidth="1"/>
    <col min="5849" max="5849" width="4.88671875" style="219" customWidth="1"/>
    <col min="5850" max="5850" width="0" style="219" hidden="1" customWidth="1"/>
    <col min="5851" max="5851" width="24.6640625" style="219" customWidth="1"/>
    <col min="5852" max="5852" width="12.33203125" style="219" customWidth="1"/>
    <col min="5853" max="5853" width="0" style="219" hidden="1" customWidth="1"/>
    <col min="5854" max="5854" width="3.44140625" style="219" customWidth="1"/>
    <col min="5855" max="5855" width="0" style="219" hidden="1" customWidth="1"/>
    <col min="5856" max="5856" width="17.6640625" style="219" customWidth="1"/>
    <col min="5857" max="5857" width="3.44140625" style="219" customWidth="1"/>
    <col min="5858" max="5858" width="0" style="219" hidden="1" customWidth="1"/>
    <col min="5859" max="5859" width="23.6640625" style="219" customWidth="1"/>
    <col min="5860" max="5860" width="10" style="219" customWidth="1"/>
    <col min="5861" max="5861" width="0" style="219" hidden="1" customWidth="1"/>
    <col min="5862" max="5863" width="14.6640625" style="219" customWidth="1"/>
    <col min="5864" max="5864" width="12.88671875" style="219" customWidth="1"/>
    <col min="5865" max="5865" width="3.33203125" style="219" customWidth="1"/>
    <col min="5866" max="5866" width="30.33203125" style="219" customWidth="1"/>
    <col min="5867" max="5867" width="5" style="219" customWidth="1"/>
    <col min="5868" max="5868" width="0" style="219" hidden="1" customWidth="1"/>
    <col min="5869" max="5869" width="14.33203125" style="219" customWidth="1"/>
    <col min="5870" max="5870" width="5.6640625" style="219" customWidth="1"/>
    <col min="5871" max="5871" width="0" style="219" hidden="1" customWidth="1"/>
    <col min="5872" max="5872" width="17.33203125" style="219" customWidth="1"/>
    <col min="5873" max="5873" width="12.6640625" style="219" customWidth="1"/>
    <col min="5874" max="5874" width="0" style="219" hidden="1" customWidth="1"/>
    <col min="5875" max="5875" width="5.33203125" style="219" customWidth="1"/>
    <col min="5876" max="5876" width="0" style="219" hidden="1" customWidth="1"/>
    <col min="5877" max="5877" width="17" style="219" customWidth="1"/>
    <col min="5878" max="5878" width="6.33203125" style="219" customWidth="1"/>
    <col min="5879" max="5879" width="0" style="219" hidden="1" customWidth="1"/>
    <col min="5880" max="5880" width="14.33203125" style="219" customWidth="1"/>
    <col min="5881" max="5881" width="7.5546875" style="219" customWidth="1"/>
    <col min="5882" max="5882" width="0" style="219" hidden="1" customWidth="1"/>
    <col min="5883" max="5884" width="14.33203125" style="219" customWidth="1"/>
    <col min="5885" max="5885" width="20.88671875" style="219" customWidth="1"/>
    <col min="5886" max="5886" width="14.44140625" style="219" customWidth="1"/>
    <col min="5887" max="5887" width="15" style="219" customWidth="1"/>
    <col min="5888" max="5888" width="2.6640625" style="219" customWidth="1"/>
    <col min="5889" max="5889" width="11.6640625" style="219" customWidth="1"/>
    <col min="5890" max="5890" width="11.5546875" style="219" customWidth="1"/>
    <col min="5891" max="5891" width="2.33203125" style="219" customWidth="1"/>
    <col min="5892" max="5892" width="41" style="219" customWidth="1"/>
    <col min="5893" max="5893" width="14.33203125" style="219" customWidth="1"/>
    <col min="5894" max="5895" width="11.5546875" style="219" customWidth="1"/>
    <col min="5896" max="5896" width="21.88671875" style="219" customWidth="1"/>
    <col min="5897" max="6088" width="11.44140625" style="219"/>
    <col min="6089" max="6089" width="21.88671875" style="219" customWidth="1"/>
    <col min="6090" max="6090" width="13.88671875" style="219" customWidth="1"/>
    <col min="6091" max="6091" width="38.6640625" style="219" customWidth="1"/>
    <col min="6092" max="6092" width="3" style="219" bestFit="1" customWidth="1"/>
    <col min="6093" max="6093" width="32.33203125" style="219" customWidth="1"/>
    <col min="6094" max="6094" width="46.33203125" style="219" customWidth="1"/>
    <col min="6095" max="6095" width="19" style="219" customWidth="1"/>
    <col min="6096" max="6096" width="0" style="219" hidden="1" customWidth="1"/>
    <col min="6097" max="6097" width="17.6640625" style="219" customWidth="1"/>
    <col min="6098" max="6098" width="0" style="219" hidden="1" customWidth="1"/>
    <col min="6099" max="6099" width="22.33203125" style="219" customWidth="1"/>
    <col min="6100" max="6100" width="5.33203125" style="219" customWidth="1"/>
    <col min="6101" max="6101" width="36.33203125" style="219" customWidth="1"/>
    <col min="6102" max="6102" width="5.6640625" style="219" customWidth="1"/>
    <col min="6103" max="6103" width="0" style="219" hidden="1" customWidth="1"/>
    <col min="6104" max="6104" width="20.6640625" style="219" customWidth="1"/>
    <col min="6105" max="6105" width="4.88671875" style="219" customWidth="1"/>
    <col min="6106" max="6106" width="0" style="219" hidden="1" customWidth="1"/>
    <col min="6107" max="6107" width="24.6640625" style="219" customWidth="1"/>
    <col min="6108" max="6108" width="12.33203125" style="219" customWidth="1"/>
    <col min="6109" max="6109" width="0" style="219" hidden="1" customWidth="1"/>
    <col min="6110" max="6110" width="3.44140625" style="219" customWidth="1"/>
    <col min="6111" max="6111" width="0" style="219" hidden="1" customWidth="1"/>
    <col min="6112" max="6112" width="17.6640625" style="219" customWidth="1"/>
    <col min="6113" max="6113" width="3.44140625" style="219" customWidth="1"/>
    <col min="6114" max="6114" width="0" style="219" hidden="1" customWidth="1"/>
    <col min="6115" max="6115" width="23.6640625" style="219" customWidth="1"/>
    <col min="6116" max="6116" width="10" style="219" customWidth="1"/>
    <col min="6117" max="6117" width="0" style="219" hidden="1" customWidth="1"/>
    <col min="6118" max="6119" width="14.6640625" style="219" customWidth="1"/>
    <col min="6120" max="6120" width="12.88671875" style="219" customWidth="1"/>
    <col min="6121" max="6121" width="3.33203125" style="219" customWidth="1"/>
    <col min="6122" max="6122" width="30.33203125" style="219" customWidth="1"/>
    <col min="6123" max="6123" width="5" style="219" customWidth="1"/>
    <col min="6124" max="6124" width="0" style="219" hidden="1" customWidth="1"/>
    <col min="6125" max="6125" width="14.33203125" style="219" customWidth="1"/>
    <col min="6126" max="6126" width="5.6640625" style="219" customWidth="1"/>
    <col min="6127" max="6127" width="0" style="219" hidden="1" customWidth="1"/>
    <col min="6128" max="6128" width="17.33203125" style="219" customWidth="1"/>
    <col min="6129" max="6129" width="12.6640625" style="219" customWidth="1"/>
    <col min="6130" max="6130" width="0" style="219" hidden="1" customWidth="1"/>
    <col min="6131" max="6131" width="5.33203125" style="219" customWidth="1"/>
    <col min="6132" max="6132" width="0" style="219" hidden="1" customWidth="1"/>
    <col min="6133" max="6133" width="17" style="219" customWidth="1"/>
    <col min="6134" max="6134" width="6.33203125" style="219" customWidth="1"/>
    <col min="6135" max="6135" width="0" style="219" hidden="1" customWidth="1"/>
    <col min="6136" max="6136" width="14.33203125" style="219" customWidth="1"/>
    <col min="6137" max="6137" width="7.5546875" style="219" customWidth="1"/>
    <col min="6138" max="6138" width="0" style="219" hidden="1" customWidth="1"/>
    <col min="6139" max="6140" width="14.33203125" style="219" customWidth="1"/>
    <col min="6141" max="6141" width="20.88671875" style="219" customWidth="1"/>
    <col min="6142" max="6142" width="14.44140625" style="219" customWidth="1"/>
    <col min="6143" max="6143" width="15" style="219" customWidth="1"/>
    <col min="6144" max="6144" width="2.6640625" style="219" customWidth="1"/>
    <col min="6145" max="6145" width="11.6640625" style="219" customWidth="1"/>
    <col min="6146" max="6146" width="11.5546875" style="219" customWidth="1"/>
    <col min="6147" max="6147" width="2.33203125" style="219" customWidth="1"/>
    <col min="6148" max="6148" width="41" style="219" customWidth="1"/>
    <col min="6149" max="6149" width="14.33203125" style="219" customWidth="1"/>
    <col min="6150" max="6151" width="11.5546875" style="219" customWidth="1"/>
    <col min="6152" max="6152" width="21.88671875" style="219" customWidth="1"/>
    <col min="6153" max="6344" width="11.44140625" style="219"/>
    <col min="6345" max="6345" width="21.88671875" style="219" customWidth="1"/>
    <col min="6346" max="6346" width="13.88671875" style="219" customWidth="1"/>
    <col min="6347" max="6347" width="38.6640625" style="219" customWidth="1"/>
    <col min="6348" max="6348" width="3" style="219" bestFit="1" customWidth="1"/>
    <col min="6349" max="6349" width="32.33203125" style="219" customWidth="1"/>
    <col min="6350" max="6350" width="46.33203125" style="219" customWidth="1"/>
    <col min="6351" max="6351" width="19" style="219" customWidth="1"/>
    <col min="6352" max="6352" width="0" style="219" hidden="1" customWidth="1"/>
    <col min="6353" max="6353" width="17.6640625" style="219" customWidth="1"/>
    <col min="6354" max="6354" width="0" style="219" hidden="1" customWidth="1"/>
    <col min="6355" max="6355" width="22.33203125" style="219" customWidth="1"/>
    <col min="6356" max="6356" width="5.33203125" style="219" customWidth="1"/>
    <col min="6357" max="6357" width="36.33203125" style="219" customWidth="1"/>
    <col min="6358" max="6358" width="5.6640625" style="219" customWidth="1"/>
    <col min="6359" max="6359" width="0" style="219" hidden="1" customWidth="1"/>
    <col min="6360" max="6360" width="20.6640625" style="219" customWidth="1"/>
    <col min="6361" max="6361" width="4.88671875" style="219" customWidth="1"/>
    <col min="6362" max="6362" width="0" style="219" hidden="1" customWidth="1"/>
    <col min="6363" max="6363" width="24.6640625" style="219" customWidth="1"/>
    <col min="6364" max="6364" width="12.33203125" style="219" customWidth="1"/>
    <col min="6365" max="6365" width="0" style="219" hidden="1" customWidth="1"/>
    <col min="6366" max="6366" width="3.44140625" style="219" customWidth="1"/>
    <col min="6367" max="6367" width="0" style="219" hidden="1" customWidth="1"/>
    <col min="6368" max="6368" width="17.6640625" style="219" customWidth="1"/>
    <col min="6369" max="6369" width="3.44140625" style="219" customWidth="1"/>
    <col min="6370" max="6370" width="0" style="219" hidden="1" customWidth="1"/>
    <col min="6371" max="6371" width="23.6640625" style="219" customWidth="1"/>
    <col min="6372" max="6372" width="10" style="219" customWidth="1"/>
    <col min="6373" max="6373" width="0" style="219" hidden="1" customWidth="1"/>
    <col min="6374" max="6375" width="14.6640625" style="219" customWidth="1"/>
    <col min="6376" max="6376" width="12.88671875" style="219" customWidth="1"/>
    <col min="6377" max="6377" width="3.33203125" style="219" customWidth="1"/>
    <col min="6378" max="6378" width="30.33203125" style="219" customWidth="1"/>
    <col min="6379" max="6379" width="5" style="219" customWidth="1"/>
    <col min="6380" max="6380" width="0" style="219" hidden="1" customWidth="1"/>
    <col min="6381" max="6381" width="14.33203125" style="219" customWidth="1"/>
    <col min="6382" max="6382" width="5.6640625" style="219" customWidth="1"/>
    <col min="6383" max="6383" width="0" style="219" hidden="1" customWidth="1"/>
    <col min="6384" max="6384" width="17.33203125" style="219" customWidth="1"/>
    <col min="6385" max="6385" width="12.6640625" style="219" customWidth="1"/>
    <col min="6386" max="6386" width="0" style="219" hidden="1" customWidth="1"/>
    <col min="6387" max="6387" width="5.33203125" style="219" customWidth="1"/>
    <col min="6388" max="6388" width="0" style="219" hidden="1" customWidth="1"/>
    <col min="6389" max="6389" width="17" style="219" customWidth="1"/>
    <col min="6390" max="6390" width="6.33203125" style="219" customWidth="1"/>
    <col min="6391" max="6391" width="0" style="219" hidden="1" customWidth="1"/>
    <col min="6392" max="6392" width="14.33203125" style="219" customWidth="1"/>
    <col min="6393" max="6393" width="7.5546875" style="219" customWidth="1"/>
    <col min="6394" max="6394" width="0" style="219" hidden="1" customWidth="1"/>
    <col min="6395" max="6396" width="14.33203125" style="219" customWidth="1"/>
    <col min="6397" max="6397" width="20.88671875" style="219" customWidth="1"/>
    <col min="6398" max="6398" width="14.44140625" style="219" customWidth="1"/>
    <col min="6399" max="6399" width="15" style="219" customWidth="1"/>
    <col min="6400" max="6400" width="2.6640625" style="219" customWidth="1"/>
    <col min="6401" max="6401" width="11.6640625" style="219" customWidth="1"/>
    <col min="6402" max="6402" width="11.5546875" style="219" customWidth="1"/>
    <col min="6403" max="6403" width="2.33203125" style="219" customWidth="1"/>
    <col min="6404" max="6404" width="41" style="219" customWidth="1"/>
    <col min="6405" max="6405" width="14.33203125" style="219" customWidth="1"/>
    <col min="6406" max="6407" width="11.5546875" style="219" customWidth="1"/>
    <col min="6408" max="6408" width="21.88671875" style="219" customWidth="1"/>
    <col min="6409" max="6600" width="11.44140625" style="219"/>
    <col min="6601" max="6601" width="21.88671875" style="219" customWidth="1"/>
    <col min="6602" max="6602" width="13.88671875" style="219" customWidth="1"/>
    <col min="6603" max="6603" width="38.6640625" style="219" customWidth="1"/>
    <col min="6604" max="6604" width="3" style="219" bestFit="1" customWidth="1"/>
    <col min="6605" max="6605" width="32.33203125" style="219" customWidth="1"/>
    <col min="6606" max="6606" width="46.33203125" style="219" customWidth="1"/>
    <col min="6607" max="6607" width="19" style="219" customWidth="1"/>
    <col min="6608" max="6608" width="0" style="219" hidden="1" customWidth="1"/>
    <col min="6609" max="6609" width="17.6640625" style="219" customWidth="1"/>
    <col min="6610" max="6610" width="0" style="219" hidden="1" customWidth="1"/>
    <col min="6611" max="6611" width="22.33203125" style="219" customWidth="1"/>
    <col min="6612" max="6612" width="5.33203125" style="219" customWidth="1"/>
    <col min="6613" max="6613" width="36.33203125" style="219" customWidth="1"/>
    <col min="6614" max="6614" width="5.6640625" style="219" customWidth="1"/>
    <col min="6615" max="6615" width="0" style="219" hidden="1" customWidth="1"/>
    <col min="6616" max="6616" width="20.6640625" style="219" customWidth="1"/>
    <col min="6617" max="6617" width="4.88671875" style="219" customWidth="1"/>
    <col min="6618" max="6618" width="0" style="219" hidden="1" customWidth="1"/>
    <col min="6619" max="6619" width="24.6640625" style="219" customWidth="1"/>
    <col min="6620" max="6620" width="12.33203125" style="219" customWidth="1"/>
    <col min="6621" max="6621" width="0" style="219" hidden="1" customWidth="1"/>
    <col min="6622" max="6622" width="3.44140625" style="219" customWidth="1"/>
    <col min="6623" max="6623" width="0" style="219" hidden="1" customWidth="1"/>
    <col min="6624" max="6624" width="17.6640625" style="219" customWidth="1"/>
    <col min="6625" max="6625" width="3.44140625" style="219" customWidth="1"/>
    <col min="6626" max="6626" width="0" style="219" hidden="1" customWidth="1"/>
    <col min="6627" max="6627" width="23.6640625" style="219" customWidth="1"/>
    <col min="6628" max="6628" width="10" style="219" customWidth="1"/>
    <col min="6629" max="6629" width="0" style="219" hidden="1" customWidth="1"/>
    <col min="6630" max="6631" width="14.6640625" style="219" customWidth="1"/>
    <col min="6632" max="6632" width="12.88671875" style="219" customWidth="1"/>
    <col min="6633" max="6633" width="3.33203125" style="219" customWidth="1"/>
    <col min="6634" max="6634" width="30.33203125" style="219" customWidth="1"/>
    <col min="6635" max="6635" width="5" style="219" customWidth="1"/>
    <col min="6636" max="6636" width="0" style="219" hidden="1" customWidth="1"/>
    <col min="6637" max="6637" width="14.33203125" style="219" customWidth="1"/>
    <col min="6638" max="6638" width="5.6640625" style="219" customWidth="1"/>
    <col min="6639" max="6639" width="0" style="219" hidden="1" customWidth="1"/>
    <col min="6640" max="6640" width="17.33203125" style="219" customWidth="1"/>
    <col min="6641" max="6641" width="12.6640625" style="219" customWidth="1"/>
    <col min="6642" max="6642" width="0" style="219" hidden="1" customWidth="1"/>
    <col min="6643" max="6643" width="5.33203125" style="219" customWidth="1"/>
    <col min="6644" max="6644" width="0" style="219" hidden="1" customWidth="1"/>
    <col min="6645" max="6645" width="17" style="219" customWidth="1"/>
    <col min="6646" max="6646" width="6.33203125" style="219" customWidth="1"/>
    <col min="6647" max="6647" width="0" style="219" hidden="1" customWidth="1"/>
    <col min="6648" max="6648" width="14.33203125" style="219" customWidth="1"/>
    <col min="6649" max="6649" width="7.5546875" style="219" customWidth="1"/>
    <col min="6650" max="6650" width="0" style="219" hidden="1" customWidth="1"/>
    <col min="6651" max="6652" width="14.33203125" style="219" customWidth="1"/>
    <col min="6653" max="6653" width="20.88671875" style="219" customWidth="1"/>
    <col min="6654" max="6654" width="14.44140625" style="219" customWidth="1"/>
    <col min="6655" max="6655" width="15" style="219" customWidth="1"/>
    <col min="6656" max="6656" width="2.6640625" style="219" customWidth="1"/>
    <col min="6657" max="6657" width="11.6640625" style="219" customWidth="1"/>
    <col min="6658" max="6658" width="11.5546875" style="219" customWidth="1"/>
    <col min="6659" max="6659" width="2.33203125" style="219" customWidth="1"/>
    <col min="6660" max="6660" width="41" style="219" customWidth="1"/>
    <col min="6661" max="6661" width="14.33203125" style="219" customWidth="1"/>
    <col min="6662" max="6663" width="11.5546875" style="219" customWidth="1"/>
    <col min="6664" max="6664" width="21.88671875" style="219" customWidth="1"/>
    <col min="6665" max="6856" width="11.44140625" style="219"/>
    <col min="6857" max="6857" width="21.88671875" style="219" customWidth="1"/>
    <col min="6858" max="6858" width="13.88671875" style="219" customWidth="1"/>
    <col min="6859" max="6859" width="38.6640625" style="219" customWidth="1"/>
    <col min="6860" max="6860" width="3" style="219" bestFit="1" customWidth="1"/>
    <col min="6861" max="6861" width="32.33203125" style="219" customWidth="1"/>
    <col min="6862" max="6862" width="46.33203125" style="219" customWidth="1"/>
    <col min="6863" max="6863" width="19" style="219" customWidth="1"/>
    <col min="6864" max="6864" width="0" style="219" hidden="1" customWidth="1"/>
    <col min="6865" max="6865" width="17.6640625" style="219" customWidth="1"/>
    <col min="6866" max="6866" width="0" style="219" hidden="1" customWidth="1"/>
    <col min="6867" max="6867" width="22.33203125" style="219" customWidth="1"/>
    <col min="6868" max="6868" width="5.33203125" style="219" customWidth="1"/>
    <col min="6869" max="6869" width="36.33203125" style="219" customWidth="1"/>
    <col min="6870" max="6870" width="5.6640625" style="219" customWidth="1"/>
    <col min="6871" max="6871" width="0" style="219" hidden="1" customWidth="1"/>
    <col min="6872" max="6872" width="20.6640625" style="219" customWidth="1"/>
    <col min="6873" max="6873" width="4.88671875" style="219" customWidth="1"/>
    <col min="6874" max="6874" width="0" style="219" hidden="1" customWidth="1"/>
    <col min="6875" max="6875" width="24.6640625" style="219" customWidth="1"/>
    <col min="6876" max="6876" width="12.33203125" style="219" customWidth="1"/>
    <col min="6877" max="6877" width="0" style="219" hidden="1" customWidth="1"/>
    <col min="6878" max="6878" width="3.44140625" style="219" customWidth="1"/>
    <col min="6879" max="6879" width="0" style="219" hidden="1" customWidth="1"/>
    <col min="6880" max="6880" width="17.6640625" style="219" customWidth="1"/>
    <col min="6881" max="6881" width="3.44140625" style="219" customWidth="1"/>
    <col min="6882" max="6882" width="0" style="219" hidden="1" customWidth="1"/>
    <col min="6883" max="6883" width="23.6640625" style="219" customWidth="1"/>
    <col min="6884" max="6884" width="10" style="219" customWidth="1"/>
    <col min="6885" max="6885" width="0" style="219" hidden="1" customWidth="1"/>
    <col min="6886" max="6887" width="14.6640625" style="219" customWidth="1"/>
    <col min="6888" max="6888" width="12.88671875" style="219" customWidth="1"/>
    <col min="6889" max="6889" width="3.33203125" style="219" customWidth="1"/>
    <col min="6890" max="6890" width="30.33203125" style="219" customWidth="1"/>
    <col min="6891" max="6891" width="5" style="219" customWidth="1"/>
    <col min="6892" max="6892" width="0" style="219" hidden="1" customWidth="1"/>
    <col min="6893" max="6893" width="14.33203125" style="219" customWidth="1"/>
    <col min="6894" max="6894" width="5.6640625" style="219" customWidth="1"/>
    <col min="6895" max="6895" width="0" style="219" hidden="1" customWidth="1"/>
    <col min="6896" max="6896" width="17.33203125" style="219" customWidth="1"/>
    <col min="6897" max="6897" width="12.6640625" style="219" customWidth="1"/>
    <col min="6898" max="6898" width="0" style="219" hidden="1" customWidth="1"/>
    <col min="6899" max="6899" width="5.33203125" style="219" customWidth="1"/>
    <col min="6900" max="6900" width="0" style="219" hidden="1" customWidth="1"/>
    <col min="6901" max="6901" width="17" style="219" customWidth="1"/>
    <col min="6902" max="6902" width="6.33203125" style="219" customWidth="1"/>
    <col min="6903" max="6903" width="0" style="219" hidden="1" customWidth="1"/>
    <col min="6904" max="6904" width="14.33203125" style="219" customWidth="1"/>
    <col min="6905" max="6905" width="7.5546875" style="219" customWidth="1"/>
    <col min="6906" max="6906" width="0" style="219" hidden="1" customWidth="1"/>
    <col min="6907" max="6908" width="14.33203125" style="219" customWidth="1"/>
    <col min="6909" max="6909" width="20.88671875" style="219" customWidth="1"/>
    <col min="6910" max="6910" width="14.44140625" style="219" customWidth="1"/>
    <col min="6911" max="6911" width="15" style="219" customWidth="1"/>
    <col min="6912" max="6912" width="2.6640625" style="219" customWidth="1"/>
    <col min="6913" max="6913" width="11.6640625" style="219" customWidth="1"/>
    <col min="6914" max="6914" width="11.5546875" style="219" customWidth="1"/>
    <col min="6915" max="6915" width="2.33203125" style="219" customWidth="1"/>
    <col min="6916" max="6916" width="41" style="219" customWidth="1"/>
    <col min="6917" max="6917" width="14.33203125" style="219" customWidth="1"/>
    <col min="6918" max="6919" width="11.5546875" style="219" customWidth="1"/>
    <col min="6920" max="6920" width="21.88671875" style="219" customWidth="1"/>
    <col min="6921" max="7112" width="11.44140625" style="219"/>
    <col min="7113" max="7113" width="21.88671875" style="219" customWidth="1"/>
    <col min="7114" max="7114" width="13.88671875" style="219" customWidth="1"/>
    <col min="7115" max="7115" width="38.6640625" style="219" customWidth="1"/>
    <col min="7116" max="7116" width="3" style="219" bestFit="1" customWidth="1"/>
    <col min="7117" max="7117" width="32.33203125" style="219" customWidth="1"/>
    <col min="7118" max="7118" width="46.33203125" style="219" customWidth="1"/>
    <col min="7119" max="7119" width="19" style="219" customWidth="1"/>
    <col min="7120" max="7120" width="0" style="219" hidden="1" customWidth="1"/>
    <col min="7121" max="7121" width="17.6640625" style="219" customWidth="1"/>
    <col min="7122" max="7122" width="0" style="219" hidden="1" customWidth="1"/>
    <col min="7123" max="7123" width="22.33203125" style="219" customWidth="1"/>
    <col min="7124" max="7124" width="5.33203125" style="219" customWidth="1"/>
    <col min="7125" max="7125" width="36.33203125" style="219" customWidth="1"/>
    <col min="7126" max="7126" width="5.6640625" style="219" customWidth="1"/>
    <col min="7127" max="7127" width="0" style="219" hidden="1" customWidth="1"/>
    <col min="7128" max="7128" width="20.6640625" style="219" customWidth="1"/>
    <col min="7129" max="7129" width="4.88671875" style="219" customWidth="1"/>
    <col min="7130" max="7130" width="0" style="219" hidden="1" customWidth="1"/>
    <col min="7131" max="7131" width="24.6640625" style="219" customWidth="1"/>
    <col min="7132" max="7132" width="12.33203125" style="219" customWidth="1"/>
    <col min="7133" max="7133" width="0" style="219" hidden="1" customWidth="1"/>
    <col min="7134" max="7134" width="3.44140625" style="219" customWidth="1"/>
    <col min="7135" max="7135" width="0" style="219" hidden="1" customWidth="1"/>
    <col min="7136" max="7136" width="17.6640625" style="219" customWidth="1"/>
    <col min="7137" max="7137" width="3.44140625" style="219" customWidth="1"/>
    <col min="7138" max="7138" width="0" style="219" hidden="1" customWidth="1"/>
    <col min="7139" max="7139" width="23.6640625" style="219" customWidth="1"/>
    <col min="7140" max="7140" width="10" style="219" customWidth="1"/>
    <col min="7141" max="7141" width="0" style="219" hidden="1" customWidth="1"/>
    <col min="7142" max="7143" width="14.6640625" style="219" customWidth="1"/>
    <col min="7144" max="7144" width="12.88671875" style="219" customWidth="1"/>
    <col min="7145" max="7145" width="3.33203125" style="219" customWidth="1"/>
    <col min="7146" max="7146" width="30.33203125" style="219" customWidth="1"/>
    <col min="7147" max="7147" width="5" style="219" customWidth="1"/>
    <col min="7148" max="7148" width="0" style="219" hidden="1" customWidth="1"/>
    <col min="7149" max="7149" width="14.33203125" style="219" customWidth="1"/>
    <col min="7150" max="7150" width="5.6640625" style="219" customWidth="1"/>
    <col min="7151" max="7151" width="0" style="219" hidden="1" customWidth="1"/>
    <col min="7152" max="7152" width="17.33203125" style="219" customWidth="1"/>
    <col min="7153" max="7153" width="12.6640625" style="219" customWidth="1"/>
    <col min="7154" max="7154" width="0" style="219" hidden="1" customWidth="1"/>
    <col min="7155" max="7155" width="5.33203125" style="219" customWidth="1"/>
    <col min="7156" max="7156" width="0" style="219" hidden="1" customWidth="1"/>
    <col min="7157" max="7157" width="17" style="219" customWidth="1"/>
    <col min="7158" max="7158" width="6.33203125" style="219" customWidth="1"/>
    <col min="7159" max="7159" width="0" style="219" hidden="1" customWidth="1"/>
    <col min="7160" max="7160" width="14.33203125" style="219" customWidth="1"/>
    <col min="7161" max="7161" width="7.5546875" style="219" customWidth="1"/>
    <col min="7162" max="7162" width="0" style="219" hidden="1" customWidth="1"/>
    <col min="7163" max="7164" width="14.33203125" style="219" customWidth="1"/>
    <col min="7165" max="7165" width="20.88671875" style="219" customWidth="1"/>
    <col min="7166" max="7166" width="14.44140625" style="219" customWidth="1"/>
    <col min="7167" max="7167" width="15" style="219" customWidth="1"/>
    <col min="7168" max="7168" width="2.6640625" style="219" customWidth="1"/>
    <col min="7169" max="7169" width="11.6640625" style="219" customWidth="1"/>
    <col min="7170" max="7170" width="11.5546875" style="219" customWidth="1"/>
    <col min="7171" max="7171" width="2.33203125" style="219" customWidth="1"/>
    <col min="7172" max="7172" width="41" style="219" customWidth="1"/>
    <col min="7173" max="7173" width="14.33203125" style="219" customWidth="1"/>
    <col min="7174" max="7175" width="11.5546875" style="219" customWidth="1"/>
    <col min="7176" max="7176" width="21.88671875" style="219" customWidth="1"/>
    <col min="7177" max="7368" width="11.44140625" style="219"/>
    <col min="7369" max="7369" width="21.88671875" style="219" customWidth="1"/>
    <col min="7370" max="7370" width="13.88671875" style="219" customWidth="1"/>
    <col min="7371" max="7371" width="38.6640625" style="219" customWidth="1"/>
    <col min="7372" max="7372" width="3" style="219" bestFit="1" customWidth="1"/>
    <col min="7373" max="7373" width="32.33203125" style="219" customWidth="1"/>
    <col min="7374" max="7374" width="46.33203125" style="219" customWidth="1"/>
    <col min="7375" max="7375" width="19" style="219" customWidth="1"/>
    <col min="7376" max="7376" width="0" style="219" hidden="1" customWidth="1"/>
    <col min="7377" max="7377" width="17.6640625" style="219" customWidth="1"/>
    <col min="7378" max="7378" width="0" style="219" hidden="1" customWidth="1"/>
    <col min="7379" max="7379" width="22.33203125" style="219" customWidth="1"/>
    <col min="7380" max="7380" width="5.33203125" style="219" customWidth="1"/>
    <col min="7381" max="7381" width="36.33203125" style="219" customWidth="1"/>
    <col min="7382" max="7382" width="5.6640625" style="219" customWidth="1"/>
    <col min="7383" max="7383" width="0" style="219" hidden="1" customWidth="1"/>
    <col min="7384" max="7384" width="20.6640625" style="219" customWidth="1"/>
    <col min="7385" max="7385" width="4.88671875" style="219" customWidth="1"/>
    <col min="7386" max="7386" width="0" style="219" hidden="1" customWidth="1"/>
    <col min="7387" max="7387" width="24.6640625" style="219" customWidth="1"/>
    <col min="7388" max="7388" width="12.33203125" style="219" customWidth="1"/>
    <col min="7389" max="7389" width="0" style="219" hidden="1" customWidth="1"/>
    <col min="7390" max="7390" width="3.44140625" style="219" customWidth="1"/>
    <col min="7391" max="7391" width="0" style="219" hidden="1" customWidth="1"/>
    <col min="7392" max="7392" width="17.6640625" style="219" customWidth="1"/>
    <col min="7393" max="7393" width="3.44140625" style="219" customWidth="1"/>
    <col min="7394" max="7394" width="0" style="219" hidden="1" customWidth="1"/>
    <col min="7395" max="7395" width="23.6640625" style="219" customWidth="1"/>
    <col min="7396" max="7396" width="10" style="219" customWidth="1"/>
    <col min="7397" max="7397" width="0" style="219" hidden="1" customWidth="1"/>
    <col min="7398" max="7399" width="14.6640625" style="219" customWidth="1"/>
    <col min="7400" max="7400" width="12.88671875" style="219" customWidth="1"/>
    <col min="7401" max="7401" width="3.33203125" style="219" customWidth="1"/>
    <col min="7402" max="7402" width="30.33203125" style="219" customWidth="1"/>
    <col min="7403" max="7403" width="5" style="219" customWidth="1"/>
    <col min="7404" max="7404" width="0" style="219" hidden="1" customWidth="1"/>
    <col min="7405" max="7405" width="14.33203125" style="219" customWidth="1"/>
    <col min="7406" max="7406" width="5.6640625" style="219" customWidth="1"/>
    <col min="7407" max="7407" width="0" style="219" hidden="1" customWidth="1"/>
    <col min="7408" max="7408" width="17.33203125" style="219" customWidth="1"/>
    <col min="7409" max="7409" width="12.6640625" style="219" customWidth="1"/>
    <col min="7410" max="7410" width="0" style="219" hidden="1" customWidth="1"/>
    <col min="7411" max="7411" width="5.33203125" style="219" customWidth="1"/>
    <col min="7412" max="7412" width="0" style="219" hidden="1" customWidth="1"/>
    <col min="7413" max="7413" width="17" style="219" customWidth="1"/>
    <col min="7414" max="7414" width="6.33203125" style="219" customWidth="1"/>
    <col min="7415" max="7415" width="0" style="219" hidden="1" customWidth="1"/>
    <col min="7416" max="7416" width="14.33203125" style="219" customWidth="1"/>
    <col min="7417" max="7417" width="7.5546875" style="219" customWidth="1"/>
    <col min="7418" max="7418" width="0" style="219" hidden="1" customWidth="1"/>
    <col min="7419" max="7420" width="14.33203125" style="219" customWidth="1"/>
    <col min="7421" max="7421" width="20.88671875" style="219" customWidth="1"/>
    <col min="7422" max="7422" width="14.44140625" style="219" customWidth="1"/>
    <col min="7423" max="7423" width="15" style="219" customWidth="1"/>
    <col min="7424" max="7424" width="2.6640625" style="219" customWidth="1"/>
    <col min="7425" max="7425" width="11.6640625" style="219" customWidth="1"/>
    <col min="7426" max="7426" width="11.5546875" style="219" customWidth="1"/>
    <col min="7427" max="7427" width="2.33203125" style="219" customWidth="1"/>
    <col min="7428" max="7428" width="41" style="219" customWidth="1"/>
    <col min="7429" max="7429" width="14.33203125" style="219" customWidth="1"/>
    <col min="7430" max="7431" width="11.5546875" style="219" customWidth="1"/>
    <col min="7432" max="7432" width="21.88671875" style="219" customWidth="1"/>
    <col min="7433" max="7624" width="11.44140625" style="219"/>
    <col min="7625" max="7625" width="21.88671875" style="219" customWidth="1"/>
    <col min="7626" max="7626" width="13.88671875" style="219" customWidth="1"/>
    <col min="7627" max="7627" width="38.6640625" style="219" customWidth="1"/>
    <col min="7628" max="7628" width="3" style="219" bestFit="1" customWidth="1"/>
    <col min="7629" max="7629" width="32.33203125" style="219" customWidth="1"/>
    <col min="7630" max="7630" width="46.33203125" style="219" customWidth="1"/>
    <col min="7631" max="7631" width="19" style="219" customWidth="1"/>
    <col min="7632" max="7632" width="0" style="219" hidden="1" customWidth="1"/>
    <col min="7633" max="7633" width="17.6640625" style="219" customWidth="1"/>
    <col min="7634" max="7634" width="0" style="219" hidden="1" customWidth="1"/>
    <col min="7635" max="7635" width="22.33203125" style="219" customWidth="1"/>
    <col min="7636" max="7636" width="5.33203125" style="219" customWidth="1"/>
    <col min="7637" max="7637" width="36.33203125" style="219" customWidth="1"/>
    <col min="7638" max="7638" width="5.6640625" style="219" customWidth="1"/>
    <col min="7639" max="7639" width="0" style="219" hidden="1" customWidth="1"/>
    <col min="7640" max="7640" width="20.6640625" style="219" customWidth="1"/>
    <col min="7641" max="7641" width="4.88671875" style="219" customWidth="1"/>
    <col min="7642" max="7642" width="0" style="219" hidden="1" customWidth="1"/>
    <col min="7643" max="7643" width="24.6640625" style="219" customWidth="1"/>
    <col min="7644" max="7644" width="12.33203125" style="219" customWidth="1"/>
    <col min="7645" max="7645" width="0" style="219" hidden="1" customWidth="1"/>
    <col min="7646" max="7646" width="3.44140625" style="219" customWidth="1"/>
    <col min="7647" max="7647" width="0" style="219" hidden="1" customWidth="1"/>
    <col min="7648" max="7648" width="17.6640625" style="219" customWidth="1"/>
    <col min="7649" max="7649" width="3.44140625" style="219" customWidth="1"/>
    <col min="7650" max="7650" width="0" style="219" hidden="1" customWidth="1"/>
    <col min="7651" max="7651" width="23.6640625" style="219" customWidth="1"/>
    <col min="7652" max="7652" width="10" style="219" customWidth="1"/>
    <col min="7653" max="7653" width="0" style="219" hidden="1" customWidth="1"/>
    <col min="7654" max="7655" width="14.6640625" style="219" customWidth="1"/>
    <col min="7656" max="7656" width="12.88671875" style="219" customWidth="1"/>
    <col min="7657" max="7657" width="3.33203125" style="219" customWidth="1"/>
    <col min="7658" max="7658" width="30.33203125" style="219" customWidth="1"/>
    <col min="7659" max="7659" width="5" style="219" customWidth="1"/>
    <col min="7660" max="7660" width="0" style="219" hidden="1" customWidth="1"/>
    <col min="7661" max="7661" width="14.33203125" style="219" customWidth="1"/>
    <col min="7662" max="7662" width="5.6640625" style="219" customWidth="1"/>
    <col min="7663" max="7663" width="0" style="219" hidden="1" customWidth="1"/>
    <col min="7664" max="7664" width="17.33203125" style="219" customWidth="1"/>
    <col min="7665" max="7665" width="12.6640625" style="219" customWidth="1"/>
    <col min="7666" max="7666" width="0" style="219" hidden="1" customWidth="1"/>
    <col min="7667" max="7667" width="5.33203125" style="219" customWidth="1"/>
    <col min="7668" max="7668" width="0" style="219" hidden="1" customWidth="1"/>
    <col min="7669" max="7669" width="17" style="219" customWidth="1"/>
    <col min="7670" max="7670" width="6.33203125" style="219" customWidth="1"/>
    <col min="7671" max="7671" width="0" style="219" hidden="1" customWidth="1"/>
    <col min="7672" max="7672" width="14.33203125" style="219" customWidth="1"/>
    <col min="7673" max="7673" width="7.5546875" style="219" customWidth="1"/>
    <col min="7674" max="7674" width="0" style="219" hidden="1" customWidth="1"/>
    <col min="7675" max="7676" width="14.33203125" style="219" customWidth="1"/>
    <col min="7677" max="7677" width="20.88671875" style="219" customWidth="1"/>
    <col min="7678" max="7678" width="14.44140625" style="219" customWidth="1"/>
    <col min="7679" max="7679" width="15" style="219" customWidth="1"/>
    <col min="7680" max="7680" width="2.6640625" style="219" customWidth="1"/>
    <col min="7681" max="7681" width="11.6640625" style="219" customWidth="1"/>
    <col min="7682" max="7682" width="11.5546875" style="219" customWidth="1"/>
    <col min="7683" max="7683" width="2.33203125" style="219" customWidth="1"/>
    <col min="7684" max="7684" width="41" style="219" customWidth="1"/>
    <col min="7685" max="7685" width="14.33203125" style="219" customWidth="1"/>
    <col min="7686" max="7687" width="11.5546875" style="219" customWidth="1"/>
    <col min="7688" max="7688" width="21.88671875" style="219" customWidth="1"/>
    <col min="7689" max="7880" width="11.44140625" style="219"/>
    <col min="7881" max="7881" width="21.88671875" style="219" customWidth="1"/>
    <col min="7882" max="7882" width="13.88671875" style="219" customWidth="1"/>
    <col min="7883" max="7883" width="38.6640625" style="219" customWidth="1"/>
    <col min="7884" max="7884" width="3" style="219" bestFit="1" customWidth="1"/>
    <col min="7885" max="7885" width="32.33203125" style="219" customWidth="1"/>
    <col min="7886" max="7886" width="46.33203125" style="219" customWidth="1"/>
    <col min="7887" max="7887" width="19" style="219" customWidth="1"/>
    <col min="7888" max="7888" width="0" style="219" hidden="1" customWidth="1"/>
    <col min="7889" max="7889" width="17.6640625" style="219" customWidth="1"/>
    <col min="7890" max="7890" width="0" style="219" hidden="1" customWidth="1"/>
    <col min="7891" max="7891" width="22.33203125" style="219" customWidth="1"/>
    <col min="7892" max="7892" width="5.33203125" style="219" customWidth="1"/>
    <col min="7893" max="7893" width="36.33203125" style="219" customWidth="1"/>
    <col min="7894" max="7894" width="5.6640625" style="219" customWidth="1"/>
    <col min="7895" max="7895" width="0" style="219" hidden="1" customWidth="1"/>
    <col min="7896" max="7896" width="20.6640625" style="219" customWidth="1"/>
    <col min="7897" max="7897" width="4.88671875" style="219" customWidth="1"/>
    <col min="7898" max="7898" width="0" style="219" hidden="1" customWidth="1"/>
    <col min="7899" max="7899" width="24.6640625" style="219" customWidth="1"/>
    <col min="7900" max="7900" width="12.33203125" style="219" customWidth="1"/>
    <col min="7901" max="7901" width="0" style="219" hidden="1" customWidth="1"/>
    <col min="7902" max="7902" width="3.44140625" style="219" customWidth="1"/>
    <col min="7903" max="7903" width="0" style="219" hidden="1" customWidth="1"/>
    <col min="7904" max="7904" width="17.6640625" style="219" customWidth="1"/>
    <col min="7905" max="7905" width="3.44140625" style="219" customWidth="1"/>
    <col min="7906" max="7906" width="0" style="219" hidden="1" customWidth="1"/>
    <col min="7907" max="7907" width="23.6640625" style="219" customWidth="1"/>
    <col min="7908" max="7908" width="10" style="219" customWidth="1"/>
    <col min="7909" max="7909" width="0" style="219" hidden="1" customWidth="1"/>
    <col min="7910" max="7911" width="14.6640625" style="219" customWidth="1"/>
    <col min="7912" max="7912" width="12.88671875" style="219" customWidth="1"/>
    <col min="7913" max="7913" width="3.33203125" style="219" customWidth="1"/>
    <col min="7914" max="7914" width="30.33203125" style="219" customWidth="1"/>
    <col min="7915" max="7915" width="5" style="219" customWidth="1"/>
    <col min="7916" max="7916" width="0" style="219" hidden="1" customWidth="1"/>
    <col min="7917" max="7917" width="14.33203125" style="219" customWidth="1"/>
    <col min="7918" max="7918" width="5.6640625" style="219" customWidth="1"/>
    <col min="7919" max="7919" width="0" style="219" hidden="1" customWidth="1"/>
    <col min="7920" max="7920" width="17.33203125" style="219" customWidth="1"/>
    <col min="7921" max="7921" width="12.6640625" style="219" customWidth="1"/>
    <col min="7922" max="7922" width="0" style="219" hidden="1" customWidth="1"/>
    <col min="7923" max="7923" width="5.33203125" style="219" customWidth="1"/>
    <col min="7924" max="7924" width="0" style="219" hidden="1" customWidth="1"/>
    <col min="7925" max="7925" width="17" style="219" customWidth="1"/>
    <col min="7926" max="7926" width="6.33203125" style="219" customWidth="1"/>
    <col min="7927" max="7927" width="0" style="219" hidden="1" customWidth="1"/>
    <col min="7928" max="7928" width="14.33203125" style="219" customWidth="1"/>
    <col min="7929" max="7929" width="7.5546875" style="219" customWidth="1"/>
    <col min="7930" max="7930" width="0" style="219" hidden="1" customWidth="1"/>
    <col min="7931" max="7932" width="14.33203125" style="219" customWidth="1"/>
    <col min="7933" max="7933" width="20.88671875" style="219" customWidth="1"/>
    <col min="7934" max="7934" width="14.44140625" style="219" customWidth="1"/>
    <col min="7935" max="7935" width="15" style="219" customWidth="1"/>
    <col min="7936" max="7936" width="2.6640625" style="219" customWidth="1"/>
    <col min="7937" max="7937" width="11.6640625" style="219" customWidth="1"/>
    <col min="7938" max="7938" width="11.5546875" style="219" customWidth="1"/>
    <col min="7939" max="7939" width="2.33203125" style="219" customWidth="1"/>
    <col min="7940" max="7940" width="41" style="219" customWidth="1"/>
    <col min="7941" max="7941" width="14.33203125" style="219" customWidth="1"/>
    <col min="7942" max="7943" width="11.5546875" style="219" customWidth="1"/>
    <col min="7944" max="7944" width="21.88671875" style="219" customWidth="1"/>
    <col min="7945" max="8136" width="11.44140625" style="219"/>
    <col min="8137" max="8137" width="21.88671875" style="219" customWidth="1"/>
    <col min="8138" max="8138" width="13.88671875" style="219" customWidth="1"/>
    <col min="8139" max="8139" width="38.6640625" style="219" customWidth="1"/>
    <col min="8140" max="8140" width="3" style="219" bestFit="1" customWidth="1"/>
    <col min="8141" max="8141" width="32.33203125" style="219" customWidth="1"/>
    <col min="8142" max="8142" width="46.33203125" style="219" customWidth="1"/>
    <col min="8143" max="8143" width="19" style="219" customWidth="1"/>
    <col min="8144" max="8144" width="0" style="219" hidden="1" customWidth="1"/>
    <col min="8145" max="8145" width="17.6640625" style="219" customWidth="1"/>
    <col min="8146" max="8146" width="0" style="219" hidden="1" customWidth="1"/>
    <col min="8147" max="8147" width="22.33203125" style="219" customWidth="1"/>
    <col min="8148" max="8148" width="5.33203125" style="219" customWidth="1"/>
    <col min="8149" max="8149" width="36.33203125" style="219" customWidth="1"/>
    <col min="8150" max="8150" width="5.6640625" style="219" customWidth="1"/>
    <col min="8151" max="8151" width="0" style="219" hidden="1" customWidth="1"/>
    <col min="8152" max="8152" width="20.6640625" style="219" customWidth="1"/>
    <col min="8153" max="8153" width="4.88671875" style="219" customWidth="1"/>
    <col min="8154" max="8154" width="0" style="219" hidden="1" customWidth="1"/>
    <col min="8155" max="8155" width="24.6640625" style="219" customWidth="1"/>
    <col min="8156" max="8156" width="12.33203125" style="219" customWidth="1"/>
    <col min="8157" max="8157" width="0" style="219" hidden="1" customWidth="1"/>
    <col min="8158" max="8158" width="3.44140625" style="219" customWidth="1"/>
    <col min="8159" max="8159" width="0" style="219" hidden="1" customWidth="1"/>
    <col min="8160" max="8160" width="17.6640625" style="219" customWidth="1"/>
    <col min="8161" max="8161" width="3.44140625" style="219" customWidth="1"/>
    <col min="8162" max="8162" width="0" style="219" hidden="1" customWidth="1"/>
    <col min="8163" max="8163" width="23.6640625" style="219" customWidth="1"/>
    <col min="8164" max="8164" width="10" style="219" customWidth="1"/>
    <col min="8165" max="8165" width="0" style="219" hidden="1" customWidth="1"/>
    <col min="8166" max="8167" width="14.6640625" style="219" customWidth="1"/>
    <col min="8168" max="8168" width="12.88671875" style="219" customWidth="1"/>
    <col min="8169" max="8169" width="3.33203125" style="219" customWidth="1"/>
    <col min="8170" max="8170" width="30.33203125" style="219" customWidth="1"/>
    <col min="8171" max="8171" width="5" style="219" customWidth="1"/>
    <col min="8172" max="8172" width="0" style="219" hidden="1" customWidth="1"/>
    <col min="8173" max="8173" width="14.33203125" style="219" customWidth="1"/>
    <col min="8174" max="8174" width="5.6640625" style="219" customWidth="1"/>
    <col min="8175" max="8175" width="0" style="219" hidden="1" customWidth="1"/>
    <col min="8176" max="8176" width="17.33203125" style="219" customWidth="1"/>
    <col min="8177" max="8177" width="12.6640625" style="219" customWidth="1"/>
    <col min="8178" max="8178" width="0" style="219" hidden="1" customWidth="1"/>
    <col min="8179" max="8179" width="5.33203125" style="219" customWidth="1"/>
    <col min="8180" max="8180" width="0" style="219" hidden="1" customWidth="1"/>
    <col min="8181" max="8181" width="17" style="219" customWidth="1"/>
    <col min="8182" max="8182" width="6.33203125" style="219" customWidth="1"/>
    <col min="8183" max="8183" width="0" style="219" hidden="1" customWidth="1"/>
    <col min="8184" max="8184" width="14.33203125" style="219" customWidth="1"/>
    <col min="8185" max="8185" width="7.5546875" style="219" customWidth="1"/>
    <col min="8186" max="8186" width="0" style="219" hidden="1" customWidth="1"/>
    <col min="8187" max="8188" width="14.33203125" style="219" customWidth="1"/>
    <col min="8189" max="8189" width="20.88671875" style="219" customWidth="1"/>
    <col min="8190" max="8190" width="14.44140625" style="219" customWidth="1"/>
    <col min="8191" max="8191" width="15" style="219" customWidth="1"/>
    <col min="8192" max="8192" width="2.6640625" style="219" customWidth="1"/>
    <col min="8193" max="8193" width="11.6640625" style="219" customWidth="1"/>
    <col min="8194" max="8194" width="11.5546875" style="219" customWidth="1"/>
    <col min="8195" max="8195" width="2.33203125" style="219" customWidth="1"/>
    <col min="8196" max="8196" width="41" style="219" customWidth="1"/>
    <col min="8197" max="8197" width="14.33203125" style="219" customWidth="1"/>
    <col min="8198" max="8199" width="11.5546875" style="219" customWidth="1"/>
    <col min="8200" max="8200" width="21.88671875" style="219" customWidth="1"/>
    <col min="8201" max="8392" width="11.44140625" style="219"/>
    <col min="8393" max="8393" width="21.88671875" style="219" customWidth="1"/>
    <col min="8394" max="8394" width="13.88671875" style="219" customWidth="1"/>
    <col min="8395" max="8395" width="38.6640625" style="219" customWidth="1"/>
    <col min="8396" max="8396" width="3" style="219" bestFit="1" customWidth="1"/>
    <col min="8397" max="8397" width="32.33203125" style="219" customWidth="1"/>
    <col min="8398" max="8398" width="46.33203125" style="219" customWidth="1"/>
    <col min="8399" max="8399" width="19" style="219" customWidth="1"/>
    <col min="8400" max="8400" width="0" style="219" hidden="1" customWidth="1"/>
    <col min="8401" max="8401" width="17.6640625" style="219" customWidth="1"/>
    <col min="8402" max="8402" width="0" style="219" hidden="1" customWidth="1"/>
    <col min="8403" max="8403" width="22.33203125" style="219" customWidth="1"/>
    <col min="8404" max="8404" width="5.33203125" style="219" customWidth="1"/>
    <col min="8405" max="8405" width="36.33203125" style="219" customWidth="1"/>
    <col min="8406" max="8406" width="5.6640625" style="219" customWidth="1"/>
    <col min="8407" max="8407" width="0" style="219" hidden="1" customWidth="1"/>
    <col min="8408" max="8408" width="20.6640625" style="219" customWidth="1"/>
    <col min="8409" max="8409" width="4.88671875" style="219" customWidth="1"/>
    <col min="8410" max="8410" width="0" style="219" hidden="1" customWidth="1"/>
    <col min="8411" max="8411" width="24.6640625" style="219" customWidth="1"/>
    <col min="8412" max="8412" width="12.33203125" style="219" customWidth="1"/>
    <col min="8413" max="8413" width="0" style="219" hidden="1" customWidth="1"/>
    <col min="8414" max="8414" width="3.44140625" style="219" customWidth="1"/>
    <col min="8415" max="8415" width="0" style="219" hidden="1" customWidth="1"/>
    <col min="8416" max="8416" width="17.6640625" style="219" customWidth="1"/>
    <col min="8417" max="8417" width="3.44140625" style="219" customWidth="1"/>
    <col min="8418" max="8418" width="0" style="219" hidden="1" customWidth="1"/>
    <col min="8419" max="8419" width="23.6640625" style="219" customWidth="1"/>
    <col min="8420" max="8420" width="10" style="219" customWidth="1"/>
    <col min="8421" max="8421" width="0" style="219" hidden="1" customWidth="1"/>
    <col min="8422" max="8423" width="14.6640625" style="219" customWidth="1"/>
    <col min="8424" max="8424" width="12.88671875" style="219" customWidth="1"/>
    <col min="8425" max="8425" width="3.33203125" style="219" customWidth="1"/>
    <col min="8426" max="8426" width="30.33203125" style="219" customWidth="1"/>
    <col min="8427" max="8427" width="5" style="219" customWidth="1"/>
    <col min="8428" max="8428" width="0" style="219" hidden="1" customWidth="1"/>
    <col min="8429" max="8429" width="14.33203125" style="219" customWidth="1"/>
    <col min="8430" max="8430" width="5.6640625" style="219" customWidth="1"/>
    <col min="8431" max="8431" width="0" style="219" hidden="1" customWidth="1"/>
    <col min="8432" max="8432" width="17.33203125" style="219" customWidth="1"/>
    <col min="8433" max="8433" width="12.6640625" style="219" customWidth="1"/>
    <col min="8434" max="8434" width="0" style="219" hidden="1" customWidth="1"/>
    <col min="8435" max="8435" width="5.33203125" style="219" customWidth="1"/>
    <col min="8436" max="8436" width="0" style="219" hidden="1" customWidth="1"/>
    <col min="8437" max="8437" width="17" style="219" customWidth="1"/>
    <col min="8438" max="8438" width="6.33203125" style="219" customWidth="1"/>
    <col min="8439" max="8439" width="0" style="219" hidden="1" customWidth="1"/>
    <col min="8440" max="8440" width="14.33203125" style="219" customWidth="1"/>
    <col min="8441" max="8441" width="7.5546875" style="219" customWidth="1"/>
    <col min="8442" max="8442" width="0" style="219" hidden="1" customWidth="1"/>
    <col min="8443" max="8444" width="14.33203125" style="219" customWidth="1"/>
    <col min="8445" max="8445" width="20.88671875" style="219" customWidth="1"/>
    <col min="8446" max="8446" width="14.44140625" style="219" customWidth="1"/>
    <col min="8447" max="8447" width="15" style="219" customWidth="1"/>
    <col min="8448" max="8448" width="2.6640625" style="219" customWidth="1"/>
    <col min="8449" max="8449" width="11.6640625" style="219" customWidth="1"/>
    <col min="8450" max="8450" width="11.5546875" style="219" customWidth="1"/>
    <col min="8451" max="8451" width="2.33203125" style="219" customWidth="1"/>
    <col min="8452" max="8452" width="41" style="219" customWidth="1"/>
    <col min="8453" max="8453" width="14.33203125" style="219" customWidth="1"/>
    <col min="8454" max="8455" width="11.5546875" style="219" customWidth="1"/>
    <col min="8456" max="8456" width="21.88671875" style="219" customWidth="1"/>
    <col min="8457" max="8648" width="11.44140625" style="219"/>
    <col min="8649" max="8649" width="21.88671875" style="219" customWidth="1"/>
    <col min="8650" max="8650" width="13.88671875" style="219" customWidth="1"/>
    <col min="8651" max="8651" width="38.6640625" style="219" customWidth="1"/>
    <col min="8652" max="8652" width="3" style="219" bestFit="1" customWidth="1"/>
    <col min="8653" max="8653" width="32.33203125" style="219" customWidth="1"/>
    <col min="8654" max="8654" width="46.33203125" style="219" customWidth="1"/>
    <col min="8655" max="8655" width="19" style="219" customWidth="1"/>
    <col min="8656" max="8656" width="0" style="219" hidden="1" customWidth="1"/>
    <col min="8657" max="8657" width="17.6640625" style="219" customWidth="1"/>
    <col min="8658" max="8658" width="0" style="219" hidden="1" customWidth="1"/>
    <col min="8659" max="8659" width="22.33203125" style="219" customWidth="1"/>
    <col min="8660" max="8660" width="5.33203125" style="219" customWidth="1"/>
    <col min="8661" max="8661" width="36.33203125" style="219" customWidth="1"/>
    <col min="8662" max="8662" width="5.6640625" style="219" customWidth="1"/>
    <col min="8663" max="8663" width="0" style="219" hidden="1" customWidth="1"/>
    <col min="8664" max="8664" width="20.6640625" style="219" customWidth="1"/>
    <col min="8665" max="8665" width="4.88671875" style="219" customWidth="1"/>
    <col min="8666" max="8666" width="0" style="219" hidden="1" customWidth="1"/>
    <col min="8667" max="8667" width="24.6640625" style="219" customWidth="1"/>
    <col min="8668" max="8668" width="12.33203125" style="219" customWidth="1"/>
    <col min="8669" max="8669" width="0" style="219" hidden="1" customWidth="1"/>
    <col min="8670" max="8670" width="3.44140625" style="219" customWidth="1"/>
    <col min="8671" max="8671" width="0" style="219" hidden="1" customWidth="1"/>
    <col min="8672" max="8672" width="17.6640625" style="219" customWidth="1"/>
    <col min="8673" max="8673" width="3.44140625" style="219" customWidth="1"/>
    <col min="8674" max="8674" width="0" style="219" hidden="1" customWidth="1"/>
    <col min="8675" max="8675" width="23.6640625" style="219" customWidth="1"/>
    <col min="8676" max="8676" width="10" style="219" customWidth="1"/>
    <col min="8677" max="8677" width="0" style="219" hidden="1" customWidth="1"/>
    <col min="8678" max="8679" width="14.6640625" style="219" customWidth="1"/>
    <col min="8680" max="8680" width="12.88671875" style="219" customWidth="1"/>
    <col min="8681" max="8681" width="3.33203125" style="219" customWidth="1"/>
    <col min="8682" max="8682" width="30.33203125" style="219" customWidth="1"/>
    <col min="8683" max="8683" width="5" style="219" customWidth="1"/>
    <col min="8684" max="8684" width="0" style="219" hidden="1" customWidth="1"/>
    <col min="8685" max="8685" width="14.33203125" style="219" customWidth="1"/>
    <col min="8686" max="8686" width="5.6640625" style="219" customWidth="1"/>
    <col min="8687" max="8687" width="0" style="219" hidden="1" customWidth="1"/>
    <col min="8688" max="8688" width="17.33203125" style="219" customWidth="1"/>
    <col min="8689" max="8689" width="12.6640625" style="219" customWidth="1"/>
    <col min="8690" max="8690" width="0" style="219" hidden="1" customWidth="1"/>
    <col min="8691" max="8691" width="5.33203125" style="219" customWidth="1"/>
    <col min="8692" max="8692" width="0" style="219" hidden="1" customWidth="1"/>
    <col min="8693" max="8693" width="17" style="219" customWidth="1"/>
    <col min="8694" max="8694" width="6.33203125" style="219" customWidth="1"/>
    <col min="8695" max="8695" width="0" style="219" hidden="1" customWidth="1"/>
    <col min="8696" max="8696" width="14.33203125" style="219" customWidth="1"/>
    <col min="8697" max="8697" width="7.5546875" style="219" customWidth="1"/>
    <col min="8698" max="8698" width="0" style="219" hidden="1" customWidth="1"/>
    <col min="8699" max="8700" width="14.33203125" style="219" customWidth="1"/>
    <col min="8701" max="8701" width="20.88671875" style="219" customWidth="1"/>
    <col min="8702" max="8702" width="14.44140625" style="219" customWidth="1"/>
    <col min="8703" max="8703" width="15" style="219" customWidth="1"/>
    <col min="8704" max="8704" width="2.6640625" style="219" customWidth="1"/>
    <col min="8705" max="8705" width="11.6640625" style="219" customWidth="1"/>
    <col min="8706" max="8706" width="11.5546875" style="219" customWidth="1"/>
    <col min="8707" max="8707" width="2.33203125" style="219" customWidth="1"/>
    <col min="8708" max="8708" width="41" style="219" customWidth="1"/>
    <col min="8709" max="8709" width="14.33203125" style="219" customWidth="1"/>
    <col min="8710" max="8711" width="11.5546875" style="219" customWidth="1"/>
    <col min="8712" max="8712" width="21.88671875" style="219" customWidth="1"/>
    <col min="8713" max="8904" width="11.44140625" style="219"/>
    <col min="8905" max="8905" width="21.88671875" style="219" customWidth="1"/>
    <col min="8906" max="8906" width="13.88671875" style="219" customWidth="1"/>
    <col min="8907" max="8907" width="38.6640625" style="219" customWidth="1"/>
    <col min="8908" max="8908" width="3" style="219" bestFit="1" customWidth="1"/>
    <col min="8909" max="8909" width="32.33203125" style="219" customWidth="1"/>
    <col min="8910" max="8910" width="46.33203125" style="219" customWidth="1"/>
    <col min="8911" max="8911" width="19" style="219" customWidth="1"/>
    <col min="8912" max="8912" width="0" style="219" hidden="1" customWidth="1"/>
    <col min="8913" max="8913" width="17.6640625" style="219" customWidth="1"/>
    <col min="8914" max="8914" width="0" style="219" hidden="1" customWidth="1"/>
    <col min="8915" max="8915" width="22.33203125" style="219" customWidth="1"/>
    <col min="8916" max="8916" width="5.33203125" style="219" customWidth="1"/>
    <col min="8917" max="8917" width="36.33203125" style="219" customWidth="1"/>
    <col min="8918" max="8918" width="5.6640625" style="219" customWidth="1"/>
    <col min="8919" max="8919" width="0" style="219" hidden="1" customWidth="1"/>
    <col min="8920" max="8920" width="20.6640625" style="219" customWidth="1"/>
    <col min="8921" max="8921" width="4.88671875" style="219" customWidth="1"/>
    <col min="8922" max="8922" width="0" style="219" hidden="1" customWidth="1"/>
    <col min="8923" max="8923" width="24.6640625" style="219" customWidth="1"/>
    <col min="8924" max="8924" width="12.33203125" style="219" customWidth="1"/>
    <col min="8925" max="8925" width="0" style="219" hidden="1" customWidth="1"/>
    <col min="8926" max="8926" width="3.44140625" style="219" customWidth="1"/>
    <col min="8927" max="8927" width="0" style="219" hidden="1" customWidth="1"/>
    <col min="8928" max="8928" width="17.6640625" style="219" customWidth="1"/>
    <col min="8929" max="8929" width="3.44140625" style="219" customWidth="1"/>
    <col min="8930" max="8930" width="0" style="219" hidden="1" customWidth="1"/>
    <col min="8931" max="8931" width="23.6640625" style="219" customWidth="1"/>
    <col min="8932" max="8932" width="10" style="219" customWidth="1"/>
    <col min="8933" max="8933" width="0" style="219" hidden="1" customWidth="1"/>
    <col min="8934" max="8935" width="14.6640625" style="219" customWidth="1"/>
    <col min="8936" max="8936" width="12.88671875" style="219" customWidth="1"/>
    <col min="8937" max="8937" width="3.33203125" style="219" customWidth="1"/>
    <col min="8938" max="8938" width="30.33203125" style="219" customWidth="1"/>
    <col min="8939" max="8939" width="5" style="219" customWidth="1"/>
    <col min="8940" max="8940" width="0" style="219" hidden="1" customWidth="1"/>
    <col min="8941" max="8941" width="14.33203125" style="219" customWidth="1"/>
    <col min="8942" max="8942" width="5.6640625" style="219" customWidth="1"/>
    <col min="8943" max="8943" width="0" style="219" hidden="1" customWidth="1"/>
    <col min="8944" max="8944" width="17.33203125" style="219" customWidth="1"/>
    <col min="8945" max="8945" width="12.6640625" style="219" customWidth="1"/>
    <col min="8946" max="8946" width="0" style="219" hidden="1" customWidth="1"/>
    <col min="8947" max="8947" width="5.33203125" style="219" customWidth="1"/>
    <col min="8948" max="8948" width="0" style="219" hidden="1" customWidth="1"/>
    <col min="8949" max="8949" width="17" style="219" customWidth="1"/>
    <col min="8950" max="8950" width="6.33203125" style="219" customWidth="1"/>
    <col min="8951" max="8951" width="0" style="219" hidden="1" customWidth="1"/>
    <col min="8952" max="8952" width="14.33203125" style="219" customWidth="1"/>
    <col min="8953" max="8953" width="7.5546875" style="219" customWidth="1"/>
    <col min="8954" max="8954" width="0" style="219" hidden="1" customWidth="1"/>
    <col min="8955" max="8956" width="14.33203125" style="219" customWidth="1"/>
    <col min="8957" max="8957" width="20.88671875" style="219" customWidth="1"/>
    <col min="8958" max="8958" width="14.44140625" style="219" customWidth="1"/>
    <col min="8959" max="8959" width="15" style="219" customWidth="1"/>
    <col min="8960" max="8960" width="2.6640625" style="219" customWidth="1"/>
    <col min="8961" max="8961" width="11.6640625" style="219" customWidth="1"/>
    <col min="8962" max="8962" width="11.5546875" style="219" customWidth="1"/>
    <col min="8963" max="8963" width="2.33203125" style="219" customWidth="1"/>
    <col min="8964" max="8964" width="41" style="219" customWidth="1"/>
    <col min="8965" max="8965" width="14.33203125" style="219" customWidth="1"/>
    <col min="8966" max="8967" width="11.5546875" style="219" customWidth="1"/>
    <col min="8968" max="8968" width="21.88671875" style="219" customWidth="1"/>
    <col min="8969" max="9160" width="11.44140625" style="219"/>
    <col min="9161" max="9161" width="21.88671875" style="219" customWidth="1"/>
    <col min="9162" max="9162" width="13.88671875" style="219" customWidth="1"/>
    <col min="9163" max="9163" width="38.6640625" style="219" customWidth="1"/>
    <col min="9164" max="9164" width="3" style="219" bestFit="1" customWidth="1"/>
    <col min="9165" max="9165" width="32.33203125" style="219" customWidth="1"/>
    <col min="9166" max="9166" width="46.33203125" style="219" customWidth="1"/>
    <col min="9167" max="9167" width="19" style="219" customWidth="1"/>
    <col min="9168" max="9168" width="0" style="219" hidden="1" customWidth="1"/>
    <col min="9169" max="9169" width="17.6640625" style="219" customWidth="1"/>
    <col min="9170" max="9170" width="0" style="219" hidden="1" customWidth="1"/>
    <col min="9171" max="9171" width="22.33203125" style="219" customWidth="1"/>
    <col min="9172" max="9172" width="5.33203125" style="219" customWidth="1"/>
    <col min="9173" max="9173" width="36.33203125" style="219" customWidth="1"/>
    <col min="9174" max="9174" width="5.6640625" style="219" customWidth="1"/>
    <col min="9175" max="9175" width="0" style="219" hidden="1" customWidth="1"/>
    <col min="9176" max="9176" width="20.6640625" style="219" customWidth="1"/>
    <col min="9177" max="9177" width="4.88671875" style="219" customWidth="1"/>
    <col min="9178" max="9178" width="0" style="219" hidden="1" customWidth="1"/>
    <col min="9179" max="9179" width="24.6640625" style="219" customWidth="1"/>
    <col min="9180" max="9180" width="12.33203125" style="219" customWidth="1"/>
    <col min="9181" max="9181" width="0" style="219" hidden="1" customWidth="1"/>
    <col min="9182" max="9182" width="3.44140625" style="219" customWidth="1"/>
    <col min="9183" max="9183" width="0" style="219" hidden="1" customWidth="1"/>
    <col min="9184" max="9184" width="17.6640625" style="219" customWidth="1"/>
    <col min="9185" max="9185" width="3.44140625" style="219" customWidth="1"/>
    <col min="9186" max="9186" width="0" style="219" hidden="1" customWidth="1"/>
    <col min="9187" max="9187" width="23.6640625" style="219" customWidth="1"/>
    <col min="9188" max="9188" width="10" style="219" customWidth="1"/>
    <col min="9189" max="9189" width="0" style="219" hidden="1" customWidth="1"/>
    <col min="9190" max="9191" width="14.6640625" style="219" customWidth="1"/>
    <col min="9192" max="9192" width="12.88671875" style="219" customWidth="1"/>
    <col min="9193" max="9193" width="3.33203125" style="219" customWidth="1"/>
    <col min="9194" max="9194" width="30.33203125" style="219" customWidth="1"/>
    <col min="9195" max="9195" width="5" style="219" customWidth="1"/>
    <col min="9196" max="9196" width="0" style="219" hidden="1" customWidth="1"/>
    <col min="9197" max="9197" width="14.33203125" style="219" customWidth="1"/>
    <col min="9198" max="9198" width="5.6640625" style="219" customWidth="1"/>
    <col min="9199" max="9199" width="0" style="219" hidden="1" customWidth="1"/>
    <col min="9200" max="9200" width="17.33203125" style="219" customWidth="1"/>
    <col min="9201" max="9201" width="12.6640625" style="219" customWidth="1"/>
    <col min="9202" max="9202" width="0" style="219" hidden="1" customWidth="1"/>
    <col min="9203" max="9203" width="5.33203125" style="219" customWidth="1"/>
    <col min="9204" max="9204" width="0" style="219" hidden="1" customWidth="1"/>
    <col min="9205" max="9205" width="17" style="219" customWidth="1"/>
    <col min="9206" max="9206" width="6.33203125" style="219" customWidth="1"/>
    <col min="9207" max="9207" width="0" style="219" hidden="1" customWidth="1"/>
    <col min="9208" max="9208" width="14.33203125" style="219" customWidth="1"/>
    <col min="9209" max="9209" width="7.5546875" style="219" customWidth="1"/>
    <col min="9210" max="9210" width="0" style="219" hidden="1" customWidth="1"/>
    <col min="9211" max="9212" width="14.33203125" style="219" customWidth="1"/>
    <col min="9213" max="9213" width="20.88671875" style="219" customWidth="1"/>
    <col min="9214" max="9214" width="14.44140625" style="219" customWidth="1"/>
    <col min="9215" max="9215" width="15" style="219" customWidth="1"/>
    <col min="9216" max="9216" width="2.6640625" style="219" customWidth="1"/>
    <col min="9217" max="9217" width="11.6640625" style="219" customWidth="1"/>
    <col min="9218" max="9218" width="11.5546875" style="219" customWidth="1"/>
    <col min="9219" max="9219" width="2.33203125" style="219" customWidth="1"/>
    <col min="9220" max="9220" width="41" style="219" customWidth="1"/>
    <col min="9221" max="9221" width="14.33203125" style="219" customWidth="1"/>
    <col min="9222" max="9223" width="11.5546875" style="219" customWidth="1"/>
    <col min="9224" max="9224" width="21.88671875" style="219" customWidth="1"/>
    <col min="9225" max="9416" width="11.44140625" style="219"/>
    <col min="9417" max="9417" width="21.88671875" style="219" customWidth="1"/>
    <col min="9418" max="9418" width="13.88671875" style="219" customWidth="1"/>
    <col min="9419" max="9419" width="38.6640625" style="219" customWidth="1"/>
    <col min="9420" max="9420" width="3" style="219" bestFit="1" customWidth="1"/>
    <col min="9421" max="9421" width="32.33203125" style="219" customWidth="1"/>
    <col min="9422" max="9422" width="46.33203125" style="219" customWidth="1"/>
    <col min="9423" max="9423" width="19" style="219" customWidth="1"/>
    <col min="9424" max="9424" width="0" style="219" hidden="1" customWidth="1"/>
    <col min="9425" max="9425" width="17.6640625" style="219" customWidth="1"/>
    <col min="9426" max="9426" width="0" style="219" hidden="1" customWidth="1"/>
    <col min="9427" max="9427" width="22.33203125" style="219" customWidth="1"/>
    <col min="9428" max="9428" width="5.33203125" style="219" customWidth="1"/>
    <col min="9429" max="9429" width="36.33203125" style="219" customWidth="1"/>
    <col min="9430" max="9430" width="5.6640625" style="219" customWidth="1"/>
    <col min="9431" max="9431" width="0" style="219" hidden="1" customWidth="1"/>
    <col min="9432" max="9432" width="20.6640625" style="219" customWidth="1"/>
    <col min="9433" max="9433" width="4.88671875" style="219" customWidth="1"/>
    <col min="9434" max="9434" width="0" style="219" hidden="1" customWidth="1"/>
    <col min="9435" max="9435" width="24.6640625" style="219" customWidth="1"/>
    <col min="9436" max="9436" width="12.33203125" style="219" customWidth="1"/>
    <col min="9437" max="9437" width="0" style="219" hidden="1" customWidth="1"/>
    <col min="9438" max="9438" width="3.44140625" style="219" customWidth="1"/>
    <col min="9439" max="9439" width="0" style="219" hidden="1" customWidth="1"/>
    <col min="9440" max="9440" width="17.6640625" style="219" customWidth="1"/>
    <col min="9441" max="9441" width="3.44140625" style="219" customWidth="1"/>
    <col min="9442" max="9442" width="0" style="219" hidden="1" customWidth="1"/>
    <col min="9443" max="9443" width="23.6640625" style="219" customWidth="1"/>
    <col min="9444" max="9444" width="10" style="219" customWidth="1"/>
    <col min="9445" max="9445" width="0" style="219" hidden="1" customWidth="1"/>
    <col min="9446" max="9447" width="14.6640625" style="219" customWidth="1"/>
    <col min="9448" max="9448" width="12.88671875" style="219" customWidth="1"/>
    <col min="9449" max="9449" width="3.33203125" style="219" customWidth="1"/>
    <col min="9450" max="9450" width="30.33203125" style="219" customWidth="1"/>
    <col min="9451" max="9451" width="5" style="219" customWidth="1"/>
    <col min="9452" max="9452" width="0" style="219" hidden="1" customWidth="1"/>
    <col min="9453" max="9453" width="14.33203125" style="219" customWidth="1"/>
    <col min="9454" max="9454" width="5.6640625" style="219" customWidth="1"/>
    <col min="9455" max="9455" width="0" style="219" hidden="1" customWidth="1"/>
    <col min="9456" max="9456" width="17.33203125" style="219" customWidth="1"/>
    <col min="9457" max="9457" width="12.6640625" style="219" customWidth="1"/>
    <col min="9458" max="9458" width="0" style="219" hidden="1" customWidth="1"/>
    <col min="9459" max="9459" width="5.33203125" style="219" customWidth="1"/>
    <col min="9460" max="9460" width="0" style="219" hidden="1" customWidth="1"/>
    <col min="9461" max="9461" width="17" style="219" customWidth="1"/>
    <col min="9462" max="9462" width="6.33203125" style="219" customWidth="1"/>
    <col min="9463" max="9463" width="0" style="219" hidden="1" customWidth="1"/>
    <col min="9464" max="9464" width="14.33203125" style="219" customWidth="1"/>
    <col min="9465" max="9465" width="7.5546875" style="219" customWidth="1"/>
    <col min="9466" max="9466" width="0" style="219" hidden="1" customWidth="1"/>
    <col min="9467" max="9468" width="14.33203125" style="219" customWidth="1"/>
    <col min="9469" max="9469" width="20.88671875" style="219" customWidth="1"/>
    <col min="9470" max="9470" width="14.44140625" style="219" customWidth="1"/>
    <col min="9471" max="9471" width="15" style="219" customWidth="1"/>
    <col min="9472" max="9472" width="2.6640625" style="219" customWidth="1"/>
    <col min="9473" max="9473" width="11.6640625" style="219" customWidth="1"/>
    <col min="9474" max="9474" width="11.5546875" style="219" customWidth="1"/>
    <col min="9475" max="9475" width="2.33203125" style="219" customWidth="1"/>
    <col min="9476" max="9476" width="41" style="219" customWidth="1"/>
    <col min="9477" max="9477" width="14.33203125" style="219" customWidth="1"/>
    <col min="9478" max="9479" width="11.5546875" style="219" customWidth="1"/>
    <col min="9480" max="9480" width="21.88671875" style="219" customWidth="1"/>
    <col min="9481" max="9672" width="11.44140625" style="219"/>
    <col min="9673" max="9673" width="21.88671875" style="219" customWidth="1"/>
    <col min="9674" max="9674" width="13.88671875" style="219" customWidth="1"/>
    <col min="9675" max="9675" width="38.6640625" style="219" customWidth="1"/>
    <col min="9676" max="9676" width="3" style="219" bestFit="1" customWidth="1"/>
    <col min="9677" max="9677" width="32.33203125" style="219" customWidth="1"/>
    <col min="9678" max="9678" width="46.33203125" style="219" customWidth="1"/>
    <col min="9679" max="9679" width="19" style="219" customWidth="1"/>
    <col min="9680" max="9680" width="0" style="219" hidden="1" customWidth="1"/>
    <col min="9681" max="9681" width="17.6640625" style="219" customWidth="1"/>
    <col min="9682" max="9682" width="0" style="219" hidden="1" customWidth="1"/>
    <col min="9683" max="9683" width="22.33203125" style="219" customWidth="1"/>
    <col min="9684" max="9684" width="5.33203125" style="219" customWidth="1"/>
    <col min="9685" max="9685" width="36.33203125" style="219" customWidth="1"/>
    <col min="9686" max="9686" width="5.6640625" style="219" customWidth="1"/>
    <col min="9687" max="9687" width="0" style="219" hidden="1" customWidth="1"/>
    <col min="9688" max="9688" width="20.6640625" style="219" customWidth="1"/>
    <col min="9689" max="9689" width="4.88671875" style="219" customWidth="1"/>
    <col min="9690" max="9690" width="0" style="219" hidden="1" customWidth="1"/>
    <col min="9691" max="9691" width="24.6640625" style="219" customWidth="1"/>
    <col min="9692" max="9692" width="12.33203125" style="219" customWidth="1"/>
    <col min="9693" max="9693" width="0" style="219" hidden="1" customWidth="1"/>
    <col min="9694" max="9694" width="3.44140625" style="219" customWidth="1"/>
    <col min="9695" max="9695" width="0" style="219" hidden="1" customWidth="1"/>
    <col min="9696" max="9696" width="17.6640625" style="219" customWidth="1"/>
    <col min="9697" max="9697" width="3.44140625" style="219" customWidth="1"/>
    <col min="9698" max="9698" width="0" style="219" hidden="1" customWidth="1"/>
    <col min="9699" max="9699" width="23.6640625" style="219" customWidth="1"/>
    <col min="9700" max="9700" width="10" style="219" customWidth="1"/>
    <col min="9701" max="9701" width="0" style="219" hidden="1" customWidth="1"/>
    <col min="9702" max="9703" width="14.6640625" style="219" customWidth="1"/>
    <col min="9704" max="9704" width="12.88671875" style="219" customWidth="1"/>
    <col min="9705" max="9705" width="3.33203125" style="219" customWidth="1"/>
    <col min="9706" max="9706" width="30.33203125" style="219" customWidth="1"/>
    <col min="9707" max="9707" width="5" style="219" customWidth="1"/>
    <col min="9708" max="9708" width="0" style="219" hidden="1" customWidth="1"/>
    <col min="9709" max="9709" width="14.33203125" style="219" customWidth="1"/>
    <col min="9710" max="9710" width="5.6640625" style="219" customWidth="1"/>
    <col min="9711" max="9711" width="0" style="219" hidden="1" customWidth="1"/>
    <col min="9712" max="9712" width="17.33203125" style="219" customWidth="1"/>
    <col min="9713" max="9713" width="12.6640625" style="219" customWidth="1"/>
    <col min="9714" max="9714" width="0" style="219" hidden="1" customWidth="1"/>
    <col min="9715" max="9715" width="5.33203125" style="219" customWidth="1"/>
    <col min="9716" max="9716" width="0" style="219" hidden="1" customWidth="1"/>
    <col min="9717" max="9717" width="17" style="219" customWidth="1"/>
    <col min="9718" max="9718" width="6.33203125" style="219" customWidth="1"/>
    <col min="9719" max="9719" width="0" style="219" hidden="1" customWidth="1"/>
    <col min="9720" max="9720" width="14.33203125" style="219" customWidth="1"/>
    <col min="9721" max="9721" width="7.5546875" style="219" customWidth="1"/>
    <col min="9722" max="9722" width="0" style="219" hidden="1" customWidth="1"/>
    <col min="9723" max="9724" width="14.33203125" style="219" customWidth="1"/>
    <col min="9725" max="9725" width="20.88671875" style="219" customWidth="1"/>
    <col min="9726" max="9726" width="14.44140625" style="219" customWidth="1"/>
    <col min="9727" max="9727" width="15" style="219" customWidth="1"/>
    <col min="9728" max="9728" width="2.6640625" style="219" customWidth="1"/>
    <col min="9729" max="9729" width="11.6640625" style="219" customWidth="1"/>
    <col min="9730" max="9730" width="11.5546875" style="219" customWidth="1"/>
    <col min="9731" max="9731" width="2.33203125" style="219" customWidth="1"/>
    <col min="9732" max="9732" width="41" style="219" customWidth="1"/>
    <col min="9733" max="9733" width="14.33203125" style="219" customWidth="1"/>
    <col min="9734" max="9735" width="11.5546875" style="219" customWidth="1"/>
    <col min="9736" max="9736" width="21.88671875" style="219" customWidth="1"/>
    <col min="9737" max="9928" width="11.44140625" style="219"/>
    <col min="9929" max="9929" width="21.88671875" style="219" customWidth="1"/>
    <col min="9930" max="9930" width="13.88671875" style="219" customWidth="1"/>
    <col min="9931" max="9931" width="38.6640625" style="219" customWidth="1"/>
    <col min="9932" max="9932" width="3" style="219" bestFit="1" customWidth="1"/>
    <col min="9933" max="9933" width="32.33203125" style="219" customWidth="1"/>
    <col min="9934" max="9934" width="46.33203125" style="219" customWidth="1"/>
    <col min="9935" max="9935" width="19" style="219" customWidth="1"/>
    <col min="9936" max="9936" width="0" style="219" hidden="1" customWidth="1"/>
    <col min="9937" max="9937" width="17.6640625" style="219" customWidth="1"/>
    <col min="9938" max="9938" width="0" style="219" hidden="1" customWidth="1"/>
    <col min="9939" max="9939" width="22.33203125" style="219" customWidth="1"/>
    <col min="9940" max="9940" width="5.33203125" style="219" customWidth="1"/>
    <col min="9941" max="9941" width="36.33203125" style="219" customWidth="1"/>
    <col min="9942" max="9942" width="5.6640625" style="219" customWidth="1"/>
    <col min="9943" max="9943" width="0" style="219" hidden="1" customWidth="1"/>
    <col min="9944" max="9944" width="20.6640625" style="219" customWidth="1"/>
    <col min="9945" max="9945" width="4.88671875" style="219" customWidth="1"/>
    <col min="9946" max="9946" width="0" style="219" hidden="1" customWidth="1"/>
    <col min="9947" max="9947" width="24.6640625" style="219" customWidth="1"/>
    <col min="9948" max="9948" width="12.33203125" style="219" customWidth="1"/>
    <col min="9949" max="9949" width="0" style="219" hidden="1" customWidth="1"/>
    <col min="9950" max="9950" width="3.44140625" style="219" customWidth="1"/>
    <col min="9951" max="9951" width="0" style="219" hidden="1" customWidth="1"/>
    <col min="9952" max="9952" width="17.6640625" style="219" customWidth="1"/>
    <col min="9953" max="9953" width="3.44140625" style="219" customWidth="1"/>
    <col min="9954" max="9954" width="0" style="219" hidden="1" customWidth="1"/>
    <col min="9955" max="9955" width="23.6640625" style="219" customWidth="1"/>
    <col min="9956" max="9956" width="10" style="219" customWidth="1"/>
    <col min="9957" max="9957" width="0" style="219" hidden="1" customWidth="1"/>
    <col min="9958" max="9959" width="14.6640625" style="219" customWidth="1"/>
    <col min="9960" max="9960" width="12.88671875" style="219" customWidth="1"/>
    <col min="9961" max="9961" width="3.33203125" style="219" customWidth="1"/>
    <col min="9962" max="9962" width="30.33203125" style="219" customWidth="1"/>
    <col min="9963" max="9963" width="5" style="219" customWidth="1"/>
    <col min="9964" max="9964" width="0" style="219" hidden="1" customWidth="1"/>
    <col min="9965" max="9965" width="14.33203125" style="219" customWidth="1"/>
    <col min="9966" max="9966" width="5.6640625" style="219" customWidth="1"/>
    <col min="9967" max="9967" width="0" style="219" hidden="1" customWidth="1"/>
    <col min="9968" max="9968" width="17.33203125" style="219" customWidth="1"/>
    <col min="9969" max="9969" width="12.6640625" style="219" customWidth="1"/>
    <col min="9970" max="9970" width="0" style="219" hidden="1" customWidth="1"/>
    <col min="9971" max="9971" width="5.33203125" style="219" customWidth="1"/>
    <col min="9972" max="9972" width="0" style="219" hidden="1" customWidth="1"/>
    <col min="9973" max="9973" width="17" style="219" customWidth="1"/>
    <col min="9974" max="9974" width="6.33203125" style="219" customWidth="1"/>
    <col min="9975" max="9975" width="0" style="219" hidden="1" customWidth="1"/>
    <col min="9976" max="9976" width="14.33203125" style="219" customWidth="1"/>
    <col min="9977" max="9977" width="7.5546875" style="219" customWidth="1"/>
    <col min="9978" max="9978" width="0" style="219" hidden="1" customWidth="1"/>
    <col min="9979" max="9980" width="14.33203125" style="219" customWidth="1"/>
    <col min="9981" max="9981" width="20.88671875" style="219" customWidth="1"/>
    <col min="9982" max="9982" width="14.44140625" style="219" customWidth="1"/>
    <col min="9983" max="9983" width="15" style="219" customWidth="1"/>
    <col min="9984" max="9984" width="2.6640625" style="219" customWidth="1"/>
    <col min="9985" max="9985" width="11.6640625" style="219" customWidth="1"/>
    <col min="9986" max="9986" width="11.5546875" style="219" customWidth="1"/>
    <col min="9987" max="9987" width="2.33203125" style="219" customWidth="1"/>
    <col min="9988" max="9988" width="41" style="219" customWidth="1"/>
    <col min="9989" max="9989" width="14.33203125" style="219" customWidth="1"/>
    <col min="9990" max="9991" width="11.5546875" style="219" customWidth="1"/>
    <col min="9992" max="9992" width="21.88671875" style="219" customWidth="1"/>
    <col min="9993" max="10184" width="11.44140625" style="219"/>
    <col min="10185" max="10185" width="21.88671875" style="219" customWidth="1"/>
    <col min="10186" max="10186" width="13.88671875" style="219" customWidth="1"/>
    <col min="10187" max="10187" width="38.6640625" style="219" customWidth="1"/>
    <col min="10188" max="10188" width="3" style="219" bestFit="1" customWidth="1"/>
    <col min="10189" max="10189" width="32.33203125" style="219" customWidth="1"/>
    <col min="10190" max="10190" width="46.33203125" style="219" customWidth="1"/>
    <col min="10191" max="10191" width="19" style="219" customWidth="1"/>
    <col min="10192" max="10192" width="0" style="219" hidden="1" customWidth="1"/>
    <col min="10193" max="10193" width="17.6640625" style="219" customWidth="1"/>
    <col min="10194" max="10194" width="0" style="219" hidden="1" customWidth="1"/>
    <col min="10195" max="10195" width="22.33203125" style="219" customWidth="1"/>
    <col min="10196" max="10196" width="5.33203125" style="219" customWidth="1"/>
    <col min="10197" max="10197" width="36.33203125" style="219" customWidth="1"/>
    <col min="10198" max="10198" width="5.6640625" style="219" customWidth="1"/>
    <col min="10199" max="10199" width="0" style="219" hidden="1" customWidth="1"/>
    <col min="10200" max="10200" width="20.6640625" style="219" customWidth="1"/>
    <col min="10201" max="10201" width="4.88671875" style="219" customWidth="1"/>
    <col min="10202" max="10202" width="0" style="219" hidden="1" customWidth="1"/>
    <col min="10203" max="10203" width="24.6640625" style="219" customWidth="1"/>
    <col min="10204" max="10204" width="12.33203125" style="219" customWidth="1"/>
    <col min="10205" max="10205" width="0" style="219" hidden="1" customWidth="1"/>
    <col min="10206" max="10206" width="3.44140625" style="219" customWidth="1"/>
    <col min="10207" max="10207" width="0" style="219" hidden="1" customWidth="1"/>
    <col min="10208" max="10208" width="17.6640625" style="219" customWidth="1"/>
    <col min="10209" max="10209" width="3.44140625" style="219" customWidth="1"/>
    <col min="10210" max="10210" width="0" style="219" hidden="1" customWidth="1"/>
    <col min="10211" max="10211" width="23.6640625" style="219" customWidth="1"/>
    <col min="10212" max="10212" width="10" style="219" customWidth="1"/>
    <col min="10213" max="10213" width="0" style="219" hidden="1" customWidth="1"/>
    <col min="10214" max="10215" width="14.6640625" style="219" customWidth="1"/>
    <col min="10216" max="10216" width="12.88671875" style="219" customWidth="1"/>
    <col min="10217" max="10217" width="3.33203125" style="219" customWidth="1"/>
    <col min="10218" max="10218" width="30.33203125" style="219" customWidth="1"/>
    <col min="10219" max="10219" width="5" style="219" customWidth="1"/>
    <col min="10220" max="10220" width="0" style="219" hidden="1" customWidth="1"/>
    <col min="10221" max="10221" width="14.33203125" style="219" customWidth="1"/>
    <col min="10222" max="10222" width="5.6640625" style="219" customWidth="1"/>
    <col min="10223" max="10223" width="0" style="219" hidden="1" customWidth="1"/>
    <col min="10224" max="10224" width="17.33203125" style="219" customWidth="1"/>
    <col min="10225" max="10225" width="12.6640625" style="219" customWidth="1"/>
    <col min="10226" max="10226" width="0" style="219" hidden="1" customWidth="1"/>
    <col min="10227" max="10227" width="5.33203125" style="219" customWidth="1"/>
    <col min="10228" max="10228" width="0" style="219" hidden="1" customWidth="1"/>
    <col min="10229" max="10229" width="17" style="219" customWidth="1"/>
    <col min="10230" max="10230" width="6.33203125" style="219" customWidth="1"/>
    <col min="10231" max="10231" width="0" style="219" hidden="1" customWidth="1"/>
    <col min="10232" max="10232" width="14.33203125" style="219" customWidth="1"/>
    <col min="10233" max="10233" width="7.5546875" style="219" customWidth="1"/>
    <col min="10234" max="10234" width="0" style="219" hidden="1" customWidth="1"/>
    <col min="10235" max="10236" width="14.33203125" style="219" customWidth="1"/>
    <col min="10237" max="10237" width="20.88671875" style="219" customWidth="1"/>
    <col min="10238" max="10238" width="14.44140625" style="219" customWidth="1"/>
    <col min="10239" max="10239" width="15" style="219" customWidth="1"/>
    <col min="10240" max="10240" width="2.6640625" style="219" customWidth="1"/>
    <col min="10241" max="10241" width="11.6640625" style="219" customWidth="1"/>
    <col min="10242" max="10242" width="11.5546875" style="219" customWidth="1"/>
    <col min="10243" max="10243" width="2.33203125" style="219" customWidth="1"/>
    <col min="10244" max="10244" width="41" style="219" customWidth="1"/>
    <col min="10245" max="10245" width="14.33203125" style="219" customWidth="1"/>
    <col min="10246" max="10247" width="11.5546875" style="219" customWidth="1"/>
    <col min="10248" max="10248" width="21.88671875" style="219" customWidth="1"/>
    <col min="10249" max="10440" width="11.44140625" style="219"/>
    <col min="10441" max="10441" width="21.88671875" style="219" customWidth="1"/>
    <col min="10442" max="10442" width="13.88671875" style="219" customWidth="1"/>
    <col min="10443" max="10443" width="38.6640625" style="219" customWidth="1"/>
    <col min="10444" max="10444" width="3" style="219" bestFit="1" customWidth="1"/>
    <col min="10445" max="10445" width="32.33203125" style="219" customWidth="1"/>
    <col min="10446" max="10446" width="46.33203125" style="219" customWidth="1"/>
    <col min="10447" max="10447" width="19" style="219" customWidth="1"/>
    <col min="10448" max="10448" width="0" style="219" hidden="1" customWidth="1"/>
    <col min="10449" max="10449" width="17.6640625" style="219" customWidth="1"/>
    <col min="10450" max="10450" width="0" style="219" hidden="1" customWidth="1"/>
    <col min="10451" max="10451" width="22.33203125" style="219" customWidth="1"/>
    <col min="10452" max="10452" width="5.33203125" style="219" customWidth="1"/>
    <col min="10453" max="10453" width="36.33203125" style="219" customWidth="1"/>
    <col min="10454" max="10454" width="5.6640625" style="219" customWidth="1"/>
    <col min="10455" max="10455" width="0" style="219" hidden="1" customWidth="1"/>
    <col min="10456" max="10456" width="20.6640625" style="219" customWidth="1"/>
    <col min="10457" max="10457" width="4.88671875" style="219" customWidth="1"/>
    <col min="10458" max="10458" width="0" style="219" hidden="1" customWidth="1"/>
    <col min="10459" max="10459" width="24.6640625" style="219" customWidth="1"/>
    <col min="10460" max="10460" width="12.33203125" style="219" customWidth="1"/>
    <col min="10461" max="10461" width="0" style="219" hidden="1" customWidth="1"/>
    <col min="10462" max="10462" width="3.44140625" style="219" customWidth="1"/>
    <col min="10463" max="10463" width="0" style="219" hidden="1" customWidth="1"/>
    <col min="10464" max="10464" width="17.6640625" style="219" customWidth="1"/>
    <col min="10465" max="10465" width="3.44140625" style="219" customWidth="1"/>
    <col min="10466" max="10466" width="0" style="219" hidden="1" customWidth="1"/>
    <col min="10467" max="10467" width="23.6640625" style="219" customWidth="1"/>
    <col min="10468" max="10468" width="10" style="219" customWidth="1"/>
    <col min="10469" max="10469" width="0" style="219" hidden="1" customWidth="1"/>
    <col min="10470" max="10471" width="14.6640625" style="219" customWidth="1"/>
    <col min="10472" max="10472" width="12.88671875" style="219" customWidth="1"/>
    <col min="10473" max="10473" width="3.33203125" style="219" customWidth="1"/>
    <col min="10474" max="10474" width="30.33203125" style="219" customWidth="1"/>
    <col min="10475" max="10475" width="5" style="219" customWidth="1"/>
    <col min="10476" max="10476" width="0" style="219" hidden="1" customWidth="1"/>
    <col min="10477" max="10477" width="14.33203125" style="219" customWidth="1"/>
    <col min="10478" max="10478" width="5.6640625" style="219" customWidth="1"/>
    <col min="10479" max="10479" width="0" style="219" hidden="1" customWidth="1"/>
    <col min="10480" max="10480" width="17.33203125" style="219" customWidth="1"/>
    <col min="10481" max="10481" width="12.6640625" style="219" customWidth="1"/>
    <col min="10482" max="10482" width="0" style="219" hidden="1" customWidth="1"/>
    <col min="10483" max="10483" width="5.33203125" style="219" customWidth="1"/>
    <col min="10484" max="10484" width="0" style="219" hidden="1" customWidth="1"/>
    <col min="10485" max="10485" width="17" style="219" customWidth="1"/>
    <col min="10486" max="10486" width="6.33203125" style="219" customWidth="1"/>
    <col min="10487" max="10487" width="0" style="219" hidden="1" customWidth="1"/>
    <col min="10488" max="10488" width="14.33203125" style="219" customWidth="1"/>
    <col min="10489" max="10489" width="7.5546875" style="219" customWidth="1"/>
    <col min="10490" max="10490" width="0" style="219" hidden="1" customWidth="1"/>
    <col min="10491" max="10492" width="14.33203125" style="219" customWidth="1"/>
    <col min="10493" max="10493" width="20.88671875" style="219" customWidth="1"/>
    <col min="10494" max="10494" width="14.44140625" style="219" customWidth="1"/>
    <col min="10495" max="10495" width="15" style="219" customWidth="1"/>
    <col min="10496" max="10496" width="2.6640625" style="219" customWidth="1"/>
    <col min="10497" max="10497" width="11.6640625" style="219" customWidth="1"/>
    <col min="10498" max="10498" width="11.5546875" style="219" customWidth="1"/>
    <col min="10499" max="10499" width="2.33203125" style="219" customWidth="1"/>
    <col min="10500" max="10500" width="41" style="219" customWidth="1"/>
    <col min="10501" max="10501" width="14.33203125" style="219" customWidth="1"/>
    <col min="10502" max="10503" width="11.5546875" style="219" customWidth="1"/>
    <col min="10504" max="10504" width="21.88671875" style="219" customWidth="1"/>
    <col min="10505" max="10696" width="11.44140625" style="219"/>
    <col min="10697" max="10697" width="21.88671875" style="219" customWidth="1"/>
    <col min="10698" max="10698" width="13.88671875" style="219" customWidth="1"/>
    <col min="10699" max="10699" width="38.6640625" style="219" customWidth="1"/>
    <col min="10700" max="10700" width="3" style="219" bestFit="1" customWidth="1"/>
    <col min="10701" max="10701" width="32.33203125" style="219" customWidth="1"/>
    <col min="10702" max="10702" width="46.33203125" style="219" customWidth="1"/>
    <col min="10703" max="10703" width="19" style="219" customWidth="1"/>
    <col min="10704" max="10704" width="0" style="219" hidden="1" customWidth="1"/>
    <col min="10705" max="10705" width="17.6640625" style="219" customWidth="1"/>
    <col min="10706" max="10706" width="0" style="219" hidden="1" customWidth="1"/>
    <col min="10707" max="10707" width="22.33203125" style="219" customWidth="1"/>
    <col min="10708" max="10708" width="5.33203125" style="219" customWidth="1"/>
    <col min="10709" max="10709" width="36.33203125" style="219" customWidth="1"/>
    <col min="10710" max="10710" width="5.6640625" style="219" customWidth="1"/>
    <col min="10711" max="10711" width="0" style="219" hidden="1" customWidth="1"/>
    <col min="10712" max="10712" width="20.6640625" style="219" customWidth="1"/>
    <col min="10713" max="10713" width="4.88671875" style="219" customWidth="1"/>
    <col min="10714" max="10714" width="0" style="219" hidden="1" customWidth="1"/>
    <col min="10715" max="10715" width="24.6640625" style="219" customWidth="1"/>
    <col min="10716" max="10716" width="12.33203125" style="219" customWidth="1"/>
    <col min="10717" max="10717" width="0" style="219" hidden="1" customWidth="1"/>
    <col min="10718" max="10718" width="3.44140625" style="219" customWidth="1"/>
    <col min="10719" max="10719" width="0" style="219" hidden="1" customWidth="1"/>
    <col min="10720" max="10720" width="17.6640625" style="219" customWidth="1"/>
    <col min="10721" max="10721" width="3.44140625" style="219" customWidth="1"/>
    <col min="10722" max="10722" width="0" style="219" hidden="1" customWidth="1"/>
    <col min="10723" max="10723" width="23.6640625" style="219" customWidth="1"/>
    <col min="10724" max="10724" width="10" style="219" customWidth="1"/>
    <col min="10725" max="10725" width="0" style="219" hidden="1" customWidth="1"/>
    <col min="10726" max="10727" width="14.6640625" style="219" customWidth="1"/>
    <col min="10728" max="10728" width="12.88671875" style="219" customWidth="1"/>
    <col min="10729" max="10729" width="3.33203125" style="219" customWidth="1"/>
    <col min="10730" max="10730" width="30.33203125" style="219" customWidth="1"/>
    <col min="10731" max="10731" width="5" style="219" customWidth="1"/>
    <col min="10732" max="10732" width="0" style="219" hidden="1" customWidth="1"/>
    <col min="10733" max="10733" width="14.33203125" style="219" customWidth="1"/>
    <col min="10734" max="10734" width="5.6640625" style="219" customWidth="1"/>
    <col min="10735" max="10735" width="0" style="219" hidden="1" customWidth="1"/>
    <col min="10736" max="10736" width="17.33203125" style="219" customWidth="1"/>
    <col min="10737" max="10737" width="12.6640625" style="219" customWidth="1"/>
    <col min="10738" max="10738" width="0" style="219" hidden="1" customWidth="1"/>
    <col min="10739" max="10739" width="5.33203125" style="219" customWidth="1"/>
    <col min="10740" max="10740" width="0" style="219" hidden="1" customWidth="1"/>
    <col min="10741" max="10741" width="17" style="219" customWidth="1"/>
    <col min="10742" max="10742" width="6.33203125" style="219" customWidth="1"/>
    <col min="10743" max="10743" width="0" style="219" hidden="1" customWidth="1"/>
    <col min="10744" max="10744" width="14.33203125" style="219" customWidth="1"/>
    <col min="10745" max="10745" width="7.5546875" style="219" customWidth="1"/>
    <col min="10746" max="10746" width="0" style="219" hidden="1" customWidth="1"/>
    <col min="10747" max="10748" width="14.33203125" style="219" customWidth="1"/>
    <col min="10749" max="10749" width="20.88671875" style="219" customWidth="1"/>
    <col min="10750" max="10750" width="14.44140625" style="219" customWidth="1"/>
    <col min="10751" max="10751" width="15" style="219" customWidth="1"/>
    <col min="10752" max="10752" width="2.6640625" style="219" customWidth="1"/>
    <col min="10753" max="10753" width="11.6640625" style="219" customWidth="1"/>
    <col min="10754" max="10754" width="11.5546875" style="219" customWidth="1"/>
    <col min="10755" max="10755" width="2.33203125" style="219" customWidth="1"/>
    <col min="10756" max="10756" width="41" style="219" customWidth="1"/>
    <col min="10757" max="10757" width="14.33203125" style="219" customWidth="1"/>
    <col min="10758" max="10759" width="11.5546875" style="219" customWidth="1"/>
    <col min="10760" max="10760" width="21.88671875" style="219" customWidth="1"/>
    <col min="10761" max="10952" width="11.44140625" style="219"/>
    <col min="10953" max="10953" width="21.88671875" style="219" customWidth="1"/>
    <col min="10954" max="10954" width="13.88671875" style="219" customWidth="1"/>
    <col min="10955" max="10955" width="38.6640625" style="219" customWidth="1"/>
    <col min="10956" max="10956" width="3" style="219" bestFit="1" customWidth="1"/>
    <col min="10957" max="10957" width="32.33203125" style="219" customWidth="1"/>
    <col min="10958" max="10958" width="46.33203125" style="219" customWidth="1"/>
    <col min="10959" max="10959" width="19" style="219" customWidth="1"/>
    <col min="10960" max="10960" width="0" style="219" hidden="1" customWidth="1"/>
    <col min="10961" max="10961" width="17.6640625" style="219" customWidth="1"/>
    <col min="10962" max="10962" width="0" style="219" hidden="1" customWidth="1"/>
    <col min="10963" max="10963" width="22.33203125" style="219" customWidth="1"/>
    <col min="10964" max="10964" width="5.33203125" style="219" customWidth="1"/>
    <col min="10965" max="10965" width="36.33203125" style="219" customWidth="1"/>
    <col min="10966" max="10966" width="5.6640625" style="219" customWidth="1"/>
    <col min="10967" max="10967" width="0" style="219" hidden="1" customWidth="1"/>
    <col min="10968" max="10968" width="20.6640625" style="219" customWidth="1"/>
    <col min="10969" max="10969" width="4.88671875" style="219" customWidth="1"/>
    <col min="10970" max="10970" width="0" style="219" hidden="1" customWidth="1"/>
    <col min="10971" max="10971" width="24.6640625" style="219" customWidth="1"/>
    <col min="10972" max="10972" width="12.33203125" style="219" customWidth="1"/>
    <col min="10973" max="10973" width="0" style="219" hidden="1" customWidth="1"/>
    <col min="10974" max="10974" width="3.44140625" style="219" customWidth="1"/>
    <col min="10975" max="10975" width="0" style="219" hidden="1" customWidth="1"/>
    <col min="10976" max="10976" width="17.6640625" style="219" customWidth="1"/>
    <col min="10977" max="10977" width="3.44140625" style="219" customWidth="1"/>
    <col min="10978" max="10978" width="0" style="219" hidden="1" customWidth="1"/>
    <col min="10979" max="10979" width="23.6640625" style="219" customWidth="1"/>
    <col min="10980" max="10980" width="10" style="219" customWidth="1"/>
    <col min="10981" max="10981" width="0" style="219" hidden="1" customWidth="1"/>
    <col min="10982" max="10983" width="14.6640625" style="219" customWidth="1"/>
    <col min="10984" max="10984" width="12.88671875" style="219" customWidth="1"/>
    <col min="10985" max="10985" width="3.33203125" style="219" customWidth="1"/>
    <col min="10986" max="10986" width="30.33203125" style="219" customWidth="1"/>
    <col min="10987" max="10987" width="5" style="219" customWidth="1"/>
    <col min="10988" max="10988" width="0" style="219" hidden="1" customWidth="1"/>
    <col min="10989" max="10989" width="14.33203125" style="219" customWidth="1"/>
    <col min="10990" max="10990" width="5.6640625" style="219" customWidth="1"/>
    <col min="10991" max="10991" width="0" style="219" hidden="1" customWidth="1"/>
    <col min="10992" max="10992" width="17.33203125" style="219" customWidth="1"/>
    <col min="10993" max="10993" width="12.6640625" style="219" customWidth="1"/>
    <col min="10994" max="10994" width="0" style="219" hidden="1" customWidth="1"/>
    <col min="10995" max="10995" width="5.33203125" style="219" customWidth="1"/>
    <col min="10996" max="10996" width="0" style="219" hidden="1" customWidth="1"/>
    <col min="10997" max="10997" width="17" style="219" customWidth="1"/>
    <col min="10998" max="10998" width="6.33203125" style="219" customWidth="1"/>
    <col min="10999" max="10999" width="0" style="219" hidden="1" customWidth="1"/>
    <col min="11000" max="11000" width="14.33203125" style="219" customWidth="1"/>
    <col min="11001" max="11001" width="7.5546875" style="219" customWidth="1"/>
    <col min="11002" max="11002" width="0" style="219" hidden="1" customWidth="1"/>
    <col min="11003" max="11004" width="14.33203125" style="219" customWidth="1"/>
    <col min="11005" max="11005" width="20.88671875" style="219" customWidth="1"/>
    <col min="11006" max="11006" width="14.44140625" style="219" customWidth="1"/>
    <col min="11007" max="11007" width="15" style="219" customWidth="1"/>
    <col min="11008" max="11008" width="2.6640625" style="219" customWidth="1"/>
    <col min="11009" max="11009" width="11.6640625" style="219" customWidth="1"/>
    <col min="11010" max="11010" width="11.5546875" style="219" customWidth="1"/>
    <col min="11011" max="11011" width="2.33203125" style="219" customWidth="1"/>
    <col min="11012" max="11012" width="41" style="219" customWidth="1"/>
    <col min="11013" max="11013" width="14.33203125" style="219" customWidth="1"/>
    <col min="11014" max="11015" width="11.5546875" style="219" customWidth="1"/>
    <col min="11016" max="11016" width="21.88671875" style="219" customWidth="1"/>
    <col min="11017" max="11208" width="11.44140625" style="219"/>
    <col min="11209" max="11209" width="21.88671875" style="219" customWidth="1"/>
    <col min="11210" max="11210" width="13.88671875" style="219" customWidth="1"/>
    <col min="11211" max="11211" width="38.6640625" style="219" customWidth="1"/>
    <col min="11212" max="11212" width="3" style="219" bestFit="1" customWidth="1"/>
    <col min="11213" max="11213" width="32.33203125" style="219" customWidth="1"/>
    <col min="11214" max="11214" width="46.33203125" style="219" customWidth="1"/>
    <col min="11215" max="11215" width="19" style="219" customWidth="1"/>
    <col min="11216" max="11216" width="0" style="219" hidden="1" customWidth="1"/>
    <col min="11217" max="11217" width="17.6640625" style="219" customWidth="1"/>
    <col min="11218" max="11218" width="0" style="219" hidden="1" customWidth="1"/>
    <col min="11219" max="11219" width="22.33203125" style="219" customWidth="1"/>
    <col min="11220" max="11220" width="5.33203125" style="219" customWidth="1"/>
    <col min="11221" max="11221" width="36.33203125" style="219" customWidth="1"/>
    <col min="11222" max="11222" width="5.6640625" style="219" customWidth="1"/>
    <col min="11223" max="11223" width="0" style="219" hidden="1" customWidth="1"/>
    <col min="11224" max="11224" width="20.6640625" style="219" customWidth="1"/>
    <col min="11225" max="11225" width="4.88671875" style="219" customWidth="1"/>
    <col min="11226" max="11226" width="0" style="219" hidden="1" customWidth="1"/>
    <col min="11227" max="11227" width="24.6640625" style="219" customWidth="1"/>
    <col min="11228" max="11228" width="12.33203125" style="219" customWidth="1"/>
    <col min="11229" max="11229" width="0" style="219" hidden="1" customWidth="1"/>
    <col min="11230" max="11230" width="3.44140625" style="219" customWidth="1"/>
    <col min="11231" max="11231" width="0" style="219" hidden="1" customWidth="1"/>
    <col min="11232" max="11232" width="17.6640625" style="219" customWidth="1"/>
    <col min="11233" max="11233" width="3.44140625" style="219" customWidth="1"/>
    <col min="11234" max="11234" width="0" style="219" hidden="1" customWidth="1"/>
    <col min="11235" max="11235" width="23.6640625" style="219" customWidth="1"/>
    <col min="11236" max="11236" width="10" style="219" customWidth="1"/>
    <col min="11237" max="11237" width="0" style="219" hidden="1" customWidth="1"/>
    <col min="11238" max="11239" width="14.6640625" style="219" customWidth="1"/>
    <col min="11240" max="11240" width="12.88671875" style="219" customWidth="1"/>
    <col min="11241" max="11241" width="3.33203125" style="219" customWidth="1"/>
    <col min="11242" max="11242" width="30.33203125" style="219" customWidth="1"/>
    <col min="11243" max="11243" width="5" style="219" customWidth="1"/>
    <col min="11244" max="11244" width="0" style="219" hidden="1" customWidth="1"/>
    <col min="11245" max="11245" width="14.33203125" style="219" customWidth="1"/>
    <col min="11246" max="11246" width="5.6640625" style="219" customWidth="1"/>
    <col min="11247" max="11247" width="0" style="219" hidden="1" customWidth="1"/>
    <col min="11248" max="11248" width="17.33203125" style="219" customWidth="1"/>
    <col min="11249" max="11249" width="12.6640625" style="219" customWidth="1"/>
    <col min="11250" max="11250" width="0" style="219" hidden="1" customWidth="1"/>
    <col min="11251" max="11251" width="5.33203125" style="219" customWidth="1"/>
    <col min="11252" max="11252" width="0" style="219" hidden="1" customWidth="1"/>
    <col min="11253" max="11253" width="17" style="219" customWidth="1"/>
    <col min="11254" max="11254" width="6.33203125" style="219" customWidth="1"/>
    <col min="11255" max="11255" width="0" style="219" hidden="1" customWidth="1"/>
    <col min="11256" max="11256" width="14.33203125" style="219" customWidth="1"/>
    <col min="11257" max="11257" width="7.5546875" style="219" customWidth="1"/>
    <col min="11258" max="11258" width="0" style="219" hidden="1" customWidth="1"/>
    <col min="11259" max="11260" width="14.33203125" style="219" customWidth="1"/>
    <col min="11261" max="11261" width="20.88671875" style="219" customWidth="1"/>
    <col min="11262" max="11262" width="14.44140625" style="219" customWidth="1"/>
    <col min="11263" max="11263" width="15" style="219" customWidth="1"/>
    <col min="11264" max="11264" width="2.6640625" style="219" customWidth="1"/>
    <col min="11265" max="11265" width="11.6640625" style="219" customWidth="1"/>
    <col min="11266" max="11266" width="11.5546875" style="219" customWidth="1"/>
    <col min="11267" max="11267" width="2.33203125" style="219" customWidth="1"/>
    <col min="11268" max="11268" width="41" style="219" customWidth="1"/>
    <col min="11269" max="11269" width="14.33203125" style="219" customWidth="1"/>
    <col min="11270" max="11271" width="11.5546875" style="219" customWidth="1"/>
    <col min="11272" max="11272" width="21.88671875" style="219" customWidth="1"/>
    <col min="11273" max="11464" width="11.44140625" style="219"/>
    <col min="11465" max="11465" width="21.88671875" style="219" customWidth="1"/>
    <col min="11466" max="11466" width="13.88671875" style="219" customWidth="1"/>
    <col min="11467" max="11467" width="38.6640625" style="219" customWidth="1"/>
    <col min="11468" max="11468" width="3" style="219" bestFit="1" customWidth="1"/>
    <col min="11469" max="11469" width="32.33203125" style="219" customWidth="1"/>
    <col min="11470" max="11470" width="46.33203125" style="219" customWidth="1"/>
    <col min="11471" max="11471" width="19" style="219" customWidth="1"/>
    <col min="11472" max="11472" width="0" style="219" hidden="1" customWidth="1"/>
    <col min="11473" max="11473" width="17.6640625" style="219" customWidth="1"/>
    <col min="11474" max="11474" width="0" style="219" hidden="1" customWidth="1"/>
    <col min="11475" max="11475" width="22.33203125" style="219" customWidth="1"/>
    <col min="11476" max="11476" width="5.33203125" style="219" customWidth="1"/>
    <col min="11477" max="11477" width="36.33203125" style="219" customWidth="1"/>
    <col min="11478" max="11478" width="5.6640625" style="219" customWidth="1"/>
    <col min="11479" max="11479" width="0" style="219" hidden="1" customWidth="1"/>
    <col min="11480" max="11480" width="20.6640625" style="219" customWidth="1"/>
    <col min="11481" max="11481" width="4.88671875" style="219" customWidth="1"/>
    <col min="11482" max="11482" width="0" style="219" hidden="1" customWidth="1"/>
    <col min="11483" max="11483" width="24.6640625" style="219" customWidth="1"/>
    <col min="11484" max="11484" width="12.33203125" style="219" customWidth="1"/>
    <col min="11485" max="11485" width="0" style="219" hidden="1" customWidth="1"/>
    <col min="11486" max="11486" width="3.44140625" style="219" customWidth="1"/>
    <col min="11487" max="11487" width="0" style="219" hidden="1" customWidth="1"/>
    <col min="11488" max="11488" width="17.6640625" style="219" customWidth="1"/>
    <col min="11489" max="11489" width="3.44140625" style="219" customWidth="1"/>
    <col min="11490" max="11490" width="0" style="219" hidden="1" customWidth="1"/>
    <col min="11491" max="11491" width="23.6640625" style="219" customWidth="1"/>
    <col min="11492" max="11492" width="10" style="219" customWidth="1"/>
    <col min="11493" max="11493" width="0" style="219" hidden="1" customWidth="1"/>
    <col min="11494" max="11495" width="14.6640625" style="219" customWidth="1"/>
    <col min="11496" max="11496" width="12.88671875" style="219" customWidth="1"/>
    <col min="11497" max="11497" width="3.33203125" style="219" customWidth="1"/>
    <col min="11498" max="11498" width="30.33203125" style="219" customWidth="1"/>
    <col min="11499" max="11499" width="5" style="219" customWidth="1"/>
    <col min="11500" max="11500" width="0" style="219" hidden="1" customWidth="1"/>
    <col min="11501" max="11501" width="14.33203125" style="219" customWidth="1"/>
    <col min="11502" max="11502" width="5.6640625" style="219" customWidth="1"/>
    <col min="11503" max="11503" width="0" style="219" hidden="1" customWidth="1"/>
    <col min="11504" max="11504" width="17.33203125" style="219" customWidth="1"/>
    <col min="11505" max="11505" width="12.6640625" style="219" customWidth="1"/>
    <col min="11506" max="11506" width="0" style="219" hidden="1" customWidth="1"/>
    <col min="11507" max="11507" width="5.33203125" style="219" customWidth="1"/>
    <col min="11508" max="11508" width="0" style="219" hidden="1" customWidth="1"/>
    <col min="11509" max="11509" width="17" style="219" customWidth="1"/>
    <col min="11510" max="11510" width="6.33203125" style="219" customWidth="1"/>
    <col min="11511" max="11511" width="0" style="219" hidden="1" customWidth="1"/>
    <col min="11512" max="11512" width="14.33203125" style="219" customWidth="1"/>
    <col min="11513" max="11513" width="7.5546875" style="219" customWidth="1"/>
    <col min="11514" max="11514" width="0" style="219" hidden="1" customWidth="1"/>
    <col min="11515" max="11516" width="14.33203125" style="219" customWidth="1"/>
    <col min="11517" max="11517" width="20.88671875" style="219" customWidth="1"/>
    <col min="11518" max="11518" width="14.44140625" style="219" customWidth="1"/>
    <col min="11519" max="11519" width="15" style="219" customWidth="1"/>
    <col min="11520" max="11520" width="2.6640625" style="219" customWidth="1"/>
    <col min="11521" max="11521" width="11.6640625" style="219" customWidth="1"/>
    <col min="11522" max="11522" width="11.5546875" style="219" customWidth="1"/>
    <col min="11523" max="11523" width="2.33203125" style="219" customWidth="1"/>
    <col min="11524" max="11524" width="41" style="219" customWidth="1"/>
    <col min="11525" max="11525" width="14.33203125" style="219" customWidth="1"/>
    <col min="11526" max="11527" width="11.5546875" style="219" customWidth="1"/>
    <col min="11528" max="11528" width="21.88671875" style="219" customWidth="1"/>
    <col min="11529" max="11720" width="11.44140625" style="219"/>
    <col min="11721" max="11721" width="21.88671875" style="219" customWidth="1"/>
    <col min="11722" max="11722" width="13.88671875" style="219" customWidth="1"/>
    <col min="11723" max="11723" width="38.6640625" style="219" customWidth="1"/>
    <col min="11724" max="11724" width="3" style="219" bestFit="1" customWidth="1"/>
    <col min="11725" max="11725" width="32.33203125" style="219" customWidth="1"/>
    <col min="11726" max="11726" width="46.33203125" style="219" customWidth="1"/>
    <col min="11727" max="11727" width="19" style="219" customWidth="1"/>
    <col min="11728" max="11728" width="0" style="219" hidden="1" customWidth="1"/>
    <col min="11729" max="11729" width="17.6640625" style="219" customWidth="1"/>
    <col min="11730" max="11730" width="0" style="219" hidden="1" customWidth="1"/>
    <col min="11731" max="11731" width="22.33203125" style="219" customWidth="1"/>
    <col min="11732" max="11732" width="5.33203125" style="219" customWidth="1"/>
    <col min="11733" max="11733" width="36.33203125" style="219" customWidth="1"/>
    <col min="11734" max="11734" width="5.6640625" style="219" customWidth="1"/>
    <col min="11735" max="11735" width="0" style="219" hidden="1" customWidth="1"/>
    <col min="11736" max="11736" width="20.6640625" style="219" customWidth="1"/>
    <col min="11737" max="11737" width="4.88671875" style="219" customWidth="1"/>
    <col min="11738" max="11738" width="0" style="219" hidden="1" customWidth="1"/>
    <col min="11739" max="11739" width="24.6640625" style="219" customWidth="1"/>
    <col min="11740" max="11740" width="12.33203125" style="219" customWidth="1"/>
    <col min="11741" max="11741" width="0" style="219" hidden="1" customWidth="1"/>
    <col min="11742" max="11742" width="3.44140625" style="219" customWidth="1"/>
    <col min="11743" max="11743" width="0" style="219" hidden="1" customWidth="1"/>
    <col min="11744" max="11744" width="17.6640625" style="219" customWidth="1"/>
    <col min="11745" max="11745" width="3.44140625" style="219" customWidth="1"/>
    <col min="11746" max="11746" width="0" style="219" hidden="1" customWidth="1"/>
    <col min="11747" max="11747" width="23.6640625" style="219" customWidth="1"/>
    <col min="11748" max="11748" width="10" style="219" customWidth="1"/>
    <col min="11749" max="11749" width="0" style="219" hidden="1" customWidth="1"/>
    <col min="11750" max="11751" width="14.6640625" style="219" customWidth="1"/>
    <col min="11752" max="11752" width="12.88671875" style="219" customWidth="1"/>
    <col min="11753" max="11753" width="3.33203125" style="219" customWidth="1"/>
    <col min="11754" max="11754" width="30.33203125" style="219" customWidth="1"/>
    <col min="11755" max="11755" width="5" style="219" customWidth="1"/>
    <col min="11756" max="11756" width="0" style="219" hidden="1" customWidth="1"/>
    <col min="11757" max="11757" width="14.33203125" style="219" customWidth="1"/>
    <col min="11758" max="11758" width="5.6640625" style="219" customWidth="1"/>
    <col min="11759" max="11759" width="0" style="219" hidden="1" customWidth="1"/>
    <col min="11760" max="11760" width="17.33203125" style="219" customWidth="1"/>
    <col min="11761" max="11761" width="12.6640625" style="219" customWidth="1"/>
    <col min="11762" max="11762" width="0" style="219" hidden="1" customWidth="1"/>
    <col min="11763" max="11763" width="5.33203125" style="219" customWidth="1"/>
    <col min="11764" max="11764" width="0" style="219" hidden="1" customWidth="1"/>
    <col min="11765" max="11765" width="17" style="219" customWidth="1"/>
    <col min="11766" max="11766" width="6.33203125" style="219" customWidth="1"/>
    <col min="11767" max="11767" width="0" style="219" hidden="1" customWidth="1"/>
    <col min="11768" max="11768" width="14.33203125" style="219" customWidth="1"/>
    <col min="11769" max="11769" width="7.5546875" style="219" customWidth="1"/>
    <col min="11770" max="11770" width="0" style="219" hidden="1" customWidth="1"/>
    <col min="11771" max="11772" width="14.33203125" style="219" customWidth="1"/>
    <col min="11773" max="11773" width="20.88671875" style="219" customWidth="1"/>
    <col min="11774" max="11774" width="14.44140625" style="219" customWidth="1"/>
    <col min="11775" max="11775" width="15" style="219" customWidth="1"/>
    <col min="11776" max="11776" width="2.6640625" style="219" customWidth="1"/>
    <col min="11777" max="11777" width="11.6640625" style="219" customWidth="1"/>
    <col min="11778" max="11778" width="11.5546875" style="219" customWidth="1"/>
    <col min="11779" max="11779" width="2.33203125" style="219" customWidth="1"/>
    <col min="11780" max="11780" width="41" style="219" customWidth="1"/>
    <col min="11781" max="11781" width="14.33203125" style="219" customWidth="1"/>
    <col min="11782" max="11783" width="11.5546875" style="219" customWidth="1"/>
    <col min="11784" max="11784" width="21.88671875" style="219" customWidth="1"/>
    <col min="11785" max="11976" width="11.44140625" style="219"/>
    <col min="11977" max="11977" width="21.88671875" style="219" customWidth="1"/>
    <col min="11978" max="11978" width="13.88671875" style="219" customWidth="1"/>
    <col min="11979" max="11979" width="38.6640625" style="219" customWidth="1"/>
    <col min="11980" max="11980" width="3" style="219" bestFit="1" customWidth="1"/>
    <col min="11981" max="11981" width="32.33203125" style="219" customWidth="1"/>
    <col min="11982" max="11982" width="46.33203125" style="219" customWidth="1"/>
    <col min="11983" max="11983" width="19" style="219" customWidth="1"/>
    <col min="11984" max="11984" width="0" style="219" hidden="1" customWidth="1"/>
    <col min="11985" max="11985" width="17.6640625" style="219" customWidth="1"/>
    <col min="11986" max="11986" width="0" style="219" hidden="1" customWidth="1"/>
    <col min="11987" max="11987" width="22.33203125" style="219" customWidth="1"/>
    <col min="11988" max="11988" width="5.33203125" style="219" customWidth="1"/>
    <col min="11989" max="11989" width="36.33203125" style="219" customWidth="1"/>
    <col min="11990" max="11990" width="5.6640625" style="219" customWidth="1"/>
    <col min="11991" max="11991" width="0" style="219" hidden="1" customWidth="1"/>
    <col min="11992" max="11992" width="20.6640625" style="219" customWidth="1"/>
    <col min="11993" max="11993" width="4.88671875" style="219" customWidth="1"/>
    <col min="11994" max="11994" width="0" style="219" hidden="1" customWidth="1"/>
    <col min="11995" max="11995" width="24.6640625" style="219" customWidth="1"/>
    <col min="11996" max="11996" width="12.33203125" style="219" customWidth="1"/>
    <col min="11997" max="11997" width="0" style="219" hidden="1" customWidth="1"/>
    <col min="11998" max="11998" width="3.44140625" style="219" customWidth="1"/>
    <col min="11999" max="11999" width="0" style="219" hidden="1" customWidth="1"/>
    <col min="12000" max="12000" width="17.6640625" style="219" customWidth="1"/>
    <col min="12001" max="12001" width="3.44140625" style="219" customWidth="1"/>
    <col min="12002" max="12002" width="0" style="219" hidden="1" customWidth="1"/>
    <col min="12003" max="12003" width="23.6640625" style="219" customWidth="1"/>
    <col min="12004" max="12004" width="10" style="219" customWidth="1"/>
    <col min="12005" max="12005" width="0" style="219" hidden="1" customWidth="1"/>
    <col min="12006" max="12007" width="14.6640625" style="219" customWidth="1"/>
    <col min="12008" max="12008" width="12.88671875" style="219" customWidth="1"/>
    <col min="12009" max="12009" width="3.33203125" style="219" customWidth="1"/>
    <col min="12010" max="12010" width="30.33203125" style="219" customWidth="1"/>
    <col min="12011" max="12011" width="5" style="219" customWidth="1"/>
    <col min="12012" max="12012" width="0" style="219" hidden="1" customWidth="1"/>
    <col min="12013" max="12013" width="14.33203125" style="219" customWidth="1"/>
    <col min="12014" max="12014" width="5.6640625" style="219" customWidth="1"/>
    <col min="12015" max="12015" width="0" style="219" hidden="1" customWidth="1"/>
    <col min="12016" max="12016" width="17.33203125" style="219" customWidth="1"/>
    <col min="12017" max="12017" width="12.6640625" style="219" customWidth="1"/>
    <col min="12018" max="12018" width="0" style="219" hidden="1" customWidth="1"/>
    <col min="12019" max="12019" width="5.33203125" style="219" customWidth="1"/>
    <col min="12020" max="12020" width="0" style="219" hidden="1" customWidth="1"/>
    <col min="12021" max="12021" width="17" style="219" customWidth="1"/>
    <col min="12022" max="12022" width="6.33203125" style="219" customWidth="1"/>
    <col min="12023" max="12023" width="0" style="219" hidden="1" customWidth="1"/>
    <col min="12024" max="12024" width="14.33203125" style="219" customWidth="1"/>
    <col min="12025" max="12025" width="7.5546875" style="219" customWidth="1"/>
    <col min="12026" max="12026" width="0" style="219" hidden="1" customWidth="1"/>
    <col min="12027" max="12028" width="14.33203125" style="219" customWidth="1"/>
    <col min="12029" max="12029" width="20.88671875" style="219" customWidth="1"/>
    <col min="12030" max="12030" width="14.44140625" style="219" customWidth="1"/>
    <col min="12031" max="12031" width="15" style="219" customWidth="1"/>
    <col min="12032" max="12032" width="2.6640625" style="219" customWidth="1"/>
    <col min="12033" max="12033" width="11.6640625" style="219" customWidth="1"/>
    <col min="12034" max="12034" width="11.5546875" style="219" customWidth="1"/>
    <col min="12035" max="12035" width="2.33203125" style="219" customWidth="1"/>
    <col min="12036" max="12036" width="41" style="219" customWidth="1"/>
    <col min="12037" max="12037" width="14.33203125" style="219" customWidth="1"/>
    <col min="12038" max="12039" width="11.5546875" style="219" customWidth="1"/>
    <col min="12040" max="12040" width="21.88671875" style="219" customWidth="1"/>
    <col min="12041" max="12232" width="11.44140625" style="219"/>
    <col min="12233" max="12233" width="21.88671875" style="219" customWidth="1"/>
    <col min="12234" max="12234" width="13.88671875" style="219" customWidth="1"/>
    <col min="12235" max="12235" width="38.6640625" style="219" customWidth="1"/>
    <col min="12236" max="12236" width="3" style="219" bestFit="1" customWidth="1"/>
    <col min="12237" max="12237" width="32.33203125" style="219" customWidth="1"/>
    <col min="12238" max="12238" width="46.33203125" style="219" customWidth="1"/>
    <col min="12239" max="12239" width="19" style="219" customWidth="1"/>
    <col min="12240" max="12240" width="0" style="219" hidden="1" customWidth="1"/>
    <col min="12241" max="12241" width="17.6640625" style="219" customWidth="1"/>
    <col min="12242" max="12242" width="0" style="219" hidden="1" customWidth="1"/>
    <col min="12243" max="12243" width="22.33203125" style="219" customWidth="1"/>
    <col min="12244" max="12244" width="5.33203125" style="219" customWidth="1"/>
    <col min="12245" max="12245" width="36.33203125" style="219" customWidth="1"/>
    <col min="12246" max="12246" width="5.6640625" style="219" customWidth="1"/>
    <col min="12247" max="12247" width="0" style="219" hidden="1" customWidth="1"/>
    <col min="12248" max="12248" width="20.6640625" style="219" customWidth="1"/>
    <col min="12249" max="12249" width="4.88671875" style="219" customWidth="1"/>
    <col min="12250" max="12250" width="0" style="219" hidden="1" customWidth="1"/>
    <col min="12251" max="12251" width="24.6640625" style="219" customWidth="1"/>
    <col min="12252" max="12252" width="12.33203125" style="219" customWidth="1"/>
    <col min="12253" max="12253" width="0" style="219" hidden="1" customWidth="1"/>
    <col min="12254" max="12254" width="3.44140625" style="219" customWidth="1"/>
    <col min="12255" max="12255" width="0" style="219" hidden="1" customWidth="1"/>
    <col min="12256" max="12256" width="17.6640625" style="219" customWidth="1"/>
    <col min="12257" max="12257" width="3.44140625" style="219" customWidth="1"/>
    <col min="12258" max="12258" width="0" style="219" hidden="1" customWidth="1"/>
    <col min="12259" max="12259" width="23.6640625" style="219" customWidth="1"/>
    <col min="12260" max="12260" width="10" style="219" customWidth="1"/>
    <col min="12261" max="12261" width="0" style="219" hidden="1" customWidth="1"/>
    <col min="12262" max="12263" width="14.6640625" style="219" customWidth="1"/>
    <col min="12264" max="12264" width="12.88671875" style="219" customWidth="1"/>
    <col min="12265" max="12265" width="3.33203125" style="219" customWidth="1"/>
    <col min="12266" max="12266" width="30.33203125" style="219" customWidth="1"/>
    <col min="12267" max="12267" width="5" style="219" customWidth="1"/>
    <col min="12268" max="12268" width="0" style="219" hidden="1" customWidth="1"/>
    <col min="12269" max="12269" width="14.33203125" style="219" customWidth="1"/>
    <col min="12270" max="12270" width="5.6640625" style="219" customWidth="1"/>
    <col min="12271" max="12271" width="0" style="219" hidden="1" customWidth="1"/>
    <col min="12272" max="12272" width="17.33203125" style="219" customWidth="1"/>
    <col min="12273" max="12273" width="12.6640625" style="219" customWidth="1"/>
    <col min="12274" max="12274" width="0" style="219" hidden="1" customWidth="1"/>
    <col min="12275" max="12275" width="5.33203125" style="219" customWidth="1"/>
    <col min="12276" max="12276" width="0" style="219" hidden="1" customWidth="1"/>
    <col min="12277" max="12277" width="17" style="219" customWidth="1"/>
    <col min="12278" max="12278" width="6.33203125" style="219" customWidth="1"/>
    <col min="12279" max="12279" width="0" style="219" hidden="1" customWidth="1"/>
    <col min="12280" max="12280" width="14.33203125" style="219" customWidth="1"/>
    <col min="12281" max="12281" width="7.5546875" style="219" customWidth="1"/>
    <col min="12282" max="12282" width="0" style="219" hidden="1" customWidth="1"/>
    <col min="12283" max="12284" width="14.33203125" style="219" customWidth="1"/>
    <col min="12285" max="12285" width="20.88671875" style="219" customWidth="1"/>
    <col min="12286" max="12286" width="14.44140625" style="219" customWidth="1"/>
    <col min="12287" max="12287" width="15" style="219" customWidth="1"/>
    <col min="12288" max="12288" width="2.6640625" style="219" customWidth="1"/>
    <col min="12289" max="12289" width="11.6640625" style="219" customWidth="1"/>
    <col min="12290" max="12290" width="11.5546875" style="219" customWidth="1"/>
    <col min="12291" max="12291" width="2.33203125" style="219" customWidth="1"/>
    <col min="12292" max="12292" width="41" style="219" customWidth="1"/>
    <col min="12293" max="12293" width="14.33203125" style="219" customWidth="1"/>
    <col min="12294" max="12295" width="11.5546875" style="219" customWidth="1"/>
    <col min="12296" max="12296" width="21.88671875" style="219" customWidth="1"/>
    <col min="12297" max="12488" width="11.44140625" style="219"/>
    <col min="12489" max="12489" width="21.88671875" style="219" customWidth="1"/>
    <col min="12490" max="12490" width="13.88671875" style="219" customWidth="1"/>
    <col min="12491" max="12491" width="38.6640625" style="219" customWidth="1"/>
    <col min="12492" max="12492" width="3" style="219" bestFit="1" customWidth="1"/>
    <col min="12493" max="12493" width="32.33203125" style="219" customWidth="1"/>
    <col min="12494" max="12494" width="46.33203125" style="219" customWidth="1"/>
    <col min="12495" max="12495" width="19" style="219" customWidth="1"/>
    <col min="12496" max="12496" width="0" style="219" hidden="1" customWidth="1"/>
    <col min="12497" max="12497" width="17.6640625" style="219" customWidth="1"/>
    <col min="12498" max="12498" width="0" style="219" hidden="1" customWidth="1"/>
    <col min="12499" max="12499" width="22.33203125" style="219" customWidth="1"/>
    <col min="12500" max="12500" width="5.33203125" style="219" customWidth="1"/>
    <col min="12501" max="12501" width="36.33203125" style="219" customWidth="1"/>
    <col min="12502" max="12502" width="5.6640625" style="219" customWidth="1"/>
    <col min="12503" max="12503" width="0" style="219" hidden="1" customWidth="1"/>
    <col min="12504" max="12504" width="20.6640625" style="219" customWidth="1"/>
    <col min="12505" max="12505" width="4.88671875" style="219" customWidth="1"/>
    <col min="12506" max="12506" width="0" style="219" hidden="1" customWidth="1"/>
    <col min="12507" max="12507" width="24.6640625" style="219" customWidth="1"/>
    <col min="12508" max="12508" width="12.33203125" style="219" customWidth="1"/>
    <col min="12509" max="12509" width="0" style="219" hidden="1" customWidth="1"/>
    <col min="12510" max="12510" width="3.44140625" style="219" customWidth="1"/>
    <col min="12511" max="12511" width="0" style="219" hidden="1" customWidth="1"/>
    <col min="12512" max="12512" width="17.6640625" style="219" customWidth="1"/>
    <col min="12513" max="12513" width="3.44140625" style="219" customWidth="1"/>
    <col min="12514" max="12514" width="0" style="219" hidden="1" customWidth="1"/>
    <col min="12515" max="12515" width="23.6640625" style="219" customWidth="1"/>
    <col min="12516" max="12516" width="10" style="219" customWidth="1"/>
    <col min="12517" max="12517" width="0" style="219" hidden="1" customWidth="1"/>
    <col min="12518" max="12519" width="14.6640625" style="219" customWidth="1"/>
    <col min="12520" max="12520" width="12.88671875" style="219" customWidth="1"/>
    <col min="12521" max="12521" width="3.33203125" style="219" customWidth="1"/>
    <col min="12522" max="12522" width="30.33203125" style="219" customWidth="1"/>
    <col min="12523" max="12523" width="5" style="219" customWidth="1"/>
    <col min="12524" max="12524" width="0" style="219" hidden="1" customWidth="1"/>
    <col min="12525" max="12525" width="14.33203125" style="219" customWidth="1"/>
    <col min="12526" max="12526" width="5.6640625" style="219" customWidth="1"/>
    <col min="12527" max="12527" width="0" style="219" hidden="1" customWidth="1"/>
    <col min="12528" max="12528" width="17.33203125" style="219" customWidth="1"/>
    <col min="12529" max="12529" width="12.6640625" style="219" customWidth="1"/>
    <col min="12530" max="12530" width="0" style="219" hidden="1" customWidth="1"/>
    <col min="12531" max="12531" width="5.33203125" style="219" customWidth="1"/>
    <col min="12532" max="12532" width="0" style="219" hidden="1" customWidth="1"/>
    <col min="12533" max="12533" width="17" style="219" customWidth="1"/>
    <col min="12534" max="12534" width="6.33203125" style="219" customWidth="1"/>
    <col min="12535" max="12535" width="0" style="219" hidden="1" customWidth="1"/>
    <col min="12536" max="12536" width="14.33203125" style="219" customWidth="1"/>
    <col min="12537" max="12537" width="7.5546875" style="219" customWidth="1"/>
    <col min="12538" max="12538" width="0" style="219" hidden="1" customWidth="1"/>
    <col min="12539" max="12540" width="14.33203125" style="219" customWidth="1"/>
    <col min="12541" max="12541" width="20.88671875" style="219" customWidth="1"/>
    <col min="12542" max="12542" width="14.44140625" style="219" customWidth="1"/>
    <col min="12543" max="12543" width="15" style="219" customWidth="1"/>
    <col min="12544" max="12544" width="2.6640625" style="219" customWidth="1"/>
    <col min="12545" max="12545" width="11.6640625" style="219" customWidth="1"/>
    <col min="12546" max="12546" width="11.5546875" style="219" customWidth="1"/>
    <col min="12547" max="12547" width="2.33203125" style="219" customWidth="1"/>
    <col min="12548" max="12548" width="41" style="219" customWidth="1"/>
    <col min="12549" max="12549" width="14.33203125" style="219" customWidth="1"/>
    <col min="12550" max="12551" width="11.5546875" style="219" customWidth="1"/>
    <col min="12552" max="12552" width="21.88671875" style="219" customWidth="1"/>
    <col min="12553" max="12744" width="11.44140625" style="219"/>
    <col min="12745" max="12745" width="21.88671875" style="219" customWidth="1"/>
    <col min="12746" max="12746" width="13.88671875" style="219" customWidth="1"/>
    <col min="12747" max="12747" width="38.6640625" style="219" customWidth="1"/>
    <col min="12748" max="12748" width="3" style="219" bestFit="1" customWidth="1"/>
    <col min="12749" max="12749" width="32.33203125" style="219" customWidth="1"/>
    <col min="12750" max="12750" width="46.33203125" style="219" customWidth="1"/>
    <col min="12751" max="12751" width="19" style="219" customWidth="1"/>
    <col min="12752" max="12752" width="0" style="219" hidden="1" customWidth="1"/>
    <col min="12753" max="12753" width="17.6640625" style="219" customWidth="1"/>
    <col min="12754" max="12754" width="0" style="219" hidden="1" customWidth="1"/>
    <col min="12755" max="12755" width="22.33203125" style="219" customWidth="1"/>
    <col min="12756" max="12756" width="5.33203125" style="219" customWidth="1"/>
    <col min="12757" max="12757" width="36.33203125" style="219" customWidth="1"/>
    <col min="12758" max="12758" width="5.6640625" style="219" customWidth="1"/>
    <col min="12759" max="12759" width="0" style="219" hidden="1" customWidth="1"/>
    <col min="12760" max="12760" width="20.6640625" style="219" customWidth="1"/>
    <col min="12761" max="12761" width="4.88671875" style="219" customWidth="1"/>
    <col min="12762" max="12762" width="0" style="219" hidden="1" customWidth="1"/>
    <col min="12763" max="12763" width="24.6640625" style="219" customWidth="1"/>
    <col min="12764" max="12764" width="12.33203125" style="219" customWidth="1"/>
    <col min="12765" max="12765" width="0" style="219" hidden="1" customWidth="1"/>
    <col min="12766" max="12766" width="3.44140625" style="219" customWidth="1"/>
    <col min="12767" max="12767" width="0" style="219" hidden="1" customWidth="1"/>
    <col min="12768" max="12768" width="17.6640625" style="219" customWidth="1"/>
    <col min="12769" max="12769" width="3.44140625" style="219" customWidth="1"/>
    <col min="12770" max="12770" width="0" style="219" hidden="1" customWidth="1"/>
    <col min="12771" max="12771" width="23.6640625" style="219" customWidth="1"/>
    <col min="12772" max="12772" width="10" style="219" customWidth="1"/>
    <col min="12773" max="12773" width="0" style="219" hidden="1" customWidth="1"/>
    <col min="12774" max="12775" width="14.6640625" style="219" customWidth="1"/>
    <col min="12776" max="12776" width="12.88671875" style="219" customWidth="1"/>
    <col min="12777" max="12777" width="3.33203125" style="219" customWidth="1"/>
    <col min="12778" max="12778" width="30.33203125" style="219" customWidth="1"/>
    <col min="12779" max="12779" width="5" style="219" customWidth="1"/>
    <col min="12780" max="12780" width="0" style="219" hidden="1" customWidth="1"/>
    <col min="12781" max="12781" width="14.33203125" style="219" customWidth="1"/>
    <col min="12782" max="12782" width="5.6640625" style="219" customWidth="1"/>
    <col min="12783" max="12783" width="0" style="219" hidden="1" customWidth="1"/>
    <col min="12784" max="12784" width="17.33203125" style="219" customWidth="1"/>
    <col min="12785" max="12785" width="12.6640625" style="219" customWidth="1"/>
    <col min="12786" max="12786" width="0" style="219" hidden="1" customWidth="1"/>
    <col min="12787" max="12787" width="5.33203125" style="219" customWidth="1"/>
    <col min="12788" max="12788" width="0" style="219" hidden="1" customWidth="1"/>
    <col min="12789" max="12789" width="17" style="219" customWidth="1"/>
    <col min="12790" max="12790" width="6.33203125" style="219" customWidth="1"/>
    <col min="12791" max="12791" width="0" style="219" hidden="1" customWidth="1"/>
    <col min="12792" max="12792" width="14.33203125" style="219" customWidth="1"/>
    <col min="12793" max="12793" width="7.5546875" style="219" customWidth="1"/>
    <col min="12794" max="12794" width="0" style="219" hidden="1" customWidth="1"/>
    <col min="12795" max="12796" width="14.33203125" style="219" customWidth="1"/>
    <col min="12797" max="12797" width="20.88671875" style="219" customWidth="1"/>
    <col min="12798" max="12798" width="14.44140625" style="219" customWidth="1"/>
    <col min="12799" max="12799" width="15" style="219" customWidth="1"/>
    <col min="12800" max="12800" width="2.6640625" style="219" customWidth="1"/>
    <col min="12801" max="12801" width="11.6640625" style="219" customWidth="1"/>
    <col min="12802" max="12802" width="11.5546875" style="219" customWidth="1"/>
    <col min="12803" max="12803" width="2.33203125" style="219" customWidth="1"/>
    <col min="12804" max="12804" width="41" style="219" customWidth="1"/>
    <col min="12805" max="12805" width="14.33203125" style="219" customWidth="1"/>
    <col min="12806" max="12807" width="11.5546875" style="219" customWidth="1"/>
    <col min="12808" max="12808" width="21.88671875" style="219" customWidth="1"/>
    <col min="12809" max="13000" width="11.44140625" style="219"/>
    <col min="13001" max="13001" width="21.88671875" style="219" customWidth="1"/>
    <col min="13002" max="13002" width="13.88671875" style="219" customWidth="1"/>
    <col min="13003" max="13003" width="38.6640625" style="219" customWidth="1"/>
    <col min="13004" max="13004" width="3" style="219" bestFit="1" customWidth="1"/>
    <col min="13005" max="13005" width="32.33203125" style="219" customWidth="1"/>
    <col min="13006" max="13006" width="46.33203125" style="219" customWidth="1"/>
    <col min="13007" max="13007" width="19" style="219" customWidth="1"/>
    <col min="13008" max="13008" width="0" style="219" hidden="1" customWidth="1"/>
    <col min="13009" max="13009" width="17.6640625" style="219" customWidth="1"/>
    <col min="13010" max="13010" width="0" style="219" hidden="1" customWidth="1"/>
    <col min="13011" max="13011" width="22.33203125" style="219" customWidth="1"/>
    <col min="13012" max="13012" width="5.33203125" style="219" customWidth="1"/>
    <col min="13013" max="13013" width="36.33203125" style="219" customWidth="1"/>
    <col min="13014" max="13014" width="5.6640625" style="219" customWidth="1"/>
    <col min="13015" max="13015" width="0" style="219" hidden="1" customWidth="1"/>
    <col min="13016" max="13016" width="20.6640625" style="219" customWidth="1"/>
    <col min="13017" max="13017" width="4.88671875" style="219" customWidth="1"/>
    <col min="13018" max="13018" width="0" style="219" hidden="1" customWidth="1"/>
    <col min="13019" max="13019" width="24.6640625" style="219" customWidth="1"/>
    <col min="13020" max="13020" width="12.33203125" style="219" customWidth="1"/>
    <col min="13021" max="13021" width="0" style="219" hidden="1" customWidth="1"/>
    <col min="13022" max="13022" width="3.44140625" style="219" customWidth="1"/>
    <col min="13023" max="13023" width="0" style="219" hidden="1" customWidth="1"/>
    <col min="13024" max="13024" width="17.6640625" style="219" customWidth="1"/>
    <col min="13025" max="13025" width="3.44140625" style="219" customWidth="1"/>
    <col min="13026" max="13026" width="0" style="219" hidden="1" customWidth="1"/>
    <col min="13027" max="13027" width="23.6640625" style="219" customWidth="1"/>
    <col min="13028" max="13028" width="10" style="219" customWidth="1"/>
    <col min="13029" max="13029" width="0" style="219" hidden="1" customWidth="1"/>
    <col min="13030" max="13031" width="14.6640625" style="219" customWidth="1"/>
    <col min="13032" max="13032" width="12.88671875" style="219" customWidth="1"/>
    <col min="13033" max="13033" width="3.33203125" style="219" customWidth="1"/>
    <col min="13034" max="13034" width="30.33203125" style="219" customWidth="1"/>
    <col min="13035" max="13035" width="5" style="219" customWidth="1"/>
    <col min="13036" max="13036" width="0" style="219" hidden="1" customWidth="1"/>
    <col min="13037" max="13037" width="14.33203125" style="219" customWidth="1"/>
    <col min="13038" max="13038" width="5.6640625" style="219" customWidth="1"/>
    <col min="13039" max="13039" width="0" style="219" hidden="1" customWidth="1"/>
    <col min="13040" max="13040" width="17.33203125" style="219" customWidth="1"/>
    <col min="13041" max="13041" width="12.6640625" style="219" customWidth="1"/>
    <col min="13042" max="13042" width="0" style="219" hidden="1" customWidth="1"/>
    <col min="13043" max="13043" width="5.33203125" style="219" customWidth="1"/>
    <col min="13044" max="13044" width="0" style="219" hidden="1" customWidth="1"/>
    <col min="13045" max="13045" width="17" style="219" customWidth="1"/>
    <col min="13046" max="13046" width="6.33203125" style="219" customWidth="1"/>
    <col min="13047" max="13047" width="0" style="219" hidden="1" customWidth="1"/>
    <col min="13048" max="13048" width="14.33203125" style="219" customWidth="1"/>
    <col min="13049" max="13049" width="7.5546875" style="219" customWidth="1"/>
    <col min="13050" max="13050" width="0" style="219" hidden="1" customWidth="1"/>
    <col min="13051" max="13052" width="14.33203125" style="219" customWidth="1"/>
    <col min="13053" max="13053" width="20.88671875" style="219" customWidth="1"/>
    <col min="13054" max="13054" width="14.44140625" style="219" customWidth="1"/>
    <col min="13055" max="13055" width="15" style="219" customWidth="1"/>
    <col min="13056" max="13056" width="2.6640625" style="219" customWidth="1"/>
    <col min="13057" max="13057" width="11.6640625" style="219" customWidth="1"/>
    <col min="13058" max="13058" width="11.5546875" style="219" customWidth="1"/>
    <col min="13059" max="13059" width="2.33203125" style="219" customWidth="1"/>
    <col min="13060" max="13060" width="41" style="219" customWidth="1"/>
    <col min="13061" max="13061" width="14.33203125" style="219" customWidth="1"/>
    <col min="13062" max="13063" width="11.5546875" style="219" customWidth="1"/>
    <col min="13064" max="13064" width="21.88671875" style="219" customWidth="1"/>
    <col min="13065" max="13256" width="11.44140625" style="219"/>
    <col min="13257" max="13257" width="21.88671875" style="219" customWidth="1"/>
    <col min="13258" max="13258" width="13.88671875" style="219" customWidth="1"/>
    <col min="13259" max="13259" width="38.6640625" style="219" customWidth="1"/>
    <col min="13260" max="13260" width="3" style="219" bestFit="1" customWidth="1"/>
    <col min="13261" max="13261" width="32.33203125" style="219" customWidth="1"/>
    <col min="13262" max="13262" width="46.33203125" style="219" customWidth="1"/>
    <col min="13263" max="13263" width="19" style="219" customWidth="1"/>
    <col min="13264" max="13264" width="0" style="219" hidden="1" customWidth="1"/>
    <col min="13265" max="13265" width="17.6640625" style="219" customWidth="1"/>
    <col min="13266" max="13266" width="0" style="219" hidden="1" customWidth="1"/>
    <col min="13267" max="13267" width="22.33203125" style="219" customWidth="1"/>
    <col min="13268" max="13268" width="5.33203125" style="219" customWidth="1"/>
    <col min="13269" max="13269" width="36.33203125" style="219" customWidth="1"/>
    <col min="13270" max="13270" width="5.6640625" style="219" customWidth="1"/>
    <col min="13271" max="13271" width="0" style="219" hidden="1" customWidth="1"/>
    <col min="13272" max="13272" width="20.6640625" style="219" customWidth="1"/>
    <col min="13273" max="13273" width="4.88671875" style="219" customWidth="1"/>
    <col min="13274" max="13274" width="0" style="219" hidden="1" customWidth="1"/>
    <col min="13275" max="13275" width="24.6640625" style="219" customWidth="1"/>
    <col min="13276" max="13276" width="12.33203125" style="219" customWidth="1"/>
    <col min="13277" max="13277" width="0" style="219" hidden="1" customWidth="1"/>
    <col min="13278" max="13278" width="3.44140625" style="219" customWidth="1"/>
    <col min="13279" max="13279" width="0" style="219" hidden="1" customWidth="1"/>
    <col min="13280" max="13280" width="17.6640625" style="219" customWidth="1"/>
    <col min="13281" max="13281" width="3.44140625" style="219" customWidth="1"/>
    <col min="13282" max="13282" width="0" style="219" hidden="1" customWidth="1"/>
    <col min="13283" max="13283" width="23.6640625" style="219" customWidth="1"/>
    <col min="13284" max="13284" width="10" style="219" customWidth="1"/>
    <col min="13285" max="13285" width="0" style="219" hidden="1" customWidth="1"/>
    <col min="13286" max="13287" width="14.6640625" style="219" customWidth="1"/>
    <col min="13288" max="13288" width="12.88671875" style="219" customWidth="1"/>
    <col min="13289" max="13289" width="3.33203125" style="219" customWidth="1"/>
    <col min="13290" max="13290" width="30.33203125" style="219" customWidth="1"/>
    <col min="13291" max="13291" width="5" style="219" customWidth="1"/>
    <col min="13292" max="13292" width="0" style="219" hidden="1" customWidth="1"/>
    <col min="13293" max="13293" width="14.33203125" style="219" customWidth="1"/>
    <col min="13294" max="13294" width="5.6640625" style="219" customWidth="1"/>
    <col min="13295" max="13295" width="0" style="219" hidden="1" customWidth="1"/>
    <col min="13296" max="13296" width="17.33203125" style="219" customWidth="1"/>
    <col min="13297" max="13297" width="12.6640625" style="219" customWidth="1"/>
    <col min="13298" max="13298" width="0" style="219" hidden="1" customWidth="1"/>
    <col min="13299" max="13299" width="5.33203125" style="219" customWidth="1"/>
    <col min="13300" max="13300" width="0" style="219" hidden="1" customWidth="1"/>
    <col min="13301" max="13301" width="17" style="219" customWidth="1"/>
    <col min="13302" max="13302" width="6.33203125" style="219" customWidth="1"/>
    <col min="13303" max="13303" width="0" style="219" hidden="1" customWidth="1"/>
    <col min="13304" max="13304" width="14.33203125" style="219" customWidth="1"/>
    <col min="13305" max="13305" width="7.5546875" style="219" customWidth="1"/>
    <col min="13306" max="13306" width="0" style="219" hidden="1" customWidth="1"/>
    <col min="13307" max="13308" width="14.33203125" style="219" customWidth="1"/>
    <col min="13309" max="13309" width="20.88671875" style="219" customWidth="1"/>
    <col min="13310" max="13310" width="14.44140625" style="219" customWidth="1"/>
    <col min="13311" max="13311" width="15" style="219" customWidth="1"/>
    <col min="13312" max="13312" width="2.6640625" style="219" customWidth="1"/>
    <col min="13313" max="13313" width="11.6640625" style="219" customWidth="1"/>
    <col min="13314" max="13314" width="11.5546875" style="219" customWidth="1"/>
    <col min="13315" max="13315" width="2.33203125" style="219" customWidth="1"/>
    <col min="13316" max="13316" width="41" style="219" customWidth="1"/>
    <col min="13317" max="13317" width="14.33203125" style="219" customWidth="1"/>
    <col min="13318" max="13319" width="11.5546875" style="219" customWidth="1"/>
    <col min="13320" max="13320" width="21.88671875" style="219" customWidth="1"/>
    <col min="13321" max="13512" width="11.44140625" style="219"/>
    <col min="13513" max="13513" width="21.88671875" style="219" customWidth="1"/>
    <col min="13514" max="13514" width="13.88671875" style="219" customWidth="1"/>
    <col min="13515" max="13515" width="38.6640625" style="219" customWidth="1"/>
    <col min="13516" max="13516" width="3" style="219" bestFit="1" customWidth="1"/>
    <col min="13517" max="13517" width="32.33203125" style="219" customWidth="1"/>
    <col min="13518" max="13518" width="46.33203125" style="219" customWidth="1"/>
    <col min="13519" max="13519" width="19" style="219" customWidth="1"/>
    <col min="13520" max="13520" width="0" style="219" hidden="1" customWidth="1"/>
    <col min="13521" max="13521" width="17.6640625" style="219" customWidth="1"/>
    <col min="13522" max="13522" width="0" style="219" hidden="1" customWidth="1"/>
    <col min="13523" max="13523" width="22.33203125" style="219" customWidth="1"/>
    <col min="13524" max="13524" width="5.33203125" style="219" customWidth="1"/>
    <col min="13525" max="13525" width="36.33203125" style="219" customWidth="1"/>
    <col min="13526" max="13526" width="5.6640625" style="219" customWidth="1"/>
    <col min="13527" max="13527" width="0" style="219" hidden="1" customWidth="1"/>
    <col min="13528" max="13528" width="20.6640625" style="219" customWidth="1"/>
    <col min="13529" max="13529" width="4.88671875" style="219" customWidth="1"/>
    <col min="13530" max="13530" width="0" style="219" hidden="1" customWidth="1"/>
    <col min="13531" max="13531" width="24.6640625" style="219" customWidth="1"/>
    <col min="13532" max="13532" width="12.33203125" style="219" customWidth="1"/>
    <col min="13533" max="13533" width="0" style="219" hidden="1" customWidth="1"/>
    <col min="13534" max="13534" width="3.44140625" style="219" customWidth="1"/>
    <col min="13535" max="13535" width="0" style="219" hidden="1" customWidth="1"/>
    <col min="13536" max="13536" width="17.6640625" style="219" customWidth="1"/>
    <col min="13537" max="13537" width="3.44140625" style="219" customWidth="1"/>
    <col min="13538" max="13538" width="0" style="219" hidden="1" customWidth="1"/>
    <col min="13539" max="13539" width="23.6640625" style="219" customWidth="1"/>
    <col min="13540" max="13540" width="10" style="219" customWidth="1"/>
    <col min="13541" max="13541" width="0" style="219" hidden="1" customWidth="1"/>
    <col min="13542" max="13543" width="14.6640625" style="219" customWidth="1"/>
    <col min="13544" max="13544" width="12.88671875" style="219" customWidth="1"/>
    <col min="13545" max="13545" width="3.33203125" style="219" customWidth="1"/>
    <col min="13546" max="13546" width="30.33203125" style="219" customWidth="1"/>
    <col min="13547" max="13547" width="5" style="219" customWidth="1"/>
    <col min="13548" max="13548" width="0" style="219" hidden="1" customWidth="1"/>
    <col min="13549" max="13549" width="14.33203125" style="219" customWidth="1"/>
    <col min="13550" max="13550" width="5.6640625" style="219" customWidth="1"/>
    <col min="13551" max="13551" width="0" style="219" hidden="1" customWidth="1"/>
    <col min="13552" max="13552" width="17.33203125" style="219" customWidth="1"/>
    <col min="13553" max="13553" width="12.6640625" style="219" customWidth="1"/>
    <col min="13554" max="13554" width="0" style="219" hidden="1" customWidth="1"/>
    <col min="13555" max="13555" width="5.33203125" style="219" customWidth="1"/>
    <col min="13556" max="13556" width="0" style="219" hidden="1" customWidth="1"/>
    <col min="13557" max="13557" width="17" style="219" customWidth="1"/>
    <col min="13558" max="13558" width="6.33203125" style="219" customWidth="1"/>
    <col min="13559" max="13559" width="0" style="219" hidden="1" customWidth="1"/>
    <col min="13560" max="13560" width="14.33203125" style="219" customWidth="1"/>
    <col min="13561" max="13561" width="7.5546875" style="219" customWidth="1"/>
    <col min="13562" max="13562" width="0" style="219" hidden="1" customWidth="1"/>
    <col min="13563" max="13564" width="14.33203125" style="219" customWidth="1"/>
    <col min="13565" max="13565" width="20.88671875" style="219" customWidth="1"/>
    <col min="13566" max="13566" width="14.44140625" style="219" customWidth="1"/>
    <col min="13567" max="13567" width="15" style="219" customWidth="1"/>
    <col min="13568" max="13568" width="2.6640625" style="219" customWidth="1"/>
    <col min="13569" max="13569" width="11.6640625" style="219" customWidth="1"/>
    <col min="13570" max="13570" width="11.5546875" style="219" customWidth="1"/>
    <col min="13571" max="13571" width="2.33203125" style="219" customWidth="1"/>
    <col min="13572" max="13572" width="41" style="219" customWidth="1"/>
    <col min="13573" max="13573" width="14.33203125" style="219" customWidth="1"/>
    <col min="13574" max="13575" width="11.5546875" style="219" customWidth="1"/>
    <col min="13576" max="13576" width="21.88671875" style="219" customWidth="1"/>
    <col min="13577" max="13768" width="11.44140625" style="219"/>
    <col min="13769" max="13769" width="21.88671875" style="219" customWidth="1"/>
    <col min="13770" max="13770" width="13.88671875" style="219" customWidth="1"/>
    <col min="13771" max="13771" width="38.6640625" style="219" customWidth="1"/>
    <col min="13772" max="13772" width="3" style="219" bestFit="1" customWidth="1"/>
    <col min="13773" max="13773" width="32.33203125" style="219" customWidth="1"/>
    <col min="13774" max="13774" width="46.33203125" style="219" customWidth="1"/>
    <col min="13775" max="13775" width="19" style="219" customWidth="1"/>
    <col min="13776" max="13776" width="0" style="219" hidden="1" customWidth="1"/>
    <col min="13777" max="13777" width="17.6640625" style="219" customWidth="1"/>
    <col min="13778" max="13778" width="0" style="219" hidden="1" customWidth="1"/>
    <col min="13779" max="13779" width="22.33203125" style="219" customWidth="1"/>
    <col min="13780" max="13780" width="5.33203125" style="219" customWidth="1"/>
    <col min="13781" max="13781" width="36.33203125" style="219" customWidth="1"/>
    <col min="13782" max="13782" width="5.6640625" style="219" customWidth="1"/>
    <col min="13783" max="13783" width="0" style="219" hidden="1" customWidth="1"/>
    <col min="13784" max="13784" width="20.6640625" style="219" customWidth="1"/>
    <col min="13785" max="13785" width="4.88671875" style="219" customWidth="1"/>
    <col min="13786" max="13786" width="0" style="219" hidden="1" customWidth="1"/>
    <col min="13787" max="13787" width="24.6640625" style="219" customWidth="1"/>
    <col min="13788" max="13788" width="12.33203125" style="219" customWidth="1"/>
    <col min="13789" max="13789" width="0" style="219" hidden="1" customWidth="1"/>
    <col min="13790" max="13790" width="3.44140625" style="219" customWidth="1"/>
    <col min="13791" max="13791" width="0" style="219" hidden="1" customWidth="1"/>
    <col min="13792" max="13792" width="17.6640625" style="219" customWidth="1"/>
    <col min="13793" max="13793" width="3.44140625" style="219" customWidth="1"/>
    <col min="13794" max="13794" width="0" style="219" hidden="1" customWidth="1"/>
    <col min="13795" max="13795" width="23.6640625" style="219" customWidth="1"/>
    <col min="13796" max="13796" width="10" style="219" customWidth="1"/>
    <col min="13797" max="13797" width="0" style="219" hidden="1" customWidth="1"/>
    <col min="13798" max="13799" width="14.6640625" style="219" customWidth="1"/>
    <col min="13800" max="13800" width="12.88671875" style="219" customWidth="1"/>
    <col min="13801" max="13801" width="3.33203125" style="219" customWidth="1"/>
    <col min="13802" max="13802" width="30.33203125" style="219" customWidth="1"/>
    <col min="13803" max="13803" width="5" style="219" customWidth="1"/>
    <col min="13804" max="13804" width="0" style="219" hidden="1" customWidth="1"/>
    <col min="13805" max="13805" width="14.33203125" style="219" customWidth="1"/>
    <col min="13806" max="13806" width="5.6640625" style="219" customWidth="1"/>
    <col min="13807" max="13807" width="0" style="219" hidden="1" customWidth="1"/>
    <col min="13808" max="13808" width="17.33203125" style="219" customWidth="1"/>
    <col min="13809" max="13809" width="12.6640625" style="219" customWidth="1"/>
    <col min="13810" max="13810" width="0" style="219" hidden="1" customWidth="1"/>
    <col min="13811" max="13811" width="5.33203125" style="219" customWidth="1"/>
    <col min="13812" max="13812" width="0" style="219" hidden="1" customWidth="1"/>
    <col min="13813" max="13813" width="17" style="219" customWidth="1"/>
    <col min="13814" max="13814" width="6.33203125" style="219" customWidth="1"/>
    <col min="13815" max="13815" width="0" style="219" hidden="1" customWidth="1"/>
    <col min="13816" max="13816" width="14.33203125" style="219" customWidth="1"/>
    <col min="13817" max="13817" width="7.5546875" style="219" customWidth="1"/>
    <col min="13818" max="13818" width="0" style="219" hidden="1" customWidth="1"/>
    <col min="13819" max="13820" width="14.33203125" style="219" customWidth="1"/>
    <col min="13821" max="13821" width="20.88671875" style="219" customWidth="1"/>
    <col min="13822" max="13822" width="14.44140625" style="219" customWidth="1"/>
    <col min="13823" max="13823" width="15" style="219" customWidth="1"/>
    <col min="13824" max="13824" width="2.6640625" style="219" customWidth="1"/>
    <col min="13825" max="13825" width="11.6640625" style="219" customWidth="1"/>
    <col min="13826" max="13826" width="11.5546875" style="219" customWidth="1"/>
    <col min="13827" max="13827" width="2.33203125" style="219" customWidth="1"/>
    <col min="13828" max="13828" width="41" style="219" customWidth="1"/>
    <col min="13829" max="13829" width="14.33203125" style="219" customWidth="1"/>
    <col min="13830" max="13831" width="11.5546875" style="219" customWidth="1"/>
    <col min="13832" max="13832" width="21.88671875" style="219" customWidth="1"/>
    <col min="13833" max="14024" width="11.44140625" style="219"/>
    <col min="14025" max="14025" width="21.88671875" style="219" customWidth="1"/>
    <col min="14026" max="14026" width="13.88671875" style="219" customWidth="1"/>
    <col min="14027" max="14027" width="38.6640625" style="219" customWidth="1"/>
    <col min="14028" max="14028" width="3" style="219" bestFit="1" customWidth="1"/>
    <col min="14029" max="14029" width="32.33203125" style="219" customWidth="1"/>
    <col min="14030" max="14030" width="46.33203125" style="219" customWidth="1"/>
    <col min="14031" max="14031" width="19" style="219" customWidth="1"/>
    <col min="14032" max="14032" width="0" style="219" hidden="1" customWidth="1"/>
    <col min="14033" max="14033" width="17.6640625" style="219" customWidth="1"/>
    <col min="14034" max="14034" width="0" style="219" hidden="1" customWidth="1"/>
    <col min="14035" max="14035" width="22.33203125" style="219" customWidth="1"/>
    <col min="14036" max="14036" width="5.33203125" style="219" customWidth="1"/>
    <col min="14037" max="14037" width="36.33203125" style="219" customWidth="1"/>
    <col min="14038" max="14038" width="5.6640625" style="219" customWidth="1"/>
    <col min="14039" max="14039" width="0" style="219" hidden="1" customWidth="1"/>
    <col min="14040" max="14040" width="20.6640625" style="219" customWidth="1"/>
    <col min="14041" max="14041" width="4.88671875" style="219" customWidth="1"/>
    <col min="14042" max="14042" width="0" style="219" hidden="1" customWidth="1"/>
    <col min="14043" max="14043" width="24.6640625" style="219" customWidth="1"/>
    <col min="14044" max="14044" width="12.33203125" style="219" customWidth="1"/>
    <col min="14045" max="14045" width="0" style="219" hidden="1" customWidth="1"/>
    <col min="14046" max="14046" width="3.44140625" style="219" customWidth="1"/>
    <col min="14047" max="14047" width="0" style="219" hidden="1" customWidth="1"/>
    <col min="14048" max="14048" width="17.6640625" style="219" customWidth="1"/>
    <col min="14049" max="14049" width="3.44140625" style="219" customWidth="1"/>
    <col min="14050" max="14050" width="0" style="219" hidden="1" customWidth="1"/>
    <col min="14051" max="14051" width="23.6640625" style="219" customWidth="1"/>
    <col min="14052" max="14052" width="10" style="219" customWidth="1"/>
    <col min="14053" max="14053" width="0" style="219" hidden="1" customWidth="1"/>
    <col min="14054" max="14055" width="14.6640625" style="219" customWidth="1"/>
    <col min="14056" max="14056" width="12.88671875" style="219" customWidth="1"/>
    <col min="14057" max="14057" width="3.33203125" style="219" customWidth="1"/>
    <col min="14058" max="14058" width="30.33203125" style="219" customWidth="1"/>
    <col min="14059" max="14059" width="5" style="219" customWidth="1"/>
    <col min="14060" max="14060" width="0" style="219" hidden="1" customWidth="1"/>
    <col min="14061" max="14061" width="14.33203125" style="219" customWidth="1"/>
    <col min="14062" max="14062" width="5.6640625" style="219" customWidth="1"/>
    <col min="14063" max="14063" width="0" style="219" hidden="1" customWidth="1"/>
    <col min="14064" max="14064" width="17.33203125" style="219" customWidth="1"/>
    <col min="14065" max="14065" width="12.6640625" style="219" customWidth="1"/>
    <col min="14066" max="14066" width="0" style="219" hidden="1" customWidth="1"/>
    <col min="14067" max="14067" width="5.33203125" style="219" customWidth="1"/>
    <col min="14068" max="14068" width="0" style="219" hidden="1" customWidth="1"/>
    <col min="14069" max="14069" width="17" style="219" customWidth="1"/>
    <col min="14070" max="14070" width="6.33203125" style="219" customWidth="1"/>
    <col min="14071" max="14071" width="0" style="219" hidden="1" customWidth="1"/>
    <col min="14072" max="14072" width="14.33203125" style="219" customWidth="1"/>
    <col min="14073" max="14073" width="7.5546875" style="219" customWidth="1"/>
    <col min="14074" max="14074" width="0" style="219" hidden="1" customWidth="1"/>
    <col min="14075" max="14076" width="14.33203125" style="219" customWidth="1"/>
    <col min="14077" max="14077" width="20.88671875" style="219" customWidth="1"/>
    <col min="14078" max="14078" width="14.44140625" style="219" customWidth="1"/>
    <col min="14079" max="14079" width="15" style="219" customWidth="1"/>
    <col min="14080" max="14080" width="2.6640625" style="219" customWidth="1"/>
    <col min="14081" max="14081" width="11.6640625" style="219" customWidth="1"/>
    <col min="14082" max="14082" width="11.5546875" style="219" customWidth="1"/>
    <col min="14083" max="14083" width="2.33203125" style="219" customWidth="1"/>
    <col min="14084" max="14084" width="41" style="219" customWidth="1"/>
    <col min="14085" max="14085" width="14.33203125" style="219" customWidth="1"/>
    <col min="14086" max="14087" width="11.5546875" style="219" customWidth="1"/>
    <col min="14088" max="14088" width="21.88671875" style="219" customWidth="1"/>
    <col min="14089" max="14280" width="11.44140625" style="219"/>
    <col min="14281" max="14281" width="21.88671875" style="219" customWidth="1"/>
    <col min="14282" max="14282" width="13.88671875" style="219" customWidth="1"/>
    <col min="14283" max="14283" width="38.6640625" style="219" customWidth="1"/>
    <col min="14284" max="14284" width="3" style="219" bestFit="1" customWidth="1"/>
    <col min="14285" max="14285" width="32.33203125" style="219" customWidth="1"/>
    <col min="14286" max="14286" width="46.33203125" style="219" customWidth="1"/>
    <col min="14287" max="14287" width="19" style="219" customWidth="1"/>
    <col min="14288" max="14288" width="0" style="219" hidden="1" customWidth="1"/>
    <col min="14289" max="14289" width="17.6640625" style="219" customWidth="1"/>
    <col min="14290" max="14290" width="0" style="219" hidden="1" customWidth="1"/>
    <col min="14291" max="14291" width="22.33203125" style="219" customWidth="1"/>
    <col min="14292" max="14292" width="5.33203125" style="219" customWidth="1"/>
    <col min="14293" max="14293" width="36.33203125" style="219" customWidth="1"/>
    <col min="14294" max="14294" width="5.6640625" style="219" customWidth="1"/>
    <col min="14295" max="14295" width="0" style="219" hidden="1" customWidth="1"/>
    <col min="14296" max="14296" width="20.6640625" style="219" customWidth="1"/>
    <col min="14297" max="14297" width="4.88671875" style="219" customWidth="1"/>
    <col min="14298" max="14298" width="0" style="219" hidden="1" customWidth="1"/>
    <col min="14299" max="14299" width="24.6640625" style="219" customWidth="1"/>
    <col min="14300" max="14300" width="12.33203125" style="219" customWidth="1"/>
    <col min="14301" max="14301" width="0" style="219" hidden="1" customWidth="1"/>
    <col min="14302" max="14302" width="3.44140625" style="219" customWidth="1"/>
    <col min="14303" max="14303" width="0" style="219" hidden="1" customWidth="1"/>
    <col min="14304" max="14304" width="17.6640625" style="219" customWidth="1"/>
    <col min="14305" max="14305" width="3.44140625" style="219" customWidth="1"/>
    <col min="14306" max="14306" width="0" style="219" hidden="1" customWidth="1"/>
    <col min="14307" max="14307" width="23.6640625" style="219" customWidth="1"/>
    <col min="14308" max="14308" width="10" style="219" customWidth="1"/>
    <col min="14309" max="14309" width="0" style="219" hidden="1" customWidth="1"/>
    <col min="14310" max="14311" width="14.6640625" style="219" customWidth="1"/>
    <col min="14312" max="14312" width="12.88671875" style="219" customWidth="1"/>
    <col min="14313" max="14313" width="3.33203125" style="219" customWidth="1"/>
    <col min="14314" max="14314" width="30.33203125" style="219" customWidth="1"/>
    <col min="14315" max="14315" width="5" style="219" customWidth="1"/>
    <col min="14316" max="14316" width="0" style="219" hidden="1" customWidth="1"/>
    <col min="14317" max="14317" width="14.33203125" style="219" customWidth="1"/>
    <col min="14318" max="14318" width="5.6640625" style="219" customWidth="1"/>
    <col min="14319" max="14319" width="0" style="219" hidden="1" customWidth="1"/>
    <col min="14320" max="14320" width="17.33203125" style="219" customWidth="1"/>
    <col min="14321" max="14321" width="12.6640625" style="219" customWidth="1"/>
    <col min="14322" max="14322" width="0" style="219" hidden="1" customWidth="1"/>
    <col min="14323" max="14323" width="5.33203125" style="219" customWidth="1"/>
    <col min="14324" max="14324" width="0" style="219" hidden="1" customWidth="1"/>
    <col min="14325" max="14325" width="17" style="219" customWidth="1"/>
    <col min="14326" max="14326" width="6.33203125" style="219" customWidth="1"/>
    <col min="14327" max="14327" width="0" style="219" hidden="1" customWidth="1"/>
    <col min="14328" max="14328" width="14.33203125" style="219" customWidth="1"/>
    <col min="14329" max="14329" width="7.5546875" style="219" customWidth="1"/>
    <col min="14330" max="14330" width="0" style="219" hidden="1" customWidth="1"/>
    <col min="14331" max="14332" width="14.33203125" style="219" customWidth="1"/>
    <col min="14333" max="14333" width="20.88671875" style="219" customWidth="1"/>
    <col min="14334" max="14334" width="14.44140625" style="219" customWidth="1"/>
    <col min="14335" max="14335" width="15" style="219" customWidth="1"/>
    <col min="14336" max="14336" width="2.6640625" style="219" customWidth="1"/>
    <col min="14337" max="14337" width="11.6640625" style="219" customWidth="1"/>
    <col min="14338" max="14338" width="11.5546875" style="219" customWidth="1"/>
    <col min="14339" max="14339" width="2.33203125" style="219" customWidth="1"/>
    <col min="14340" max="14340" width="41" style="219" customWidth="1"/>
    <col min="14341" max="14341" width="14.33203125" style="219" customWidth="1"/>
    <col min="14342" max="14343" width="11.5546875" style="219" customWidth="1"/>
    <col min="14344" max="14344" width="21.88671875" style="219" customWidth="1"/>
    <col min="14345" max="14536" width="11.44140625" style="219"/>
    <col min="14537" max="14537" width="21.88671875" style="219" customWidth="1"/>
    <col min="14538" max="14538" width="13.88671875" style="219" customWidth="1"/>
    <col min="14539" max="14539" width="38.6640625" style="219" customWidth="1"/>
    <col min="14540" max="14540" width="3" style="219" bestFit="1" customWidth="1"/>
    <col min="14541" max="14541" width="32.33203125" style="219" customWidth="1"/>
    <col min="14542" max="14542" width="46.33203125" style="219" customWidth="1"/>
    <col min="14543" max="14543" width="19" style="219" customWidth="1"/>
    <col min="14544" max="14544" width="0" style="219" hidden="1" customWidth="1"/>
    <col min="14545" max="14545" width="17.6640625" style="219" customWidth="1"/>
    <col min="14546" max="14546" width="0" style="219" hidden="1" customWidth="1"/>
    <col min="14547" max="14547" width="22.33203125" style="219" customWidth="1"/>
    <col min="14548" max="14548" width="5.33203125" style="219" customWidth="1"/>
    <col min="14549" max="14549" width="36.33203125" style="219" customWidth="1"/>
    <col min="14550" max="14550" width="5.6640625" style="219" customWidth="1"/>
    <col min="14551" max="14551" width="0" style="219" hidden="1" customWidth="1"/>
    <col min="14552" max="14552" width="20.6640625" style="219" customWidth="1"/>
    <col min="14553" max="14553" width="4.88671875" style="219" customWidth="1"/>
    <col min="14554" max="14554" width="0" style="219" hidden="1" customWidth="1"/>
    <col min="14555" max="14555" width="24.6640625" style="219" customWidth="1"/>
    <col min="14556" max="14556" width="12.33203125" style="219" customWidth="1"/>
    <col min="14557" max="14557" width="0" style="219" hidden="1" customWidth="1"/>
    <col min="14558" max="14558" width="3.44140625" style="219" customWidth="1"/>
    <col min="14559" max="14559" width="0" style="219" hidden="1" customWidth="1"/>
    <col min="14560" max="14560" width="17.6640625" style="219" customWidth="1"/>
    <col min="14561" max="14561" width="3.44140625" style="219" customWidth="1"/>
    <col min="14562" max="14562" width="0" style="219" hidden="1" customWidth="1"/>
    <col min="14563" max="14563" width="23.6640625" style="219" customWidth="1"/>
    <col min="14564" max="14564" width="10" style="219" customWidth="1"/>
    <col min="14565" max="14565" width="0" style="219" hidden="1" customWidth="1"/>
    <col min="14566" max="14567" width="14.6640625" style="219" customWidth="1"/>
    <col min="14568" max="14568" width="12.88671875" style="219" customWidth="1"/>
    <col min="14569" max="14569" width="3.33203125" style="219" customWidth="1"/>
    <col min="14570" max="14570" width="30.33203125" style="219" customWidth="1"/>
    <col min="14571" max="14571" width="5" style="219" customWidth="1"/>
    <col min="14572" max="14572" width="0" style="219" hidden="1" customWidth="1"/>
    <col min="14573" max="14573" width="14.33203125" style="219" customWidth="1"/>
    <col min="14574" max="14574" width="5.6640625" style="219" customWidth="1"/>
    <col min="14575" max="14575" width="0" style="219" hidden="1" customWidth="1"/>
    <col min="14576" max="14576" width="17.33203125" style="219" customWidth="1"/>
    <col min="14577" max="14577" width="12.6640625" style="219" customWidth="1"/>
    <col min="14578" max="14578" width="0" style="219" hidden="1" customWidth="1"/>
    <col min="14579" max="14579" width="5.33203125" style="219" customWidth="1"/>
    <col min="14580" max="14580" width="0" style="219" hidden="1" customWidth="1"/>
    <col min="14581" max="14581" width="17" style="219" customWidth="1"/>
    <col min="14582" max="14582" width="6.33203125" style="219" customWidth="1"/>
    <col min="14583" max="14583" width="0" style="219" hidden="1" customWidth="1"/>
    <col min="14584" max="14584" width="14.33203125" style="219" customWidth="1"/>
    <col min="14585" max="14585" width="7.5546875" style="219" customWidth="1"/>
    <col min="14586" max="14586" width="0" style="219" hidden="1" customWidth="1"/>
    <col min="14587" max="14588" width="14.33203125" style="219" customWidth="1"/>
    <col min="14589" max="14589" width="20.88671875" style="219" customWidth="1"/>
    <col min="14590" max="14590" width="14.44140625" style="219" customWidth="1"/>
    <col min="14591" max="14591" width="15" style="219" customWidth="1"/>
    <col min="14592" max="14592" width="2.6640625" style="219" customWidth="1"/>
    <col min="14593" max="14593" width="11.6640625" style="219" customWidth="1"/>
    <col min="14594" max="14594" width="11.5546875" style="219" customWidth="1"/>
    <col min="14595" max="14595" width="2.33203125" style="219" customWidth="1"/>
    <col min="14596" max="14596" width="41" style="219" customWidth="1"/>
    <col min="14597" max="14597" width="14.33203125" style="219" customWidth="1"/>
    <col min="14598" max="14599" width="11.5546875" style="219" customWidth="1"/>
    <col min="14600" max="14600" width="21.88671875" style="219" customWidth="1"/>
    <col min="14601" max="14792" width="11.44140625" style="219"/>
    <col min="14793" max="14793" width="21.88671875" style="219" customWidth="1"/>
    <col min="14794" max="14794" width="13.88671875" style="219" customWidth="1"/>
    <col min="14795" max="14795" width="38.6640625" style="219" customWidth="1"/>
    <col min="14796" max="14796" width="3" style="219" bestFit="1" customWidth="1"/>
    <col min="14797" max="14797" width="32.33203125" style="219" customWidth="1"/>
    <col min="14798" max="14798" width="46.33203125" style="219" customWidth="1"/>
    <col min="14799" max="14799" width="19" style="219" customWidth="1"/>
    <col min="14800" max="14800" width="0" style="219" hidden="1" customWidth="1"/>
    <col min="14801" max="14801" width="17.6640625" style="219" customWidth="1"/>
    <col min="14802" max="14802" width="0" style="219" hidden="1" customWidth="1"/>
    <col min="14803" max="14803" width="22.33203125" style="219" customWidth="1"/>
    <col min="14804" max="14804" width="5.33203125" style="219" customWidth="1"/>
    <col min="14805" max="14805" width="36.33203125" style="219" customWidth="1"/>
    <col min="14806" max="14806" width="5.6640625" style="219" customWidth="1"/>
    <col min="14807" max="14807" width="0" style="219" hidden="1" customWidth="1"/>
    <col min="14808" max="14808" width="20.6640625" style="219" customWidth="1"/>
    <col min="14809" max="14809" width="4.88671875" style="219" customWidth="1"/>
    <col min="14810" max="14810" width="0" style="219" hidden="1" customWidth="1"/>
    <col min="14811" max="14811" width="24.6640625" style="219" customWidth="1"/>
    <col min="14812" max="14812" width="12.33203125" style="219" customWidth="1"/>
    <col min="14813" max="14813" width="0" style="219" hidden="1" customWidth="1"/>
    <col min="14814" max="14814" width="3.44140625" style="219" customWidth="1"/>
    <col min="14815" max="14815" width="0" style="219" hidden="1" customWidth="1"/>
    <col min="14816" max="14816" width="17.6640625" style="219" customWidth="1"/>
    <col min="14817" max="14817" width="3.44140625" style="219" customWidth="1"/>
    <col min="14818" max="14818" width="0" style="219" hidden="1" customWidth="1"/>
    <col min="14819" max="14819" width="23.6640625" style="219" customWidth="1"/>
    <col min="14820" max="14820" width="10" style="219" customWidth="1"/>
    <col min="14821" max="14821" width="0" style="219" hidden="1" customWidth="1"/>
    <col min="14822" max="14823" width="14.6640625" style="219" customWidth="1"/>
    <col min="14824" max="14824" width="12.88671875" style="219" customWidth="1"/>
    <col min="14825" max="14825" width="3.33203125" style="219" customWidth="1"/>
    <col min="14826" max="14826" width="30.33203125" style="219" customWidth="1"/>
    <col min="14827" max="14827" width="5" style="219" customWidth="1"/>
    <col min="14828" max="14828" width="0" style="219" hidden="1" customWidth="1"/>
    <col min="14829" max="14829" width="14.33203125" style="219" customWidth="1"/>
    <col min="14830" max="14830" width="5.6640625" style="219" customWidth="1"/>
    <col min="14831" max="14831" width="0" style="219" hidden="1" customWidth="1"/>
    <col min="14832" max="14832" width="17.33203125" style="219" customWidth="1"/>
    <col min="14833" max="14833" width="12.6640625" style="219" customWidth="1"/>
    <col min="14834" max="14834" width="0" style="219" hidden="1" customWidth="1"/>
    <col min="14835" max="14835" width="5.33203125" style="219" customWidth="1"/>
    <col min="14836" max="14836" width="0" style="219" hidden="1" customWidth="1"/>
    <col min="14837" max="14837" width="17" style="219" customWidth="1"/>
    <col min="14838" max="14838" width="6.33203125" style="219" customWidth="1"/>
    <col min="14839" max="14839" width="0" style="219" hidden="1" customWidth="1"/>
    <col min="14840" max="14840" width="14.33203125" style="219" customWidth="1"/>
    <col min="14841" max="14841" width="7.5546875" style="219" customWidth="1"/>
    <col min="14842" max="14842" width="0" style="219" hidden="1" customWidth="1"/>
    <col min="14843" max="14844" width="14.33203125" style="219" customWidth="1"/>
    <col min="14845" max="14845" width="20.88671875" style="219" customWidth="1"/>
    <col min="14846" max="14846" width="14.44140625" style="219" customWidth="1"/>
    <col min="14847" max="14847" width="15" style="219" customWidth="1"/>
    <col min="14848" max="14848" width="2.6640625" style="219" customWidth="1"/>
    <col min="14849" max="14849" width="11.6640625" style="219" customWidth="1"/>
    <col min="14850" max="14850" width="11.5546875" style="219" customWidth="1"/>
    <col min="14851" max="14851" width="2.33203125" style="219" customWidth="1"/>
    <col min="14852" max="14852" width="41" style="219" customWidth="1"/>
    <col min="14853" max="14853" width="14.33203125" style="219" customWidth="1"/>
    <col min="14854" max="14855" width="11.5546875" style="219" customWidth="1"/>
    <col min="14856" max="14856" width="21.88671875" style="219" customWidth="1"/>
    <col min="14857" max="15048" width="11.44140625" style="219"/>
    <col min="15049" max="15049" width="21.88671875" style="219" customWidth="1"/>
    <col min="15050" max="15050" width="13.88671875" style="219" customWidth="1"/>
    <col min="15051" max="15051" width="38.6640625" style="219" customWidth="1"/>
    <col min="15052" max="15052" width="3" style="219" bestFit="1" customWidth="1"/>
    <col min="15053" max="15053" width="32.33203125" style="219" customWidth="1"/>
    <col min="15054" max="15054" width="46.33203125" style="219" customWidth="1"/>
    <col min="15055" max="15055" width="19" style="219" customWidth="1"/>
    <col min="15056" max="15056" width="0" style="219" hidden="1" customWidth="1"/>
    <col min="15057" max="15057" width="17.6640625" style="219" customWidth="1"/>
    <col min="15058" max="15058" width="0" style="219" hidden="1" customWidth="1"/>
    <col min="15059" max="15059" width="22.33203125" style="219" customWidth="1"/>
    <col min="15060" max="15060" width="5.33203125" style="219" customWidth="1"/>
    <col min="15061" max="15061" width="36.33203125" style="219" customWidth="1"/>
    <col min="15062" max="15062" width="5.6640625" style="219" customWidth="1"/>
    <col min="15063" max="15063" width="0" style="219" hidden="1" customWidth="1"/>
    <col min="15064" max="15064" width="20.6640625" style="219" customWidth="1"/>
    <col min="15065" max="15065" width="4.88671875" style="219" customWidth="1"/>
    <col min="15066" max="15066" width="0" style="219" hidden="1" customWidth="1"/>
    <col min="15067" max="15067" width="24.6640625" style="219" customWidth="1"/>
    <col min="15068" max="15068" width="12.33203125" style="219" customWidth="1"/>
    <col min="15069" max="15069" width="0" style="219" hidden="1" customWidth="1"/>
    <col min="15070" max="15070" width="3.44140625" style="219" customWidth="1"/>
    <col min="15071" max="15071" width="0" style="219" hidden="1" customWidth="1"/>
    <col min="15072" max="15072" width="17.6640625" style="219" customWidth="1"/>
    <col min="15073" max="15073" width="3.44140625" style="219" customWidth="1"/>
    <col min="15074" max="15074" width="0" style="219" hidden="1" customWidth="1"/>
    <col min="15075" max="15075" width="23.6640625" style="219" customWidth="1"/>
    <col min="15076" max="15076" width="10" style="219" customWidth="1"/>
    <col min="15077" max="15077" width="0" style="219" hidden="1" customWidth="1"/>
    <col min="15078" max="15079" width="14.6640625" style="219" customWidth="1"/>
    <col min="15080" max="15080" width="12.88671875" style="219" customWidth="1"/>
    <col min="15081" max="15081" width="3.33203125" style="219" customWidth="1"/>
    <col min="15082" max="15082" width="30.33203125" style="219" customWidth="1"/>
    <col min="15083" max="15083" width="5" style="219" customWidth="1"/>
    <col min="15084" max="15084" width="0" style="219" hidden="1" customWidth="1"/>
    <col min="15085" max="15085" width="14.33203125" style="219" customWidth="1"/>
    <col min="15086" max="15086" width="5.6640625" style="219" customWidth="1"/>
    <col min="15087" max="15087" width="0" style="219" hidden="1" customWidth="1"/>
    <col min="15088" max="15088" width="17.33203125" style="219" customWidth="1"/>
    <col min="15089" max="15089" width="12.6640625" style="219" customWidth="1"/>
    <col min="15090" max="15090" width="0" style="219" hidden="1" customWidth="1"/>
    <col min="15091" max="15091" width="5.33203125" style="219" customWidth="1"/>
    <col min="15092" max="15092" width="0" style="219" hidden="1" customWidth="1"/>
    <col min="15093" max="15093" width="17" style="219" customWidth="1"/>
    <col min="15094" max="15094" width="6.33203125" style="219" customWidth="1"/>
    <col min="15095" max="15095" width="0" style="219" hidden="1" customWidth="1"/>
    <col min="15096" max="15096" width="14.33203125" style="219" customWidth="1"/>
    <col min="15097" max="15097" width="7.5546875" style="219" customWidth="1"/>
    <col min="15098" max="15098" width="0" style="219" hidden="1" customWidth="1"/>
    <col min="15099" max="15100" width="14.33203125" style="219" customWidth="1"/>
    <col min="15101" max="15101" width="20.88671875" style="219" customWidth="1"/>
    <col min="15102" max="15102" width="14.44140625" style="219" customWidth="1"/>
    <col min="15103" max="15103" width="15" style="219" customWidth="1"/>
    <col min="15104" max="15104" width="2.6640625" style="219" customWidth="1"/>
    <col min="15105" max="15105" width="11.6640625" style="219" customWidth="1"/>
    <col min="15106" max="15106" width="11.5546875" style="219" customWidth="1"/>
    <col min="15107" max="15107" width="2.33203125" style="219" customWidth="1"/>
    <col min="15108" max="15108" width="41" style="219" customWidth="1"/>
    <col min="15109" max="15109" width="14.33203125" style="219" customWidth="1"/>
    <col min="15110" max="15111" width="11.5546875" style="219" customWidth="1"/>
    <col min="15112" max="15112" width="21.88671875" style="219" customWidth="1"/>
    <col min="15113" max="15304" width="11.44140625" style="219"/>
    <col min="15305" max="15305" width="21.88671875" style="219" customWidth="1"/>
    <col min="15306" max="15306" width="13.88671875" style="219" customWidth="1"/>
    <col min="15307" max="15307" width="38.6640625" style="219" customWidth="1"/>
    <col min="15308" max="15308" width="3" style="219" bestFit="1" customWidth="1"/>
    <col min="15309" max="15309" width="32.33203125" style="219" customWidth="1"/>
    <col min="15310" max="15310" width="46.33203125" style="219" customWidth="1"/>
    <col min="15311" max="15311" width="19" style="219" customWidth="1"/>
    <col min="15312" max="15312" width="0" style="219" hidden="1" customWidth="1"/>
    <col min="15313" max="15313" width="17.6640625" style="219" customWidth="1"/>
    <col min="15314" max="15314" width="0" style="219" hidden="1" customWidth="1"/>
    <col min="15315" max="15315" width="22.33203125" style="219" customWidth="1"/>
    <col min="15316" max="15316" width="5.33203125" style="219" customWidth="1"/>
    <col min="15317" max="15317" width="36.33203125" style="219" customWidth="1"/>
    <col min="15318" max="15318" width="5.6640625" style="219" customWidth="1"/>
    <col min="15319" max="15319" width="0" style="219" hidden="1" customWidth="1"/>
    <col min="15320" max="15320" width="20.6640625" style="219" customWidth="1"/>
    <col min="15321" max="15321" width="4.88671875" style="219" customWidth="1"/>
    <col min="15322" max="15322" width="0" style="219" hidden="1" customWidth="1"/>
    <col min="15323" max="15323" width="24.6640625" style="219" customWidth="1"/>
    <col min="15324" max="15324" width="12.33203125" style="219" customWidth="1"/>
    <col min="15325" max="15325" width="0" style="219" hidden="1" customWidth="1"/>
    <col min="15326" max="15326" width="3.44140625" style="219" customWidth="1"/>
    <col min="15327" max="15327" width="0" style="219" hidden="1" customWidth="1"/>
    <col min="15328" max="15328" width="17.6640625" style="219" customWidth="1"/>
    <col min="15329" max="15329" width="3.44140625" style="219" customWidth="1"/>
    <col min="15330" max="15330" width="0" style="219" hidden="1" customWidth="1"/>
    <col min="15331" max="15331" width="23.6640625" style="219" customWidth="1"/>
    <col min="15332" max="15332" width="10" style="219" customWidth="1"/>
    <col min="15333" max="15333" width="0" style="219" hidden="1" customWidth="1"/>
    <col min="15334" max="15335" width="14.6640625" style="219" customWidth="1"/>
    <col min="15336" max="15336" width="12.88671875" style="219" customWidth="1"/>
    <col min="15337" max="15337" width="3.33203125" style="219" customWidth="1"/>
    <col min="15338" max="15338" width="30.33203125" style="219" customWidth="1"/>
    <col min="15339" max="15339" width="5" style="219" customWidth="1"/>
    <col min="15340" max="15340" width="0" style="219" hidden="1" customWidth="1"/>
    <col min="15341" max="15341" width="14.33203125" style="219" customWidth="1"/>
    <col min="15342" max="15342" width="5.6640625" style="219" customWidth="1"/>
    <col min="15343" max="15343" width="0" style="219" hidden="1" customWidth="1"/>
    <col min="15344" max="15344" width="17.33203125" style="219" customWidth="1"/>
    <col min="15345" max="15345" width="12.6640625" style="219" customWidth="1"/>
    <col min="15346" max="15346" width="0" style="219" hidden="1" customWidth="1"/>
    <col min="15347" max="15347" width="5.33203125" style="219" customWidth="1"/>
    <col min="15348" max="15348" width="0" style="219" hidden="1" customWidth="1"/>
    <col min="15349" max="15349" width="17" style="219" customWidth="1"/>
    <col min="15350" max="15350" width="6.33203125" style="219" customWidth="1"/>
    <col min="15351" max="15351" width="0" style="219" hidden="1" customWidth="1"/>
    <col min="15352" max="15352" width="14.33203125" style="219" customWidth="1"/>
    <col min="15353" max="15353" width="7.5546875" style="219" customWidth="1"/>
    <col min="15354" max="15354" width="0" style="219" hidden="1" customWidth="1"/>
    <col min="15355" max="15356" width="14.33203125" style="219" customWidth="1"/>
    <col min="15357" max="15357" width="20.88671875" style="219" customWidth="1"/>
    <col min="15358" max="15358" width="14.44140625" style="219" customWidth="1"/>
    <col min="15359" max="15359" width="15" style="219" customWidth="1"/>
    <col min="15360" max="15360" width="2.6640625" style="219" customWidth="1"/>
    <col min="15361" max="15361" width="11.6640625" style="219" customWidth="1"/>
    <col min="15362" max="15362" width="11.5546875" style="219" customWidth="1"/>
    <col min="15363" max="15363" width="2.33203125" style="219" customWidth="1"/>
    <col min="15364" max="15364" width="41" style="219" customWidth="1"/>
    <col min="15365" max="15365" width="14.33203125" style="219" customWidth="1"/>
    <col min="15366" max="15367" width="11.5546875" style="219" customWidth="1"/>
    <col min="15368" max="15368" width="21.88671875" style="219" customWidth="1"/>
    <col min="15369" max="15560" width="11.44140625" style="219"/>
    <col min="15561" max="15561" width="21.88671875" style="219" customWidth="1"/>
    <col min="15562" max="15562" width="13.88671875" style="219" customWidth="1"/>
    <col min="15563" max="15563" width="38.6640625" style="219" customWidth="1"/>
    <col min="15564" max="15564" width="3" style="219" bestFit="1" customWidth="1"/>
    <col min="15565" max="15565" width="32.33203125" style="219" customWidth="1"/>
    <col min="15566" max="15566" width="46.33203125" style="219" customWidth="1"/>
    <col min="15567" max="15567" width="19" style="219" customWidth="1"/>
    <col min="15568" max="15568" width="0" style="219" hidden="1" customWidth="1"/>
    <col min="15569" max="15569" width="17.6640625" style="219" customWidth="1"/>
    <col min="15570" max="15570" width="0" style="219" hidden="1" customWidth="1"/>
    <col min="15571" max="15571" width="22.33203125" style="219" customWidth="1"/>
    <col min="15572" max="15572" width="5.33203125" style="219" customWidth="1"/>
    <col min="15573" max="15573" width="36.33203125" style="219" customWidth="1"/>
    <col min="15574" max="15574" width="5.6640625" style="219" customWidth="1"/>
    <col min="15575" max="15575" width="0" style="219" hidden="1" customWidth="1"/>
    <col min="15576" max="15576" width="20.6640625" style="219" customWidth="1"/>
    <col min="15577" max="15577" width="4.88671875" style="219" customWidth="1"/>
    <col min="15578" max="15578" width="0" style="219" hidden="1" customWidth="1"/>
    <col min="15579" max="15579" width="24.6640625" style="219" customWidth="1"/>
    <col min="15580" max="15580" width="12.33203125" style="219" customWidth="1"/>
    <col min="15581" max="15581" width="0" style="219" hidden="1" customWidth="1"/>
    <col min="15582" max="15582" width="3.44140625" style="219" customWidth="1"/>
    <col min="15583" max="15583" width="0" style="219" hidden="1" customWidth="1"/>
    <col min="15584" max="15584" width="17.6640625" style="219" customWidth="1"/>
    <col min="15585" max="15585" width="3.44140625" style="219" customWidth="1"/>
    <col min="15586" max="15586" width="0" style="219" hidden="1" customWidth="1"/>
    <col min="15587" max="15587" width="23.6640625" style="219" customWidth="1"/>
    <col min="15588" max="15588" width="10" style="219" customWidth="1"/>
    <col min="15589" max="15589" width="0" style="219" hidden="1" customWidth="1"/>
    <col min="15590" max="15591" width="14.6640625" style="219" customWidth="1"/>
    <col min="15592" max="15592" width="12.88671875" style="219" customWidth="1"/>
    <col min="15593" max="15593" width="3.33203125" style="219" customWidth="1"/>
    <col min="15594" max="15594" width="30.33203125" style="219" customWidth="1"/>
    <col min="15595" max="15595" width="5" style="219" customWidth="1"/>
    <col min="15596" max="15596" width="0" style="219" hidden="1" customWidth="1"/>
    <col min="15597" max="15597" width="14.33203125" style="219" customWidth="1"/>
    <col min="15598" max="15598" width="5.6640625" style="219" customWidth="1"/>
    <col min="15599" max="15599" width="0" style="219" hidden="1" customWidth="1"/>
    <col min="15600" max="15600" width="17.33203125" style="219" customWidth="1"/>
    <col min="15601" max="15601" width="12.6640625" style="219" customWidth="1"/>
    <col min="15602" max="15602" width="0" style="219" hidden="1" customWidth="1"/>
    <col min="15603" max="15603" width="5.33203125" style="219" customWidth="1"/>
    <col min="15604" max="15604" width="0" style="219" hidden="1" customWidth="1"/>
    <col min="15605" max="15605" width="17" style="219" customWidth="1"/>
    <col min="15606" max="15606" width="6.33203125" style="219" customWidth="1"/>
    <col min="15607" max="15607" width="0" style="219" hidden="1" customWidth="1"/>
    <col min="15608" max="15608" width="14.33203125" style="219" customWidth="1"/>
    <col min="15609" max="15609" width="7.5546875" style="219" customWidth="1"/>
    <col min="15610" max="15610" width="0" style="219" hidden="1" customWidth="1"/>
    <col min="15611" max="15612" width="14.33203125" style="219" customWidth="1"/>
    <col min="15613" max="15613" width="20.88671875" style="219" customWidth="1"/>
    <col min="15614" max="15614" width="14.44140625" style="219" customWidth="1"/>
    <col min="15615" max="15615" width="15" style="219" customWidth="1"/>
    <col min="15616" max="15616" width="2.6640625" style="219" customWidth="1"/>
    <col min="15617" max="15617" width="11.6640625" style="219" customWidth="1"/>
    <col min="15618" max="15618" width="11.5546875" style="219" customWidth="1"/>
    <col min="15619" max="15619" width="2.33203125" style="219" customWidth="1"/>
    <col min="15620" max="15620" width="41" style="219" customWidth="1"/>
    <col min="15621" max="15621" width="14.33203125" style="219" customWidth="1"/>
    <col min="15622" max="15623" width="11.5546875" style="219" customWidth="1"/>
    <col min="15624" max="15624" width="21.88671875" style="219" customWidth="1"/>
    <col min="15625" max="15816" width="11.44140625" style="219"/>
    <col min="15817" max="15817" width="21.88671875" style="219" customWidth="1"/>
    <col min="15818" max="15818" width="13.88671875" style="219" customWidth="1"/>
    <col min="15819" max="15819" width="38.6640625" style="219" customWidth="1"/>
    <col min="15820" max="15820" width="3" style="219" bestFit="1" customWidth="1"/>
    <col min="15821" max="15821" width="32.33203125" style="219" customWidth="1"/>
    <col min="15822" max="15822" width="46.33203125" style="219" customWidth="1"/>
    <col min="15823" max="15823" width="19" style="219" customWidth="1"/>
    <col min="15824" max="15824" width="0" style="219" hidden="1" customWidth="1"/>
    <col min="15825" max="15825" width="17.6640625" style="219" customWidth="1"/>
    <col min="15826" max="15826" width="0" style="219" hidden="1" customWidth="1"/>
    <col min="15827" max="15827" width="22.33203125" style="219" customWidth="1"/>
    <col min="15828" max="15828" width="5.33203125" style="219" customWidth="1"/>
    <col min="15829" max="15829" width="36.33203125" style="219" customWidth="1"/>
    <col min="15830" max="15830" width="5.6640625" style="219" customWidth="1"/>
    <col min="15831" max="15831" width="0" style="219" hidden="1" customWidth="1"/>
    <col min="15832" max="15832" width="20.6640625" style="219" customWidth="1"/>
    <col min="15833" max="15833" width="4.88671875" style="219" customWidth="1"/>
    <col min="15834" max="15834" width="0" style="219" hidden="1" customWidth="1"/>
    <col min="15835" max="15835" width="24.6640625" style="219" customWidth="1"/>
    <col min="15836" max="15836" width="12.33203125" style="219" customWidth="1"/>
    <col min="15837" max="15837" width="0" style="219" hidden="1" customWidth="1"/>
    <col min="15838" max="15838" width="3.44140625" style="219" customWidth="1"/>
    <col min="15839" max="15839" width="0" style="219" hidden="1" customWidth="1"/>
    <col min="15840" max="15840" width="17.6640625" style="219" customWidth="1"/>
    <col min="15841" max="15841" width="3.44140625" style="219" customWidth="1"/>
    <col min="15842" max="15842" width="0" style="219" hidden="1" customWidth="1"/>
    <col min="15843" max="15843" width="23.6640625" style="219" customWidth="1"/>
    <col min="15844" max="15844" width="10" style="219" customWidth="1"/>
    <col min="15845" max="15845" width="0" style="219" hidden="1" customWidth="1"/>
    <col min="15846" max="15847" width="14.6640625" style="219" customWidth="1"/>
    <col min="15848" max="15848" width="12.88671875" style="219" customWidth="1"/>
    <col min="15849" max="15849" width="3.33203125" style="219" customWidth="1"/>
    <col min="15850" max="15850" width="30.33203125" style="219" customWidth="1"/>
    <col min="15851" max="15851" width="5" style="219" customWidth="1"/>
    <col min="15852" max="15852" width="0" style="219" hidden="1" customWidth="1"/>
    <col min="15853" max="15853" width="14.33203125" style="219" customWidth="1"/>
    <col min="15854" max="15854" width="5.6640625" style="219" customWidth="1"/>
    <col min="15855" max="15855" width="0" style="219" hidden="1" customWidth="1"/>
    <col min="15856" max="15856" width="17.33203125" style="219" customWidth="1"/>
    <col min="15857" max="15857" width="12.6640625" style="219" customWidth="1"/>
    <col min="15858" max="15858" width="0" style="219" hidden="1" customWidth="1"/>
    <col min="15859" max="15859" width="5.33203125" style="219" customWidth="1"/>
    <col min="15860" max="15860" width="0" style="219" hidden="1" customWidth="1"/>
    <col min="15861" max="15861" width="17" style="219" customWidth="1"/>
    <col min="15862" max="15862" width="6.33203125" style="219" customWidth="1"/>
    <col min="15863" max="15863" width="0" style="219" hidden="1" customWidth="1"/>
    <col min="15864" max="15864" width="14.33203125" style="219" customWidth="1"/>
    <col min="15865" max="15865" width="7.5546875" style="219" customWidth="1"/>
    <col min="15866" max="15866" width="0" style="219" hidden="1" customWidth="1"/>
    <col min="15867" max="15868" width="14.33203125" style="219" customWidth="1"/>
    <col min="15869" max="15869" width="20.88671875" style="219" customWidth="1"/>
    <col min="15870" max="15870" width="14.44140625" style="219" customWidth="1"/>
    <col min="15871" max="15871" width="15" style="219" customWidth="1"/>
    <col min="15872" max="15872" width="2.6640625" style="219" customWidth="1"/>
    <col min="15873" max="15873" width="11.6640625" style="219" customWidth="1"/>
    <col min="15874" max="15874" width="11.5546875" style="219" customWidth="1"/>
    <col min="15875" max="15875" width="2.33203125" style="219" customWidth="1"/>
    <col min="15876" max="15876" width="41" style="219" customWidth="1"/>
    <col min="15877" max="15877" width="14.33203125" style="219" customWidth="1"/>
    <col min="15878" max="15879" width="11.5546875" style="219" customWidth="1"/>
    <col min="15880" max="15880" width="21.88671875" style="219" customWidth="1"/>
    <col min="15881" max="16072" width="11.44140625" style="219"/>
    <col min="16073" max="16073" width="21.88671875" style="219" customWidth="1"/>
    <col min="16074" max="16074" width="13.88671875" style="219" customWidth="1"/>
    <col min="16075" max="16075" width="38.6640625" style="219" customWidth="1"/>
    <col min="16076" max="16076" width="3" style="219" bestFit="1" customWidth="1"/>
    <col min="16077" max="16077" width="32.33203125" style="219" customWidth="1"/>
    <col min="16078" max="16078" width="46.33203125" style="219" customWidth="1"/>
    <col min="16079" max="16079" width="19" style="219" customWidth="1"/>
    <col min="16080" max="16080" width="0" style="219" hidden="1" customWidth="1"/>
    <col min="16081" max="16081" width="17.6640625" style="219" customWidth="1"/>
    <col min="16082" max="16082" width="0" style="219" hidden="1" customWidth="1"/>
    <col min="16083" max="16083" width="22.33203125" style="219" customWidth="1"/>
    <col min="16084" max="16084" width="5.33203125" style="219" customWidth="1"/>
    <col min="16085" max="16085" width="36.33203125" style="219" customWidth="1"/>
    <col min="16086" max="16086" width="5.6640625" style="219" customWidth="1"/>
    <col min="16087" max="16087" width="0" style="219" hidden="1" customWidth="1"/>
    <col min="16088" max="16088" width="20.6640625" style="219" customWidth="1"/>
    <col min="16089" max="16089" width="4.88671875" style="219" customWidth="1"/>
    <col min="16090" max="16090" width="0" style="219" hidden="1" customWidth="1"/>
    <col min="16091" max="16091" width="24.6640625" style="219" customWidth="1"/>
    <col min="16092" max="16092" width="12.33203125" style="219" customWidth="1"/>
    <col min="16093" max="16093" width="0" style="219" hidden="1" customWidth="1"/>
    <col min="16094" max="16094" width="3.44140625" style="219" customWidth="1"/>
    <col min="16095" max="16095" width="0" style="219" hidden="1" customWidth="1"/>
    <col min="16096" max="16096" width="17.6640625" style="219" customWidth="1"/>
    <col min="16097" max="16097" width="3.44140625" style="219" customWidth="1"/>
    <col min="16098" max="16098" width="0" style="219" hidden="1" customWidth="1"/>
    <col min="16099" max="16099" width="23.6640625" style="219" customWidth="1"/>
    <col min="16100" max="16100" width="10" style="219" customWidth="1"/>
    <col min="16101" max="16101" width="0" style="219" hidden="1" customWidth="1"/>
    <col min="16102" max="16103" width="14.6640625" style="219" customWidth="1"/>
    <col min="16104" max="16104" width="12.88671875" style="219" customWidth="1"/>
    <col min="16105" max="16105" width="3.33203125" style="219" customWidth="1"/>
    <col min="16106" max="16106" width="30.33203125" style="219" customWidth="1"/>
    <col min="16107" max="16107" width="5" style="219" customWidth="1"/>
    <col min="16108" max="16108" width="0" style="219" hidden="1" customWidth="1"/>
    <col min="16109" max="16109" width="14.33203125" style="219" customWidth="1"/>
    <col min="16110" max="16110" width="5.6640625" style="219" customWidth="1"/>
    <col min="16111" max="16111" width="0" style="219" hidden="1" customWidth="1"/>
    <col min="16112" max="16112" width="17.33203125" style="219" customWidth="1"/>
    <col min="16113" max="16113" width="12.6640625" style="219" customWidth="1"/>
    <col min="16114" max="16114" width="0" style="219" hidden="1" customWidth="1"/>
    <col min="16115" max="16115" width="5.33203125" style="219" customWidth="1"/>
    <col min="16116" max="16116" width="0" style="219" hidden="1" customWidth="1"/>
    <col min="16117" max="16117" width="17" style="219" customWidth="1"/>
    <col min="16118" max="16118" width="6.33203125" style="219" customWidth="1"/>
    <col min="16119" max="16119" width="0" style="219" hidden="1" customWidth="1"/>
    <col min="16120" max="16120" width="14.33203125" style="219" customWidth="1"/>
    <col min="16121" max="16121" width="7.5546875" style="219" customWidth="1"/>
    <col min="16122" max="16122" width="0" style="219" hidden="1" customWidth="1"/>
    <col min="16123" max="16124" width="14.33203125" style="219" customWidth="1"/>
    <col min="16125" max="16125" width="20.88671875" style="219" customWidth="1"/>
    <col min="16126" max="16126" width="14.44140625" style="219" customWidth="1"/>
    <col min="16127" max="16127" width="15" style="219" customWidth="1"/>
    <col min="16128" max="16128" width="2.6640625" style="219" customWidth="1"/>
    <col min="16129" max="16129" width="11.6640625" style="219" customWidth="1"/>
    <col min="16130" max="16130" width="11.5546875" style="219" customWidth="1"/>
    <col min="16131" max="16131" width="2.33203125" style="219" customWidth="1"/>
    <col min="16132" max="16132" width="41" style="219" customWidth="1"/>
    <col min="16133" max="16133" width="14.33203125" style="219" customWidth="1"/>
    <col min="16134" max="16135" width="11.5546875" style="219" customWidth="1"/>
    <col min="16136" max="16136" width="21.88671875" style="219" customWidth="1"/>
    <col min="16137" max="16330" width="11.44140625" style="219"/>
    <col min="16331" max="16384" width="11.5546875" style="219" customWidth="1"/>
  </cols>
  <sheetData>
    <row r="1" spans="1:49" s="1" customFormat="1"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627" t="s">
        <v>1314</v>
      </c>
      <c r="AW1" s="627" t="s">
        <v>1342</v>
      </c>
    </row>
    <row r="2" spans="1:49" s="1" customFormat="1"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c r="AS2" s="768"/>
      <c r="AT2" s="768"/>
      <c r="AU2" s="768"/>
    </row>
    <row r="3" spans="1:49" s="1" customFormat="1"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t="s">
        <v>9</v>
      </c>
      <c r="AP3" s="697" t="s">
        <v>182</v>
      </c>
      <c r="AQ3" s="691"/>
      <c r="AR3" s="691" t="s">
        <v>140</v>
      </c>
      <c r="AS3" s="691" t="s">
        <v>183</v>
      </c>
      <c r="AT3" s="691" t="s">
        <v>184</v>
      </c>
      <c r="AU3" s="691" t="s">
        <v>185</v>
      </c>
    </row>
    <row r="4" spans="1:49"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c r="AS4" s="691"/>
      <c r="AT4" s="691"/>
      <c r="AU4" s="691"/>
    </row>
    <row r="5" spans="1:49" ht="408.6" customHeight="1" x14ac:dyDescent="0.25">
      <c r="A5" s="336" t="s">
        <v>51</v>
      </c>
      <c r="B5" s="346" t="s">
        <v>62</v>
      </c>
      <c r="C5" s="346" t="s">
        <v>1196</v>
      </c>
      <c r="D5" s="346" t="s">
        <v>12</v>
      </c>
      <c r="E5" s="346" t="s">
        <v>96</v>
      </c>
      <c r="F5" s="247" t="s">
        <v>776</v>
      </c>
      <c r="G5" s="338" t="s">
        <v>1270</v>
      </c>
      <c r="H5" s="334" t="s">
        <v>1211</v>
      </c>
      <c r="I5" s="247" t="s">
        <v>777</v>
      </c>
      <c r="J5" s="346" t="s">
        <v>66</v>
      </c>
      <c r="K5" s="346">
        <v>1</v>
      </c>
      <c r="L5" s="373">
        <f>IF(J5="Diaria",+(K5/360),IF(J5="Mensual",+(K5/12),IF(J5="Bimestral",+(K5/6),IF(J5="Trimestral",+(K5/4),IF(J5="Semestral",+(K5/2),IF(J5="Anual",+(K5/1),""))))))</f>
        <v>8.3333333333333329E-2</v>
      </c>
      <c r="M5" s="346" t="s">
        <v>86</v>
      </c>
      <c r="N5" s="34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1</v>
      </c>
      <c r="O5" s="346" t="s">
        <v>87</v>
      </c>
      <c r="P5" s="346"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346" t="s">
        <v>73</v>
      </c>
      <c r="R5" s="34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71" t="s">
        <v>60</v>
      </c>
      <c r="T5" s="371" t="s">
        <v>61</v>
      </c>
      <c r="U5" s="371">
        <f>+MAX(N5,P5,R5)</f>
        <v>1</v>
      </c>
      <c r="V5" s="337" t="str">
        <f>IF(L5&lt;=20%,"Muy baja",IF(L5&lt;=40%,"Baja",IF(L5&lt;=60%,"Media",IF(L5&lt;=80%,"Alta",IF(L5&lt;=100%,"Muy alta",IF(L5&gt;=100%,"Muy alta",""))))))</f>
        <v>Muy baja</v>
      </c>
      <c r="W5" s="372">
        <f>+IFERROR(VLOOKUP(V5,[10]Fórmula!$F$1:$G$6,2,FALSE),"")</f>
        <v>0.2</v>
      </c>
      <c r="X5" s="342" t="str">
        <f>IF(U5=20%,"Leve",IF(U5=40%,"Menor",IF(U5=60%,"Moderado",IF(U5=80%,"Mayor",IF(U5=100%,"Catastrófico","")))))</f>
        <v>Catastrófico</v>
      </c>
      <c r="Y5" s="372">
        <f>+IFERROR(VLOOKUP(X5,[10]Fórmula!$H$1:$I$6,2,FALSE),"")</f>
        <v>1</v>
      </c>
      <c r="Z5" s="342" t="str">
        <f>+IFERROR(VLOOKUP(V5&amp;X5,[10]Fórmula!$C$2:$D$26,2,FALSE),"")</f>
        <v>Extremo</v>
      </c>
      <c r="AA5" s="372">
        <f>IF(Z5="Bajo",25%,IF(Z5="Moderado",50%,IF(Z5="Alto",75%,IF(Z5="Extremo",100%,""))))</f>
        <v>1</v>
      </c>
      <c r="AB5" s="374" t="s">
        <v>778</v>
      </c>
      <c r="AC5" s="558" t="s">
        <v>779</v>
      </c>
      <c r="AD5" s="245" t="s">
        <v>57</v>
      </c>
      <c r="AE5" s="246">
        <f t="shared" ref="AE5:AE7" si="0">IF(AD5="Preventivo",25%,IF(AD5="Detectivo",15%,IF(AD5="Correctivo",10%,"")))</f>
        <v>0.25</v>
      </c>
      <c r="AF5" s="247" t="s">
        <v>215</v>
      </c>
      <c r="AG5" s="246">
        <f>IF(AF5="Manual",15%,IF(AF5="Automático",25%,""))</f>
        <v>0.15</v>
      </c>
      <c r="AH5" s="246">
        <f>+AG5+AE5</f>
        <v>0.4</v>
      </c>
      <c r="AI5" s="247" t="s">
        <v>216</v>
      </c>
      <c r="AJ5" s="334" t="s">
        <v>24</v>
      </c>
      <c r="AK5" s="247" t="s">
        <v>780</v>
      </c>
      <c r="AL5" s="347">
        <f>+AA5*AH5</f>
        <v>0.4</v>
      </c>
      <c r="AM5" s="230">
        <f>+AA5-AL5</f>
        <v>0.6</v>
      </c>
      <c r="AN5" s="398" t="str">
        <f>+IF(C5="Corrupción","Moderado",IF(AM5&lt;=25%,"Bajo",IF(AM5&lt;=50%,"Moderado",IF(AM5&lt;=75%,"Alto",IF(AM5&gt;75%,"Extremo","")))))</f>
        <v>Alto</v>
      </c>
      <c r="AO5" s="341" t="s">
        <v>59</v>
      </c>
      <c r="AP5" s="249">
        <v>1</v>
      </c>
      <c r="AQ5" s="402" t="s">
        <v>781</v>
      </c>
      <c r="AR5" s="346" t="s">
        <v>782</v>
      </c>
      <c r="AS5" s="229">
        <v>45658</v>
      </c>
      <c r="AT5" s="228">
        <v>46022</v>
      </c>
      <c r="AU5" s="227" t="s">
        <v>783</v>
      </c>
    </row>
    <row r="6" spans="1:49" ht="217.2" customHeight="1" x14ac:dyDescent="0.25">
      <c r="A6" s="859" t="s">
        <v>217</v>
      </c>
      <c r="B6" s="880" t="s">
        <v>62</v>
      </c>
      <c r="C6" s="880" t="s">
        <v>92</v>
      </c>
      <c r="D6" s="880" t="s">
        <v>18</v>
      </c>
      <c r="E6" s="880" t="s">
        <v>67</v>
      </c>
      <c r="F6" s="877" t="s">
        <v>784</v>
      </c>
      <c r="G6" s="863" t="s">
        <v>693</v>
      </c>
      <c r="H6" s="863" t="s">
        <v>785</v>
      </c>
      <c r="I6" s="877" t="s">
        <v>786</v>
      </c>
      <c r="J6" s="880" t="s">
        <v>95</v>
      </c>
      <c r="K6" s="880">
        <v>2</v>
      </c>
      <c r="L6" s="882">
        <f>IF(J6="Diaria",+(K6/360),IF(J6="Mensual",+(K6/12),IF(J6="Bimestral",+(K6/6),IF(J6="Trimestral",+(K6/4),IF(J6="Semestral",+(K6/2),IF(J6="Anual",+(K6/1),""))))))</f>
        <v>1</v>
      </c>
      <c r="M6" s="880" t="s">
        <v>86</v>
      </c>
      <c r="N6" s="880">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880" t="s">
        <v>76</v>
      </c>
      <c r="P6" s="880" t="str">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
      </c>
      <c r="Q6" s="880" t="s">
        <v>73</v>
      </c>
      <c r="R6" s="880">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878" t="s">
        <v>60</v>
      </c>
      <c r="T6" s="878" t="s">
        <v>73</v>
      </c>
      <c r="U6" s="878">
        <f>+MAX(N6,P6,R6)</f>
        <v>1</v>
      </c>
      <c r="V6" s="853" t="str">
        <f>IF(L6&lt;=20%,"Muy baja",IF(L6&lt;=40%,"Baja",IF(L6&lt;=60%,"Media",IF(L6&lt;=80%,"Alta",IF(L6&lt;=100%,"Muy alta",IF(L6&gt;=100%,"Muy alta",""))))))</f>
        <v>Muy alta</v>
      </c>
      <c r="W6" s="879">
        <f>+IFERROR(VLOOKUP(V6,[10]Fórmula!$F$1:$G$6,2,FALSE),"")</f>
        <v>1</v>
      </c>
      <c r="X6" s="871" t="str">
        <f>IF(U6=20%,"Leve",IF(U6=40%,"Menor",IF(U6=60%,"Moderado",IF(U6=80%,"Mayor",IF(U6=100%,"Catastrófico","")))))</f>
        <v>Catastrófico</v>
      </c>
      <c r="Y6" s="879">
        <f>+IFERROR(VLOOKUP(X6,[10]Fórmula!$H$1:$I$6,2,FALSE),"")</f>
        <v>1</v>
      </c>
      <c r="Z6" s="871" t="str">
        <f>+IFERROR(VLOOKUP(V6&amp;X6,[10]Fórmula!$C$2:$D$26,2,FALSE),"")</f>
        <v>Extremo</v>
      </c>
      <c r="AA6" s="879">
        <f>IF(Z6="Bajo",25%,IF(Z6="Moderado",50%,IF(Z6="Alto",75%,IF(Z6="Extremo",100%,""))))</f>
        <v>1</v>
      </c>
      <c r="AB6" s="881" t="s">
        <v>787</v>
      </c>
      <c r="AC6" s="245" t="s">
        <v>788</v>
      </c>
      <c r="AD6" s="245" t="s">
        <v>57</v>
      </c>
      <c r="AE6" s="246">
        <f t="shared" si="0"/>
        <v>0.25</v>
      </c>
      <c r="AF6" s="247" t="s">
        <v>215</v>
      </c>
      <c r="AG6" s="246">
        <f>IF(AF6="Manual",15%,IF(AF6="Automático",25%,""))</f>
        <v>0.15</v>
      </c>
      <c r="AH6" s="246">
        <f>+AG6+AE6</f>
        <v>0.4</v>
      </c>
      <c r="AI6" s="247" t="s">
        <v>216</v>
      </c>
      <c r="AJ6" s="334" t="s">
        <v>24</v>
      </c>
      <c r="AK6" s="247" t="s">
        <v>789</v>
      </c>
      <c r="AL6" s="347">
        <f>+AA6*AH6</f>
        <v>0.4</v>
      </c>
      <c r="AM6" s="230">
        <f>+AA6-AL6</f>
        <v>0.6</v>
      </c>
      <c r="AN6" s="853" t="str">
        <f>+IF(C6="Corrupción","Moderado",IF(AM7&lt;=25%,"Bajo",IF(AM7&lt;=50%,"Moderado",IF(AM7&lt;=75%,"Alto",IF(AM7&gt;75%,"Extremo","")))))</f>
        <v>Moderado</v>
      </c>
      <c r="AO6" s="845" t="s">
        <v>59</v>
      </c>
      <c r="AP6" s="249">
        <v>1</v>
      </c>
      <c r="AQ6" s="403" t="s">
        <v>790</v>
      </c>
      <c r="AR6" s="346" t="s">
        <v>672</v>
      </c>
      <c r="AS6" s="229">
        <v>45658</v>
      </c>
      <c r="AT6" s="228">
        <v>46022</v>
      </c>
      <c r="AU6" s="227" t="s">
        <v>791</v>
      </c>
    </row>
    <row r="7" spans="1:49" ht="324.75" customHeight="1" thickBot="1" x14ac:dyDescent="0.3">
      <c r="A7" s="859"/>
      <c r="B7" s="880"/>
      <c r="C7" s="880"/>
      <c r="D7" s="880"/>
      <c r="E7" s="880"/>
      <c r="F7" s="877"/>
      <c r="G7" s="863"/>
      <c r="H7" s="863"/>
      <c r="I7" s="877"/>
      <c r="J7" s="880"/>
      <c r="K7" s="880"/>
      <c r="L7" s="882"/>
      <c r="M7" s="880"/>
      <c r="N7" s="880"/>
      <c r="O7" s="880"/>
      <c r="P7" s="880"/>
      <c r="Q7" s="880"/>
      <c r="R7" s="880"/>
      <c r="S7" s="878"/>
      <c r="T7" s="878"/>
      <c r="U7" s="878"/>
      <c r="V7" s="853"/>
      <c r="W7" s="879"/>
      <c r="X7" s="871"/>
      <c r="Y7" s="879"/>
      <c r="Z7" s="871"/>
      <c r="AA7" s="879"/>
      <c r="AB7" s="881"/>
      <c r="AC7" s="245" t="s">
        <v>792</v>
      </c>
      <c r="AD7" s="245" t="s">
        <v>57</v>
      </c>
      <c r="AE7" s="246">
        <f t="shared" si="0"/>
        <v>0.25</v>
      </c>
      <c r="AF7" s="247" t="s">
        <v>215</v>
      </c>
      <c r="AG7" s="246">
        <f>IF(AF7="Manual",15%,IF(AF7="Automático",25%,""))</f>
        <v>0.15</v>
      </c>
      <c r="AH7" s="246">
        <f>+AG7+AE7</f>
        <v>0.4</v>
      </c>
      <c r="AI7" s="247" t="s">
        <v>216</v>
      </c>
      <c r="AJ7" s="334" t="s">
        <v>24</v>
      </c>
      <c r="AK7" s="247" t="s">
        <v>793</v>
      </c>
      <c r="AL7" s="347">
        <f>+AM6*AH7</f>
        <v>0.24</v>
      </c>
      <c r="AM7" s="230">
        <f>+AM6-AL7</f>
        <v>0.36</v>
      </c>
      <c r="AN7" s="853"/>
      <c r="AO7" s="845"/>
      <c r="AP7" s="250">
        <v>2</v>
      </c>
      <c r="AQ7" s="402" t="s">
        <v>794</v>
      </c>
      <c r="AR7" s="346" t="s">
        <v>795</v>
      </c>
      <c r="AS7" s="229">
        <v>45658</v>
      </c>
      <c r="AT7" s="228">
        <v>46022</v>
      </c>
      <c r="AU7" s="296" t="s">
        <v>658</v>
      </c>
    </row>
    <row r="8" spans="1:49" ht="138.75" customHeight="1" thickBot="1" x14ac:dyDescent="0.3">
      <c r="A8" s="302" t="s">
        <v>217</v>
      </c>
      <c r="B8" s="282" t="s">
        <v>62</v>
      </c>
      <c r="C8" s="282" t="s">
        <v>92</v>
      </c>
      <c r="D8" s="282" t="s">
        <v>79</v>
      </c>
      <c r="E8" s="282" t="s">
        <v>36</v>
      </c>
      <c r="F8" s="304" t="s">
        <v>596</v>
      </c>
      <c r="G8" s="282" t="s">
        <v>597</v>
      </c>
      <c r="H8" s="282" t="s">
        <v>598</v>
      </c>
      <c r="I8" s="304" t="s">
        <v>599</v>
      </c>
      <c r="J8" s="282" t="s">
        <v>66</v>
      </c>
      <c r="K8" s="282">
        <v>1</v>
      </c>
      <c r="L8" s="285">
        <v>2.7777777777777779E-3</v>
      </c>
      <c r="M8" s="282" t="s">
        <v>30</v>
      </c>
      <c r="N8" s="282">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282" t="s">
        <v>64</v>
      </c>
      <c r="P8" s="282">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282" t="s">
        <v>73</v>
      </c>
      <c r="R8" s="282">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278" t="s">
        <v>60</v>
      </c>
      <c r="T8" s="278" t="s">
        <v>45</v>
      </c>
      <c r="U8" s="278">
        <f>+MAX(N8,P8,R8)</f>
        <v>0.6</v>
      </c>
      <c r="V8" s="289" t="str">
        <f>IF(L8&lt;=20%,"Muy baja",IF(L8&lt;=40%,"Baja",IF(L8&lt;=60%,"Media",IF(L8&lt;=80%,"Alta",IF(L8&lt;=100%,"Muy alta",IF(L8&gt;=100%,"Muy alta",""))))))</f>
        <v>Muy baja</v>
      </c>
      <c r="W8" s="271">
        <f>+IFERROR(VLOOKUP(V8,Fórmula!$F$1:$G$6,2,FALSE),"")</f>
        <v>0.2</v>
      </c>
      <c r="X8" s="280" t="str">
        <f>IF(U8=20%,"Leve",IF(U8=40%,"Menor",IF(U8=60%,"Moderado",IF(U8=80%,"Mayor",IF(U8=100%,"Catastrófico","")))))</f>
        <v>Moderado</v>
      </c>
      <c r="Y8" s="297" t="s">
        <v>56</v>
      </c>
      <c r="Z8" s="275" t="str">
        <f>+IFERROR(VLOOKUP(V8&amp;X8,Fórmula!$C$2:$D$26,2,FALSE),"")</f>
        <v>Moderado</v>
      </c>
      <c r="AA8" s="297" t="s">
        <v>56</v>
      </c>
      <c r="AB8" s="553" t="s">
        <v>600</v>
      </c>
      <c r="AC8" s="57" t="s">
        <v>641</v>
      </c>
      <c r="AD8" s="49" t="s">
        <v>57</v>
      </c>
      <c r="AE8" s="22">
        <f t="shared" ref="AE8:AE9" si="1">IF(AD8="Preventivo",25%,IF(AD8="Detectivo",15%,IF(AD8="Correctivo",10%,"")))</f>
        <v>0.25</v>
      </c>
      <c r="AF8" s="304" t="s">
        <v>215</v>
      </c>
      <c r="AG8" s="22">
        <f t="shared" ref="AG8:AG9" si="2">IF(AF8="Manual",15%,IF(AF8="Automático",25%,""))</f>
        <v>0.15</v>
      </c>
      <c r="AH8" s="22">
        <f t="shared" ref="AH8:AH9" si="3">+AG8+AE8</f>
        <v>0.4</v>
      </c>
      <c r="AI8" s="304" t="s">
        <v>216</v>
      </c>
      <c r="AJ8" s="282" t="s">
        <v>24</v>
      </c>
      <c r="AK8" s="304" t="s">
        <v>640</v>
      </c>
      <c r="AL8" s="365">
        <v>0.3</v>
      </c>
      <c r="AM8" s="365">
        <v>0.3</v>
      </c>
      <c r="AN8" s="340" t="s">
        <v>56</v>
      </c>
      <c r="AO8" s="288" t="s">
        <v>59</v>
      </c>
      <c r="AP8" s="412">
        <v>2</v>
      </c>
      <c r="AQ8" s="287" t="s">
        <v>602</v>
      </c>
      <c r="AR8" s="6" t="s">
        <v>672</v>
      </c>
      <c r="AS8" s="30">
        <v>45658</v>
      </c>
      <c r="AT8" s="30">
        <v>46022</v>
      </c>
      <c r="AU8" s="30" t="s">
        <v>603</v>
      </c>
    </row>
    <row r="9" spans="1:49" s="617" customFormat="1" ht="409.6" x14ac:dyDescent="0.3">
      <c r="A9" s="602" t="s">
        <v>51</v>
      </c>
      <c r="B9" s="29" t="s">
        <v>1264</v>
      </c>
      <c r="C9" s="29" t="s">
        <v>58</v>
      </c>
      <c r="D9" s="29" t="s">
        <v>79</v>
      </c>
      <c r="E9" s="29" t="s">
        <v>80</v>
      </c>
      <c r="F9" s="40" t="s">
        <v>1261</v>
      </c>
      <c r="G9" s="182" t="s">
        <v>533</v>
      </c>
      <c r="H9" s="622" t="s">
        <v>1262</v>
      </c>
      <c r="I9" s="40" t="s">
        <v>1263</v>
      </c>
      <c r="J9" s="603" t="s">
        <v>95</v>
      </c>
      <c r="K9" s="604">
        <v>1</v>
      </c>
      <c r="L9" s="605">
        <f>IF(J9="Diaria",+(K9/360),IF(J9="Mensual",+(K9/12),IF(J9="Bimestral",+(K9/6),IF(J9="Trimestral",+(K9/4),IF(J9="Semestral",+(K9/2),IF(J9="Anual",+(K9/1),""))))))</f>
        <v>0.5</v>
      </c>
      <c r="M9" s="604" t="s">
        <v>47</v>
      </c>
      <c r="N9" s="588">
        <f t="shared" ref="N9"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606" t="s">
        <v>76</v>
      </c>
      <c r="P9" s="588" t="str">
        <f t="shared" ref="P9"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
      </c>
      <c r="Q9" s="604" t="s">
        <v>73</v>
      </c>
      <c r="R9" s="588">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607" t="s">
        <v>60</v>
      </c>
      <c r="T9" s="607" t="s">
        <v>73</v>
      </c>
      <c r="U9" s="608">
        <f>+MAX(N9,P9,R9)</f>
        <v>0.4</v>
      </c>
      <c r="V9" s="609" t="str">
        <f>IF(L9&lt;=20%,"Muy baja",IF(L9&lt;=40%,"Baja",IF(L9&lt;=60%,"Media",IF(L9&lt;=80%,"Alta",IF(L9&lt;=100%,"Muy alta",IF(L9&gt;=100%,"Muy alta",""))))))</f>
        <v>Media</v>
      </c>
      <c r="W9" s="610">
        <f>+IFERROR(VLOOKUP(V9,[3]Fórmula!$F$1:$G$6,2,FALSE),"")</f>
        <v>0.6</v>
      </c>
      <c r="X9" s="611" t="s">
        <v>56</v>
      </c>
      <c r="Y9" s="610">
        <f>+IFERROR(VLOOKUP(X9,[3]Fórmula!$H$1:$I$6,2,FALSE),"")</f>
        <v>0.6</v>
      </c>
      <c r="Z9" s="611" t="str">
        <f>+IFERROR(VLOOKUP(V9&amp;X9,[3]Fórmula!$C$2:$D$26,2,FALSE),"")</f>
        <v>Moderado</v>
      </c>
      <c r="AA9" s="612">
        <f>IF(Z9="Bajo",25%,IF(Z9="Moderado",50%,IF(Z9="Alto",75%,IF(Z9="Extremo",100%,""))))</f>
        <v>0.5</v>
      </c>
      <c r="AB9" s="613"/>
      <c r="AC9" s="603" t="s">
        <v>1311</v>
      </c>
      <c r="AD9" s="40" t="s">
        <v>57</v>
      </c>
      <c r="AE9" s="589">
        <f t="shared" si="1"/>
        <v>0.25</v>
      </c>
      <c r="AF9" s="40" t="s">
        <v>215</v>
      </c>
      <c r="AG9" s="589">
        <f t="shared" si="2"/>
        <v>0.15</v>
      </c>
      <c r="AH9" s="589">
        <f t="shared" si="3"/>
        <v>0.4</v>
      </c>
      <c r="AI9" s="40" t="s">
        <v>216</v>
      </c>
      <c r="AJ9" s="40" t="s">
        <v>24</v>
      </c>
      <c r="AK9" s="40" t="s">
        <v>1312</v>
      </c>
      <c r="AL9" s="29">
        <f>+AA9*AH9</f>
        <v>0.2</v>
      </c>
      <c r="AM9" s="614">
        <f>+AA9-AL9</f>
        <v>0.3</v>
      </c>
      <c r="AN9" s="615" t="str">
        <f>IF(AM9&lt;=25%,"Bajo",IF(AM9&lt;=50%,"Moderado",IF(AM9&lt;=75%,"Alto",IF(AM9&gt;75%,"Extremo",""))))</f>
        <v>Moderado</v>
      </c>
      <c r="AO9" s="616" t="s">
        <v>59</v>
      </c>
      <c r="AP9" s="182"/>
      <c r="AQ9" s="46"/>
      <c r="AR9" s="618"/>
      <c r="AS9" s="618"/>
      <c r="AT9" s="46"/>
      <c r="AU9" s="619"/>
    </row>
    <row r="10" spans="1:49" s="1" customFormat="1" ht="290.25" customHeight="1" x14ac:dyDescent="0.3">
      <c r="A10" s="640" t="s">
        <v>217</v>
      </c>
      <c r="B10" s="348" t="s">
        <v>29</v>
      </c>
      <c r="C10" s="348" t="s">
        <v>92</v>
      </c>
      <c r="D10" s="348" t="s">
        <v>79</v>
      </c>
      <c r="E10" s="348" t="s">
        <v>36</v>
      </c>
      <c r="F10" s="350" t="s">
        <v>1339</v>
      </c>
      <c r="G10" s="348" t="s">
        <v>1300</v>
      </c>
      <c r="H10" s="641" t="s">
        <v>835</v>
      </c>
      <c r="I10" s="350" t="s">
        <v>836</v>
      </c>
      <c r="J10" s="348" t="s">
        <v>66</v>
      </c>
      <c r="K10" s="348">
        <v>1</v>
      </c>
      <c r="L10" s="636">
        <f>IF(J10="Diaria",+(K10/360),IF(J10="Mensual",+(K10/12),IF(J10="Bimestral",+(K10/6),IF(J10="Trimestral",+(K10/4),IF(J10="Semestral",+(K10/2),IF(J10="Anual",+(K10/1),""))))))</f>
        <v>8.3333333333333329E-2</v>
      </c>
      <c r="M10" s="348" t="s">
        <v>73</v>
      </c>
      <c r="N10" s="348">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v>
      </c>
      <c r="O10" s="348" t="s">
        <v>31</v>
      </c>
      <c r="P10" s="348">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348" t="s">
        <v>73</v>
      </c>
      <c r="R10" s="348">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635" t="s">
        <v>60</v>
      </c>
      <c r="T10" s="635" t="s">
        <v>45</v>
      </c>
      <c r="U10" s="635">
        <f>+MAX(N10,P10,R10)</f>
        <v>0.2</v>
      </c>
      <c r="V10" s="637" t="str">
        <f>IF(L10&lt;=20%,"Muy baja",IF(L10&lt;=40%,"Baja",IF(L10&lt;=60%,"Media",IF(L10&lt;=80%,"Alta",IF(L10&lt;=100%,"Muy alta",IF(L10&gt;=100%,"Muy alta",""))))))</f>
        <v>Muy baja</v>
      </c>
      <c r="W10" s="639">
        <f>+IFERROR(VLOOKUP(V10,Fórmula!$F$1:$G$6,2,FALSE),"")</f>
        <v>0.2</v>
      </c>
      <c r="X10" s="637" t="str">
        <f>IF(U10=20%,"Leve",IF(U10=40%,"Menor",IF(U10=60%,"Moderado",IF(U10=80%,"Mayor",IF(U10=100%,"Catastrófico","")))))</f>
        <v>Leve</v>
      </c>
      <c r="Y10" s="639">
        <f>+IFERROR(VLOOKUP(X10,Fórmula!$H$1:$I$6,2,FALSE),"")</f>
        <v>0.2</v>
      </c>
      <c r="Z10" s="352" t="str">
        <f>+IFERROR(VLOOKUP(V10&amp;X10,Fórmula!$C$2:$D$26,2,FALSE),"")</f>
        <v>Bajo</v>
      </c>
      <c r="AA10" s="643">
        <f>IF(Z10="Bajo",25%,IF(Z10="Moderado",50%,IF(Z10="Alto",75%,IF(Z10="Extremo",100%,""))))</f>
        <v>0.25</v>
      </c>
      <c r="AB10" s="642" t="s">
        <v>837</v>
      </c>
      <c r="AC10" s="404" t="s">
        <v>1341</v>
      </c>
      <c r="AD10" s="71" t="s">
        <v>57</v>
      </c>
      <c r="AE10" s="72">
        <f>IF(AD10="Preventivo",25%,IF(AD10="Detectivo",15%,IF(AD10="Correctivo",10%,"")))</f>
        <v>0.25</v>
      </c>
      <c r="AF10" s="350" t="s">
        <v>732</v>
      </c>
      <c r="AG10" s="72">
        <f>IF(AF10="Manual",15%,IF(AF10="Automático",25%,""))</f>
        <v>0.25</v>
      </c>
      <c r="AH10" s="72">
        <f>+AG10+AE10</f>
        <v>0.5</v>
      </c>
      <c r="AI10" s="40" t="s">
        <v>216</v>
      </c>
      <c r="AJ10" s="348" t="s">
        <v>24</v>
      </c>
      <c r="AK10" s="350" t="s">
        <v>838</v>
      </c>
      <c r="AL10" s="350" t="e">
        <f>+AI10*AB10</f>
        <v>#VALUE!</v>
      </c>
      <c r="AM10" s="352" t="e">
        <f>+IF(C10="Corrupción","Moderado",IF(#REF!&lt;=25%,"Bajo",IF(#REF!&lt;=50%,"Moderado",IF(#REF!&lt;=75%,"Alto",IF(#REF!&gt;75%,"Extremo","")))))</f>
        <v>#REF!</v>
      </c>
      <c r="AN10" s="651" t="s">
        <v>169</v>
      </c>
      <c r="AO10" s="638" t="s">
        <v>59</v>
      </c>
      <c r="AP10" s="93"/>
      <c r="AQ10" s="293"/>
      <c r="AR10" s="36"/>
      <c r="AS10" s="36"/>
      <c r="AT10" s="296"/>
      <c r="AU10" s="34"/>
    </row>
  </sheetData>
  <sheetProtection formatCells="0" formatColumns="0" formatRows="0"/>
  <mergeCells count="49">
    <mergeCell ref="A1:AU1"/>
    <mergeCell ref="U2:AB3"/>
    <mergeCell ref="AC2:AK2"/>
    <mergeCell ref="AM2:AO2"/>
    <mergeCell ref="AP2:AU2"/>
    <mergeCell ref="AC3:AC4"/>
    <mergeCell ref="AD3:AG3"/>
    <mergeCell ref="AH3:AH4"/>
    <mergeCell ref="AI3:AK3"/>
    <mergeCell ref="AL3:AN4"/>
    <mergeCell ref="AO3:AO4"/>
    <mergeCell ref="G4:H4"/>
    <mergeCell ref="AJ4:AK4"/>
    <mergeCell ref="AP3:AQ4"/>
    <mergeCell ref="AR3:AR4"/>
    <mergeCell ref="AS3:AS4"/>
    <mergeCell ref="A6:A7"/>
    <mergeCell ref="B6:B7"/>
    <mergeCell ref="D6:D7"/>
    <mergeCell ref="C6:C7"/>
    <mergeCell ref="U6:U7"/>
    <mergeCell ref="R6:R7"/>
    <mergeCell ref="F6:F7"/>
    <mergeCell ref="H6:H7"/>
    <mergeCell ref="K6:K7"/>
    <mergeCell ref="L6:L7"/>
    <mergeCell ref="E6:E7"/>
    <mergeCell ref="G6:G7"/>
    <mergeCell ref="AB6:AB7"/>
    <mergeCell ref="AA6:AA7"/>
    <mergeCell ref="AN6:AN7"/>
    <mergeCell ref="Z6:Z7"/>
    <mergeCell ref="V6:V7"/>
    <mergeCell ref="AT3:AT4"/>
    <mergeCell ref="AU3:AU4"/>
    <mergeCell ref="A2:T3"/>
    <mergeCell ref="I6:I7"/>
    <mergeCell ref="S6:S7"/>
    <mergeCell ref="T6:T7"/>
    <mergeCell ref="Y6:Y7"/>
    <mergeCell ref="X6:X7"/>
    <mergeCell ref="Q6:Q7"/>
    <mergeCell ref="N6:N7"/>
    <mergeCell ref="O6:O7"/>
    <mergeCell ref="P6:P7"/>
    <mergeCell ref="W6:W7"/>
    <mergeCell ref="M6:M7"/>
    <mergeCell ref="J6:J7"/>
    <mergeCell ref="AO6:AO7"/>
  </mergeCells>
  <conditionalFormatting sqref="AC6 AI8:AJ8">
    <cfRule type="containsText" dxfId="750" priority="99" operator="containsText" text="BAJA">
      <formula>NOT(ISERROR(SEARCH("BAJA",AC6)))</formula>
    </cfRule>
    <cfRule type="containsText" dxfId="749" priority="101" operator="containsText" text="ALTA">
      <formula>NOT(ISERROR(SEARCH("ALTA",AC6)))</formula>
    </cfRule>
    <cfRule type="containsText" dxfId="748" priority="100" operator="containsText" text="MEDIA">
      <formula>NOT(ISERROR(SEARCH("MEDIA",AC6)))</formula>
    </cfRule>
  </conditionalFormatting>
  <conditionalFormatting sqref="AI5:AI7">
    <cfRule type="containsText" dxfId="747" priority="90" operator="containsText" text="BAJA">
      <formula>NOT(ISERROR(SEARCH("BAJA",AI5)))</formula>
    </cfRule>
    <cfRule type="containsText" dxfId="746" priority="91" operator="containsText" text="MEDIA">
      <formula>NOT(ISERROR(SEARCH("MEDIA",AI5)))</formula>
    </cfRule>
    <cfRule type="containsText" dxfId="745" priority="92" operator="containsText" text="ALTA">
      <formula>NOT(ISERROR(SEARCH("ALTA",AI5)))</formula>
    </cfRule>
  </conditionalFormatting>
  <conditionalFormatting sqref="AI9:AI10">
    <cfRule type="containsText" dxfId="744" priority="8" operator="containsText" text="BAJA">
      <formula>NOT(ISERROR(SEARCH("BAJA",AI9)))</formula>
    </cfRule>
    <cfRule type="containsText" dxfId="743" priority="9" operator="containsText" text="MEDIA">
      <formula>NOT(ISERROR(SEARCH("MEDIA",AI9)))</formula>
    </cfRule>
    <cfRule type="containsText" dxfId="742" priority="10" operator="containsText" text="ALTA">
      <formula>NOT(ISERROR(SEARCH("ALTA",AI9)))</formula>
    </cfRule>
  </conditionalFormatting>
  <conditionalFormatting sqref="AK7">
    <cfRule type="containsText" dxfId="741" priority="104" operator="containsText" text="ALTA">
      <formula>NOT(ISERROR(SEARCH("ALTA",AK7)))</formula>
    </cfRule>
    <cfRule type="containsText" dxfId="740" priority="103" operator="containsText" text="MEDIA">
      <formula>NOT(ISERROR(SEARCH("MEDIA",AK7)))</formula>
    </cfRule>
    <cfRule type="containsText" dxfId="739" priority="102" operator="containsText" text="BAJA">
      <formula>NOT(ISERROR(SEARCH("BAJA",AK7)))</formula>
    </cfRule>
  </conditionalFormatting>
  <conditionalFormatting sqref="AK10:AL10">
    <cfRule type="containsText" dxfId="738" priority="5" operator="containsText" text="BAJA">
      <formula>NOT(ISERROR(SEARCH("BAJA",AK10)))</formula>
    </cfRule>
    <cfRule type="containsText" dxfId="737" priority="6" operator="containsText" text="MEDIA">
      <formula>NOT(ISERROR(SEARCH("MEDIA",AK10)))</formula>
    </cfRule>
    <cfRule type="containsText" dxfId="736" priority="7" operator="containsText" text="ALTA">
      <formula>NOT(ISERROR(SEARCH("ALTA",AK10)))</formula>
    </cfRule>
  </conditionalFormatting>
  <conditionalFormatting sqref="AL10">
    <cfRule type="cellIs" dxfId="735" priority="2" operator="between">
      <formula>51%</formula>
      <formula>75%</formula>
    </cfRule>
    <cfRule type="cellIs" dxfId="734" priority="3" operator="between">
      <formula>26%</formula>
      <formula>50%</formula>
    </cfRule>
    <cfRule type="cellIs" dxfId="733" priority="4" operator="between">
      <formula>0%</formula>
      <formula>25%</formula>
    </cfRule>
    <cfRule type="cellIs" dxfId="732" priority="1" operator="greaterThan">
      <formula>75%</formula>
    </cfRule>
  </conditionalFormatting>
  <conditionalFormatting sqref="AL5:AM6">
    <cfRule type="cellIs" dxfId="731" priority="112" operator="greaterThan">
      <formula>75%</formula>
    </cfRule>
    <cfRule type="cellIs" dxfId="730" priority="113" operator="between">
      <formula>51%</formula>
      <formula>75%</formula>
    </cfRule>
    <cfRule type="cellIs" dxfId="729" priority="114" operator="between">
      <formula>26%</formula>
      <formula>50%</formula>
    </cfRule>
    <cfRule type="cellIs" dxfId="728" priority="115" operator="between">
      <formula>0%</formula>
      <formula>25%</formula>
    </cfRule>
    <cfRule type="containsText" dxfId="727" priority="116" operator="containsText" text="BAJA">
      <formula>NOT(ISERROR(SEARCH("BAJA",AL5)))</formula>
    </cfRule>
    <cfRule type="containsText" dxfId="726" priority="117" operator="containsText" text="MEDIA">
      <formula>NOT(ISERROR(SEARCH("MEDIA",AL5)))</formula>
    </cfRule>
    <cfRule type="containsText" dxfId="725" priority="118" operator="containsText" text="ALTA">
      <formula>NOT(ISERROR(SEARCH("ALTA",AL5)))</formula>
    </cfRule>
  </conditionalFormatting>
  <conditionalFormatting sqref="AL7:AM8">
    <cfRule type="containsText" dxfId="724" priority="109" operator="containsText" text="BAJA">
      <formula>NOT(ISERROR(SEARCH("BAJA",AL7)))</formula>
    </cfRule>
    <cfRule type="containsText" dxfId="723" priority="110" operator="containsText" text="MEDIA">
      <formula>NOT(ISERROR(SEARCH("MEDIA",AL7)))</formula>
    </cfRule>
    <cfRule type="containsText" dxfId="722" priority="111" operator="containsText" text="ALTA">
      <formula>NOT(ISERROR(SEARCH("ALTA",AL7)))</formula>
    </cfRule>
  </conditionalFormatting>
  <conditionalFormatting sqref="AL8:AM9">
    <cfRule type="cellIs" dxfId="721" priority="11" operator="greaterThan">
      <formula>75%</formula>
    </cfRule>
    <cfRule type="cellIs" dxfId="720" priority="12" operator="between">
      <formula>51%</formula>
      <formula>75%</formula>
    </cfRule>
    <cfRule type="cellIs" dxfId="719" priority="14" operator="between">
      <formula>0%</formula>
      <formula>25%</formula>
    </cfRule>
    <cfRule type="cellIs" dxfId="718" priority="13" operator="between">
      <formula>26%</formula>
      <formula>50%</formula>
    </cfRule>
  </conditionalFormatting>
  <conditionalFormatting sqref="AL9:AM9">
    <cfRule type="containsText" dxfId="717" priority="17" operator="containsText" text="ALTA">
      <formula>NOT(ISERROR(SEARCH("ALTA",AL9)))</formula>
    </cfRule>
    <cfRule type="containsText" dxfId="716" priority="16" operator="containsText" text="MEDIA">
      <formula>NOT(ISERROR(SEARCH("MEDIA",AL9)))</formula>
    </cfRule>
    <cfRule type="containsText" dxfId="715" priority="15" operator="containsText" text="BAJA">
      <formula>NOT(ISERROR(SEARCH("BAJA",AL9)))</formula>
    </cfRule>
  </conditionalFormatting>
  <conditionalFormatting sqref="AM7">
    <cfRule type="cellIs" dxfId="714" priority="105" operator="greaterThan">
      <formula>75%</formula>
    </cfRule>
    <cfRule type="cellIs" dxfId="713" priority="106" operator="between">
      <formula>51%</formula>
      <formula>75%</formula>
    </cfRule>
    <cfRule type="cellIs" dxfId="712" priority="107" operator="between">
      <formula>26%</formula>
      <formula>50%</formula>
    </cfRule>
    <cfRule type="cellIs" dxfId="711" priority="108" operator="between">
      <formula>0%</formula>
      <formula>25%</formula>
    </cfRule>
  </conditionalFormatting>
  <dataValidations count="3">
    <dataValidation type="list" allowBlank="1" showInputMessage="1" showErrorMessage="1" sqref="A5:A10" xr:uid="{00000000-0002-0000-0A00-000004000000}">
      <formula1>"SI,NO"</formula1>
    </dataValidation>
    <dataValidation type="list" allowBlank="1" showInputMessage="1" showErrorMessage="1" sqref="AI5:AI10" xr:uid="{00000000-0002-0000-0A00-000003000000}">
      <formula1>"Confiable,No confiable"</formula1>
    </dataValidation>
    <dataValidation type="list" allowBlank="1" showInputMessage="1" showErrorMessage="1" sqref="AF5:AF10" xr:uid="{00000000-0002-0000-0A00-000000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64C5F1B4-916E-4147-AE9E-6E5256D5558A}">
          <x14:formula1>
            <xm:f>Listas!$K$2:$K$6</xm:f>
          </x14:formula1>
          <xm:sqref>S8</xm:sqref>
        </x14:dataValidation>
        <x14:dataValidation type="list" allowBlank="1" showInputMessage="1" showErrorMessage="1" xr:uid="{06C65F9E-5ED3-48A8-AB8D-26F78575EA48}">
          <x14:formula1>
            <xm:f>Listas!$M$2:$M$15</xm:f>
          </x14:formula1>
          <xm:sqref>B8 B10</xm:sqref>
        </x14:dataValidation>
        <x14:dataValidation type="list" allowBlank="1" showInputMessage="1" showErrorMessage="1" xr:uid="{9A871F25-D50E-4412-A9C1-F9B79E37C0DE}">
          <x14:formula1>
            <xm:f>Listas!$L$2:$L$5</xm:f>
          </x14:formula1>
          <xm:sqref>T8 T10</xm:sqref>
        </x14:dataValidation>
        <x14:dataValidation type="list" allowBlank="1" showInputMessage="1" showErrorMessage="1" xr:uid="{CFA43B4F-4A89-49BD-A5D2-5436FCD482C3}">
          <x14:formula1>
            <xm:f>Listas!$G$2:$G$11</xm:f>
          </x14:formula1>
          <xm:sqref>C8 C10</xm:sqref>
        </x14:dataValidation>
        <x14:dataValidation type="list" allowBlank="1" showInputMessage="1" showErrorMessage="1" xr:uid="{39716252-8240-4092-BFB0-802315EFBD58}">
          <x14:formula1>
            <xm:f>Listas!$B$2:$B$7</xm:f>
          </x14:formula1>
          <xm:sqref>D8 D10</xm:sqref>
        </x14:dataValidation>
        <x14:dataValidation type="list" allowBlank="1" showInputMessage="1" showErrorMessage="1" xr:uid="{BA9EA3C8-6A81-406A-8A9E-53E10033E88C}">
          <x14:formula1>
            <xm:f>Listas!$H$2:$H$3</xm:f>
          </x14:formula1>
          <xm:sqref>AJ8 AJ10</xm:sqref>
        </x14:dataValidation>
        <x14:dataValidation type="list" allowBlank="1" showInputMessage="1" showErrorMessage="1" xr:uid="{44E47E95-DE5F-42CA-B96D-EB65A3D11482}">
          <x14:formula1>
            <xm:f>Listas!$C$2:$C$8</xm:f>
          </x14:formula1>
          <xm:sqref>E8 E10</xm:sqref>
        </x14:dataValidation>
        <x14:dataValidation type="list" allowBlank="1" showInputMessage="1" showErrorMessage="1" xr:uid="{C4E264E2-F510-4E1A-8463-B747EBB18F80}">
          <x14:formula1>
            <xm:f>Listas!$F$2:$F$4</xm:f>
          </x14:formula1>
          <xm:sqref>AD8 AD10</xm:sqref>
        </x14:dataValidation>
        <x14:dataValidation type="list" allowBlank="1" showInputMessage="1" showErrorMessage="1" xr:uid="{4A3888A2-92F0-4AFB-8336-4E20E6AAF717}">
          <x14:formula1>
            <xm:f>Listas!$Q$2:$Q$8</xm:f>
          </x14:formula1>
          <xm:sqref>J8 J10</xm:sqref>
        </x14:dataValidation>
        <x14:dataValidation type="list" allowBlank="1" showInputMessage="1" showErrorMessage="1" xr:uid="{54E4C41F-4E2E-4D1F-83E2-F943A122037F}">
          <x14:formula1>
            <xm:f>Listas!$P$2:$P$7</xm:f>
          </x14:formula1>
          <xm:sqref>Q8 Q10</xm:sqref>
        </x14:dataValidation>
        <x14:dataValidation type="list" allowBlank="1" showInputMessage="1" showErrorMessage="1" xr:uid="{236AE388-4C4D-4C3E-B127-9FF936D97CDC}">
          <x14:formula1>
            <xm:f>Listas!$O$2:$O$7</xm:f>
          </x14:formula1>
          <xm:sqref>O8 O10</xm:sqref>
        </x14:dataValidation>
        <x14:dataValidation type="list" allowBlank="1" showInputMessage="1" showErrorMessage="1" xr:uid="{130D2F29-9CE4-465D-AC1E-AD6BC66161B6}">
          <x14:formula1>
            <xm:f>Listas!$N$2:$N$7</xm:f>
          </x14:formula1>
          <xm:sqref>M8 M10</xm:sqref>
        </x14:dataValidation>
        <x14:dataValidation type="list" allowBlank="1" showInputMessage="1" showErrorMessage="1" xr:uid="{162568C7-6417-4142-AD05-161F6389B040}">
          <x14:formula1>
            <xm:f>Listas!$K$2:$K$5</xm:f>
          </x14:formula1>
          <xm:sqref>S10</xm:sqref>
        </x14:dataValidation>
        <x14:dataValidation type="list" allowBlank="1" showInputMessage="1" showErrorMessage="1" xr:uid="{1E6583AD-D032-496A-A7A5-2AA620078530}">
          <x14:formula1>
            <xm:f>Listas!$J$2:$J$6</xm:f>
          </x14:formula1>
          <xm:sqref>AO10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2A43-5224-4E27-88DB-89422C7F7CF7}">
  <dimension ref="A1:AW1048575"/>
  <sheetViews>
    <sheetView zoomScale="70" zoomScaleNormal="80" workbookViewId="0">
      <pane ySplit="3" topLeftCell="A16" activePane="bottomLeft" state="frozen"/>
      <selection activeCell="AB7" sqref="AB7:AB9"/>
      <selection pane="bottomLeft" activeCell="H16" sqref="H16"/>
    </sheetView>
  </sheetViews>
  <sheetFormatPr baseColWidth="10" defaultColWidth="11.44140625" defaultRowHeight="15" customHeight="1"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7" style="2" customWidth="1"/>
    <col min="11" max="11" width="14.6640625" style="2" customWidth="1"/>
    <col min="12" max="12" width="18" style="2" customWidth="1"/>
    <col min="13" max="13" width="29.44140625" style="2" customWidth="1"/>
    <col min="14" max="14" width="3.44140625" style="2" hidden="1" customWidth="1"/>
    <col min="15" max="15" width="28.88671875" style="2" customWidth="1"/>
    <col min="16" max="16" width="3.44140625" style="2" hidden="1" customWidth="1"/>
    <col min="17" max="17" width="14.6640625" style="2" customWidth="1"/>
    <col min="18" max="18" width="3.33203125"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46.44140625" style="2" customWidth="1"/>
    <col min="29" max="29" width="77.5546875" style="2" customWidth="1"/>
    <col min="30" max="30" width="10" style="2" bestFit="1" customWidth="1"/>
    <col min="31" max="31" width="8.44140625" style="21" customWidth="1"/>
    <col min="32" max="32" width="20.33203125" style="21" customWidth="1"/>
    <col min="33" max="33" width="9" style="21" customWidth="1"/>
    <col min="34" max="34" width="14.109375" style="21" customWidth="1"/>
    <col min="35" max="35" width="16.44140625" style="2" customWidth="1"/>
    <col min="36" max="36" width="14.6640625" style="6" customWidth="1"/>
    <col min="37" max="37" width="20.6640625" style="2" customWidth="1"/>
    <col min="38" max="38" width="13.6640625" style="2" hidden="1" customWidth="1"/>
    <col min="39" max="39" width="13.6640625" style="24" hidden="1" customWidth="1"/>
    <col min="40" max="40" width="13.6640625" style="2" customWidth="1"/>
    <col min="41" max="41" width="15.33203125" style="2" customWidth="1"/>
    <col min="42" max="42" width="2.33203125" style="5" customWidth="1"/>
    <col min="43" max="43" width="49.33203125" style="5" customWidth="1"/>
    <col min="44" max="44" width="22.6640625" style="4" customWidth="1"/>
    <col min="45" max="46" width="11.5546875" style="3" customWidth="1"/>
    <col min="47" max="47" width="21.88671875" style="2" customWidth="1"/>
    <col min="48" max="214" width="11.44140625" style="1"/>
    <col min="215" max="215" width="21.88671875" style="1" customWidth="1"/>
    <col min="216" max="216" width="13.88671875" style="1" customWidth="1"/>
    <col min="217" max="217" width="38.6640625" style="1" customWidth="1"/>
    <col min="218" max="218" width="3" style="1" bestFit="1" customWidth="1"/>
    <col min="219" max="219" width="32.33203125" style="1" customWidth="1"/>
    <col min="220" max="220" width="46.33203125" style="1" customWidth="1"/>
    <col min="221" max="221" width="19" style="1" customWidth="1"/>
    <col min="222" max="222" width="0" style="1" hidden="1" customWidth="1"/>
    <col min="223" max="223" width="17.6640625" style="1" customWidth="1"/>
    <col min="224" max="224" width="0" style="1" hidden="1" customWidth="1"/>
    <col min="225" max="225" width="22.33203125" style="1" customWidth="1"/>
    <col min="226" max="226" width="5.33203125" style="1" customWidth="1"/>
    <col min="227" max="227" width="36.33203125" style="1" customWidth="1"/>
    <col min="228" max="228" width="5.6640625" style="1" customWidth="1"/>
    <col min="229" max="229" width="0" style="1" hidden="1" customWidth="1"/>
    <col min="230" max="230" width="20.6640625" style="1" customWidth="1"/>
    <col min="231" max="231" width="4.88671875" style="1" customWidth="1"/>
    <col min="232" max="232" width="0" style="1" hidden="1" customWidth="1"/>
    <col min="233" max="233" width="24.6640625" style="1" customWidth="1"/>
    <col min="234" max="234" width="12.33203125" style="1" customWidth="1"/>
    <col min="235" max="235" width="0" style="1" hidden="1" customWidth="1"/>
    <col min="236" max="236" width="3.44140625" style="1" customWidth="1"/>
    <col min="237" max="237" width="0" style="1" hidden="1" customWidth="1"/>
    <col min="238" max="238" width="17.6640625" style="1" customWidth="1"/>
    <col min="239" max="239" width="3.44140625" style="1" customWidth="1"/>
    <col min="240" max="240" width="0" style="1" hidden="1" customWidth="1"/>
    <col min="241" max="241" width="23.6640625" style="1" customWidth="1"/>
    <col min="242" max="242" width="10" style="1" customWidth="1"/>
    <col min="243" max="243" width="0" style="1" hidden="1" customWidth="1"/>
    <col min="244" max="245" width="14.6640625" style="1" customWidth="1"/>
    <col min="246" max="246" width="12.88671875" style="1" customWidth="1"/>
    <col min="247" max="247" width="3.33203125" style="1" customWidth="1"/>
    <col min="248" max="248" width="30.33203125" style="1" customWidth="1"/>
    <col min="249" max="249" width="5" style="1" customWidth="1"/>
    <col min="250" max="250" width="0" style="1" hidden="1" customWidth="1"/>
    <col min="251" max="251" width="14.33203125" style="1" customWidth="1"/>
    <col min="252" max="252" width="5.6640625" style="1" customWidth="1"/>
    <col min="253" max="253" width="0" style="1" hidden="1" customWidth="1"/>
    <col min="254" max="254" width="17.33203125" style="1" customWidth="1"/>
    <col min="255" max="255" width="12.6640625" style="1" customWidth="1"/>
    <col min="256" max="256" width="0" style="1" hidden="1" customWidth="1"/>
    <col min="257" max="257" width="5.33203125" style="1" customWidth="1"/>
    <col min="258" max="258" width="0" style="1" hidden="1" customWidth="1"/>
    <col min="259" max="259" width="17" style="1" customWidth="1"/>
    <col min="260" max="260" width="6.33203125" style="1" customWidth="1"/>
    <col min="261" max="261" width="0" style="1" hidden="1" customWidth="1"/>
    <col min="262" max="262" width="14.33203125" style="1" customWidth="1"/>
    <col min="263" max="263" width="7.5546875" style="1" customWidth="1"/>
    <col min="264" max="264" width="0" style="1" hidden="1" customWidth="1"/>
    <col min="265" max="266" width="14.33203125" style="1" customWidth="1"/>
    <col min="267" max="267" width="20.88671875" style="1" customWidth="1"/>
    <col min="268" max="268" width="14.44140625" style="1" customWidth="1"/>
    <col min="269" max="269" width="15" style="1" customWidth="1"/>
    <col min="270" max="270" width="2.6640625" style="1" customWidth="1"/>
    <col min="271" max="271" width="11.6640625" style="1" customWidth="1"/>
    <col min="272" max="272" width="11.5546875" style="1" customWidth="1"/>
    <col min="273" max="273" width="2.33203125" style="1" customWidth="1"/>
    <col min="274" max="274" width="41" style="1" customWidth="1"/>
    <col min="275" max="275" width="14.33203125" style="1" customWidth="1"/>
    <col min="276" max="277" width="11.5546875" style="1" customWidth="1"/>
    <col min="278" max="278" width="21.88671875" style="1" customWidth="1"/>
    <col min="279" max="470" width="11.44140625" style="1"/>
    <col min="471" max="471" width="21.88671875" style="1" customWidth="1"/>
    <col min="472" max="472" width="13.88671875" style="1" customWidth="1"/>
    <col min="473" max="473" width="38.6640625" style="1" customWidth="1"/>
    <col min="474" max="474" width="3" style="1" bestFit="1" customWidth="1"/>
    <col min="475" max="475" width="32.33203125" style="1" customWidth="1"/>
    <col min="476" max="476" width="46.33203125" style="1" customWidth="1"/>
    <col min="477" max="477" width="19" style="1" customWidth="1"/>
    <col min="478" max="478" width="0" style="1" hidden="1" customWidth="1"/>
    <col min="479" max="479" width="17.6640625" style="1" customWidth="1"/>
    <col min="480" max="480" width="0" style="1" hidden="1" customWidth="1"/>
    <col min="481" max="481" width="22.33203125" style="1" customWidth="1"/>
    <col min="482" max="482" width="5.33203125" style="1" customWidth="1"/>
    <col min="483" max="483" width="36.33203125" style="1" customWidth="1"/>
    <col min="484" max="484" width="5.6640625" style="1" customWidth="1"/>
    <col min="485" max="485" width="0" style="1" hidden="1" customWidth="1"/>
    <col min="486" max="486" width="20.6640625" style="1" customWidth="1"/>
    <col min="487" max="487" width="4.88671875" style="1" customWidth="1"/>
    <col min="488" max="488" width="0" style="1" hidden="1" customWidth="1"/>
    <col min="489" max="489" width="24.6640625" style="1" customWidth="1"/>
    <col min="490" max="490" width="12.33203125" style="1" customWidth="1"/>
    <col min="491" max="491" width="0" style="1" hidden="1" customWidth="1"/>
    <col min="492" max="492" width="3.44140625" style="1" customWidth="1"/>
    <col min="493" max="493" width="0" style="1" hidden="1" customWidth="1"/>
    <col min="494" max="494" width="17.6640625" style="1" customWidth="1"/>
    <col min="495" max="495" width="3.44140625" style="1" customWidth="1"/>
    <col min="496" max="496" width="0" style="1" hidden="1" customWidth="1"/>
    <col min="497" max="497" width="23.6640625" style="1" customWidth="1"/>
    <col min="498" max="498" width="10" style="1" customWidth="1"/>
    <col min="499" max="499" width="0" style="1" hidden="1" customWidth="1"/>
    <col min="500" max="501" width="14.6640625" style="1" customWidth="1"/>
    <col min="502" max="502" width="12.88671875" style="1" customWidth="1"/>
    <col min="503" max="503" width="3.33203125" style="1" customWidth="1"/>
    <col min="504" max="504" width="30.33203125" style="1" customWidth="1"/>
    <col min="505" max="505" width="5" style="1" customWidth="1"/>
    <col min="506" max="506" width="0" style="1" hidden="1" customWidth="1"/>
    <col min="507" max="507" width="14.33203125" style="1" customWidth="1"/>
    <col min="508" max="508" width="5.6640625" style="1" customWidth="1"/>
    <col min="509" max="509" width="0" style="1" hidden="1" customWidth="1"/>
    <col min="510" max="510" width="17.33203125" style="1" customWidth="1"/>
    <col min="511" max="511" width="12.6640625" style="1" customWidth="1"/>
    <col min="512" max="512" width="0" style="1" hidden="1" customWidth="1"/>
    <col min="513" max="513" width="5.33203125" style="1" customWidth="1"/>
    <col min="514" max="514" width="0" style="1" hidden="1" customWidth="1"/>
    <col min="515" max="515" width="17" style="1" customWidth="1"/>
    <col min="516" max="516" width="6.33203125" style="1" customWidth="1"/>
    <col min="517" max="517" width="0" style="1" hidden="1" customWidth="1"/>
    <col min="518" max="518" width="14.33203125" style="1" customWidth="1"/>
    <col min="519" max="519" width="7.5546875" style="1" customWidth="1"/>
    <col min="520" max="520" width="0" style="1" hidden="1" customWidth="1"/>
    <col min="521" max="522" width="14.33203125" style="1" customWidth="1"/>
    <col min="523" max="523" width="20.88671875" style="1" customWidth="1"/>
    <col min="524" max="524" width="14.44140625" style="1" customWidth="1"/>
    <col min="525" max="525" width="15" style="1" customWidth="1"/>
    <col min="526" max="526" width="2.6640625" style="1" customWidth="1"/>
    <col min="527" max="527" width="11.6640625" style="1" customWidth="1"/>
    <col min="528" max="528" width="11.5546875" style="1" customWidth="1"/>
    <col min="529" max="529" width="2.33203125" style="1" customWidth="1"/>
    <col min="530" max="530" width="41" style="1" customWidth="1"/>
    <col min="531" max="531" width="14.33203125" style="1" customWidth="1"/>
    <col min="532" max="533" width="11.5546875" style="1" customWidth="1"/>
    <col min="534" max="534" width="21.88671875" style="1" customWidth="1"/>
    <col min="535" max="726" width="11.44140625" style="1"/>
    <col min="727" max="727" width="21.88671875" style="1" customWidth="1"/>
    <col min="728" max="728" width="13.88671875" style="1" customWidth="1"/>
    <col min="729" max="729" width="38.6640625" style="1" customWidth="1"/>
    <col min="730" max="730" width="3" style="1" bestFit="1" customWidth="1"/>
    <col min="731" max="731" width="32.33203125" style="1" customWidth="1"/>
    <col min="732" max="732" width="46.33203125" style="1" customWidth="1"/>
    <col min="733" max="733" width="19" style="1" customWidth="1"/>
    <col min="734" max="734" width="0" style="1" hidden="1" customWidth="1"/>
    <col min="735" max="735" width="17.6640625" style="1" customWidth="1"/>
    <col min="736" max="736" width="0" style="1" hidden="1" customWidth="1"/>
    <col min="737" max="737" width="22.33203125" style="1" customWidth="1"/>
    <col min="738" max="738" width="5.33203125" style="1" customWidth="1"/>
    <col min="739" max="739" width="36.33203125" style="1" customWidth="1"/>
    <col min="740" max="740" width="5.6640625" style="1" customWidth="1"/>
    <col min="741" max="741" width="0" style="1" hidden="1" customWidth="1"/>
    <col min="742" max="742" width="20.6640625" style="1" customWidth="1"/>
    <col min="743" max="743" width="4.88671875" style="1" customWidth="1"/>
    <col min="744" max="744" width="0" style="1" hidden="1" customWidth="1"/>
    <col min="745" max="745" width="24.6640625" style="1" customWidth="1"/>
    <col min="746" max="746" width="12.33203125" style="1" customWidth="1"/>
    <col min="747" max="747" width="0" style="1" hidden="1" customWidth="1"/>
    <col min="748" max="748" width="3.44140625" style="1" customWidth="1"/>
    <col min="749" max="749" width="0" style="1" hidden="1" customWidth="1"/>
    <col min="750" max="750" width="17.6640625" style="1" customWidth="1"/>
    <col min="751" max="751" width="3.44140625" style="1" customWidth="1"/>
    <col min="752" max="752" width="0" style="1" hidden="1" customWidth="1"/>
    <col min="753" max="753" width="23.6640625" style="1" customWidth="1"/>
    <col min="754" max="754" width="10" style="1" customWidth="1"/>
    <col min="755" max="755" width="0" style="1" hidden="1" customWidth="1"/>
    <col min="756" max="757" width="14.6640625" style="1" customWidth="1"/>
    <col min="758" max="758" width="12.88671875" style="1" customWidth="1"/>
    <col min="759" max="759" width="3.33203125" style="1" customWidth="1"/>
    <col min="760" max="760" width="30.33203125" style="1" customWidth="1"/>
    <col min="761" max="761" width="5" style="1" customWidth="1"/>
    <col min="762" max="762" width="0" style="1" hidden="1" customWidth="1"/>
    <col min="763" max="763" width="14.33203125" style="1" customWidth="1"/>
    <col min="764" max="764" width="5.6640625" style="1" customWidth="1"/>
    <col min="765" max="765" width="0" style="1" hidden="1" customWidth="1"/>
    <col min="766" max="766" width="17.33203125" style="1" customWidth="1"/>
    <col min="767" max="767" width="12.6640625" style="1" customWidth="1"/>
    <col min="768" max="768" width="0" style="1" hidden="1" customWidth="1"/>
    <col min="769" max="769" width="5.33203125" style="1" customWidth="1"/>
    <col min="770" max="770" width="0" style="1" hidden="1" customWidth="1"/>
    <col min="771" max="771" width="17" style="1" customWidth="1"/>
    <col min="772" max="772" width="6.33203125" style="1" customWidth="1"/>
    <col min="773" max="773" width="0" style="1" hidden="1" customWidth="1"/>
    <col min="774" max="774" width="14.33203125" style="1" customWidth="1"/>
    <col min="775" max="775" width="7.5546875" style="1" customWidth="1"/>
    <col min="776" max="776" width="0" style="1" hidden="1" customWidth="1"/>
    <col min="777" max="778" width="14.33203125" style="1" customWidth="1"/>
    <col min="779" max="779" width="20.88671875" style="1" customWidth="1"/>
    <col min="780" max="780" width="14.44140625" style="1" customWidth="1"/>
    <col min="781" max="781" width="15" style="1" customWidth="1"/>
    <col min="782" max="782" width="2.6640625" style="1" customWidth="1"/>
    <col min="783" max="783" width="11.6640625" style="1" customWidth="1"/>
    <col min="784" max="784" width="11.5546875" style="1" customWidth="1"/>
    <col min="785" max="785" width="2.33203125" style="1" customWidth="1"/>
    <col min="786" max="786" width="41" style="1" customWidth="1"/>
    <col min="787" max="787" width="14.33203125" style="1" customWidth="1"/>
    <col min="788" max="789" width="11.5546875" style="1" customWidth="1"/>
    <col min="790" max="790" width="21.88671875" style="1" customWidth="1"/>
    <col min="791" max="982" width="11.44140625" style="1"/>
    <col min="983" max="983" width="21.88671875" style="1" customWidth="1"/>
    <col min="984" max="984" width="13.88671875" style="1" customWidth="1"/>
    <col min="985" max="985" width="38.6640625" style="1" customWidth="1"/>
    <col min="986" max="986" width="3" style="1" bestFit="1" customWidth="1"/>
    <col min="987" max="987" width="32.33203125" style="1" customWidth="1"/>
    <col min="988" max="988" width="46.33203125" style="1" customWidth="1"/>
    <col min="989" max="989" width="19" style="1" customWidth="1"/>
    <col min="990" max="990" width="0" style="1" hidden="1" customWidth="1"/>
    <col min="991" max="991" width="17.6640625" style="1" customWidth="1"/>
    <col min="992" max="992" width="0" style="1" hidden="1" customWidth="1"/>
    <col min="993" max="993" width="22.33203125" style="1" customWidth="1"/>
    <col min="994" max="994" width="5.33203125" style="1" customWidth="1"/>
    <col min="995" max="995" width="36.33203125" style="1" customWidth="1"/>
    <col min="996" max="996" width="5.6640625" style="1" customWidth="1"/>
    <col min="997" max="997" width="0" style="1" hidden="1" customWidth="1"/>
    <col min="998" max="998" width="20.6640625" style="1" customWidth="1"/>
    <col min="999" max="999" width="4.88671875" style="1" customWidth="1"/>
    <col min="1000" max="1000" width="0" style="1" hidden="1" customWidth="1"/>
    <col min="1001" max="1001" width="24.6640625" style="1" customWidth="1"/>
    <col min="1002" max="1002" width="12.33203125" style="1" customWidth="1"/>
    <col min="1003" max="1003" width="0" style="1" hidden="1" customWidth="1"/>
    <col min="1004" max="1004" width="3.44140625" style="1" customWidth="1"/>
    <col min="1005" max="1005" width="0" style="1" hidden="1" customWidth="1"/>
    <col min="1006" max="1006" width="17.6640625" style="1" customWidth="1"/>
    <col min="1007" max="1007" width="3.44140625" style="1" customWidth="1"/>
    <col min="1008" max="1008" width="0" style="1" hidden="1" customWidth="1"/>
    <col min="1009" max="1009" width="23.6640625" style="1" customWidth="1"/>
    <col min="1010" max="1010" width="10" style="1" customWidth="1"/>
    <col min="1011" max="1011" width="0" style="1" hidden="1" customWidth="1"/>
    <col min="1012" max="1013" width="14.6640625" style="1" customWidth="1"/>
    <col min="1014" max="1014" width="12.88671875" style="1" customWidth="1"/>
    <col min="1015" max="1015" width="3.33203125" style="1" customWidth="1"/>
    <col min="1016" max="1016" width="30.33203125" style="1" customWidth="1"/>
    <col min="1017" max="1017" width="5" style="1" customWidth="1"/>
    <col min="1018" max="1018" width="0" style="1" hidden="1" customWidth="1"/>
    <col min="1019" max="1019" width="14.33203125" style="1" customWidth="1"/>
    <col min="1020" max="1020" width="5.6640625" style="1" customWidth="1"/>
    <col min="1021" max="1021" width="0" style="1" hidden="1" customWidth="1"/>
    <col min="1022" max="1022" width="17.33203125" style="1" customWidth="1"/>
    <col min="1023" max="1023" width="12.6640625" style="1" customWidth="1"/>
    <col min="1024" max="1024" width="0" style="1" hidden="1" customWidth="1"/>
    <col min="1025" max="1025" width="5.33203125" style="1" customWidth="1"/>
    <col min="1026" max="1026" width="0" style="1" hidden="1" customWidth="1"/>
    <col min="1027" max="1027" width="17" style="1" customWidth="1"/>
    <col min="1028" max="1028" width="6.33203125" style="1" customWidth="1"/>
    <col min="1029" max="1029" width="0" style="1" hidden="1" customWidth="1"/>
    <col min="1030" max="1030" width="14.33203125" style="1" customWidth="1"/>
    <col min="1031" max="1031" width="7.5546875" style="1" customWidth="1"/>
    <col min="1032" max="1032" width="0" style="1" hidden="1" customWidth="1"/>
    <col min="1033" max="1034" width="14.33203125" style="1" customWidth="1"/>
    <col min="1035" max="1035" width="20.88671875" style="1" customWidth="1"/>
    <col min="1036" max="1036" width="14.44140625" style="1" customWidth="1"/>
    <col min="1037" max="1037" width="15" style="1" customWidth="1"/>
    <col min="1038" max="1038" width="2.6640625" style="1" customWidth="1"/>
    <col min="1039" max="1039" width="11.6640625" style="1" customWidth="1"/>
    <col min="1040" max="1040" width="11.5546875" style="1" customWidth="1"/>
    <col min="1041" max="1041" width="2.33203125" style="1" customWidth="1"/>
    <col min="1042" max="1042" width="41" style="1" customWidth="1"/>
    <col min="1043" max="1043" width="14.33203125" style="1" customWidth="1"/>
    <col min="1044" max="1045" width="11.5546875" style="1" customWidth="1"/>
    <col min="1046" max="1046" width="21.88671875" style="1" customWidth="1"/>
    <col min="1047" max="1238" width="11.44140625" style="1"/>
    <col min="1239" max="1239" width="21.88671875" style="1" customWidth="1"/>
    <col min="1240" max="1240" width="13.88671875" style="1" customWidth="1"/>
    <col min="1241" max="1241" width="38.6640625" style="1" customWidth="1"/>
    <col min="1242" max="1242" width="3" style="1" bestFit="1" customWidth="1"/>
    <col min="1243" max="1243" width="32.33203125" style="1" customWidth="1"/>
    <col min="1244" max="1244" width="46.33203125" style="1" customWidth="1"/>
    <col min="1245" max="1245" width="19" style="1" customWidth="1"/>
    <col min="1246" max="1246" width="0" style="1" hidden="1" customWidth="1"/>
    <col min="1247" max="1247" width="17.6640625" style="1" customWidth="1"/>
    <col min="1248" max="1248" width="0" style="1" hidden="1" customWidth="1"/>
    <col min="1249" max="1249" width="22.33203125" style="1" customWidth="1"/>
    <col min="1250" max="1250" width="5.33203125" style="1" customWidth="1"/>
    <col min="1251" max="1251" width="36.33203125" style="1" customWidth="1"/>
    <col min="1252" max="1252" width="5.6640625" style="1" customWidth="1"/>
    <col min="1253" max="1253" width="0" style="1" hidden="1" customWidth="1"/>
    <col min="1254" max="1254" width="20.6640625" style="1" customWidth="1"/>
    <col min="1255" max="1255" width="4.88671875" style="1" customWidth="1"/>
    <col min="1256" max="1256" width="0" style="1" hidden="1" customWidth="1"/>
    <col min="1257" max="1257" width="24.6640625" style="1" customWidth="1"/>
    <col min="1258" max="1258" width="12.33203125" style="1" customWidth="1"/>
    <col min="1259" max="1259" width="0" style="1" hidden="1" customWidth="1"/>
    <col min="1260" max="1260" width="3.44140625" style="1" customWidth="1"/>
    <col min="1261" max="1261" width="0" style="1" hidden="1" customWidth="1"/>
    <col min="1262" max="1262" width="17.6640625" style="1" customWidth="1"/>
    <col min="1263" max="1263" width="3.44140625" style="1" customWidth="1"/>
    <col min="1264" max="1264" width="0" style="1" hidden="1" customWidth="1"/>
    <col min="1265" max="1265" width="23.6640625" style="1" customWidth="1"/>
    <col min="1266" max="1266" width="10" style="1" customWidth="1"/>
    <col min="1267" max="1267" width="0" style="1" hidden="1" customWidth="1"/>
    <col min="1268" max="1269" width="14.6640625" style="1" customWidth="1"/>
    <col min="1270" max="1270" width="12.88671875" style="1" customWidth="1"/>
    <col min="1271" max="1271" width="3.33203125" style="1" customWidth="1"/>
    <col min="1272" max="1272" width="30.33203125" style="1" customWidth="1"/>
    <col min="1273" max="1273" width="5" style="1" customWidth="1"/>
    <col min="1274" max="1274" width="0" style="1" hidden="1" customWidth="1"/>
    <col min="1275" max="1275" width="14.33203125" style="1" customWidth="1"/>
    <col min="1276" max="1276" width="5.6640625" style="1" customWidth="1"/>
    <col min="1277" max="1277" width="0" style="1" hidden="1" customWidth="1"/>
    <col min="1278" max="1278" width="17.33203125" style="1" customWidth="1"/>
    <col min="1279" max="1279" width="12.6640625" style="1" customWidth="1"/>
    <col min="1280" max="1280" width="0" style="1" hidden="1" customWidth="1"/>
    <col min="1281" max="1281" width="5.33203125" style="1" customWidth="1"/>
    <col min="1282" max="1282" width="0" style="1" hidden="1" customWidth="1"/>
    <col min="1283" max="1283" width="17" style="1" customWidth="1"/>
    <col min="1284" max="1284" width="6.33203125" style="1" customWidth="1"/>
    <col min="1285" max="1285" width="0" style="1" hidden="1" customWidth="1"/>
    <col min="1286" max="1286" width="14.33203125" style="1" customWidth="1"/>
    <col min="1287" max="1287" width="7.5546875" style="1" customWidth="1"/>
    <col min="1288" max="1288" width="0" style="1" hidden="1" customWidth="1"/>
    <col min="1289" max="1290" width="14.33203125" style="1" customWidth="1"/>
    <col min="1291" max="1291" width="20.88671875" style="1" customWidth="1"/>
    <col min="1292" max="1292" width="14.44140625" style="1" customWidth="1"/>
    <col min="1293" max="1293" width="15" style="1" customWidth="1"/>
    <col min="1294" max="1294" width="2.6640625" style="1" customWidth="1"/>
    <col min="1295" max="1295" width="11.6640625" style="1" customWidth="1"/>
    <col min="1296" max="1296" width="11.5546875" style="1" customWidth="1"/>
    <col min="1297" max="1297" width="2.33203125" style="1" customWidth="1"/>
    <col min="1298" max="1298" width="41" style="1" customWidth="1"/>
    <col min="1299" max="1299" width="14.33203125" style="1" customWidth="1"/>
    <col min="1300" max="1301" width="11.5546875" style="1" customWidth="1"/>
    <col min="1302" max="1302" width="21.88671875" style="1" customWidth="1"/>
    <col min="1303" max="1494" width="11.44140625" style="1"/>
    <col min="1495" max="1495" width="21.88671875" style="1" customWidth="1"/>
    <col min="1496" max="1496" width="13.88671875" style="1" customWidth="1"/>
    <col min="1497" max="1497" width="38.6640625" style="1" customWidth="1"/>
    <col min="1498" max="1498" width="3" style="1" bestFit="1" customWidth="1"/>
    <col min="1499" max="1499" width="32.33203125" style="1" customWidth="1"/>
    <col min="1500" max="1500" width="46.33203125" style="1" customWidth="1"/>
    <col min="1501" max="1501" width="19" style="1" customWidth="1"/>
    <col min="1502" max="1502" width="0" style="1" hidden="1" customWidth="1"/>
    <col min="1503" max="1503" width="17.6640625" style="1" customWidth="1"/>
    <col min="1504" max="1504" width="0" style="1" hidden="1" customWidth="1"/>
    <col min="1505" max="1505" width="22.33203125" style="1" customWidth="1"/>
    <col min="1506" max="1506" width="5.33203125" style="1" customWidth="1"/>
    <col min="1507" max="1507" width="36.33203125" style="1" customWidth="1"/>
    <col min="1508" max="1508" width="5.6640625" style="1" customWidth="1"/>
    <col min="1509" max="1509" width="0" style="1" hidden="1" customWidth="1"/>
    <col min="1510" max="1510" width="20.6640625" style="1" customWidth="1"/>
    <col min="1511" max="1511" width="4.88671875" style="1" customWidth="1"/>
    <col min="1512" max="1512" width="0" style="1" hidden="1" customWidth="1"/>
    <col min="1513" max="1513" width="24.6640625" style="1" customWidth="1"/>
    <col min="1514" max="1514" width="12.33203125" style="1" customWidth="1"/>
    <col min="1515" max="1515" width="0" style="1" hidden="1" customWidth="1"/>
    <col min="1516" max="1516" width="3.44140625" style="1" customWidth="1"/>
    <col min="1517" max="1517" width="0" style="1" hidden="1" customWidth="1"/>
    <col min="1518" max="1518" width="17.6640625" style="1" customWidth="1"/>
    <col min="1519" max="1519" width="3.44140625" style="1" customWidth="1"/>
    <col min="1520" max="1520" width="0" style="1" hidden="1" customWidth="1"/>
    <col min="1521" max="1521" width="23.6640625" style="1" customWidth="1"/>
    <col min="1522" max="1522" width="10" style="1" customWidth="1"/>
    <col min="1523" max="1523" width="0" style="1" hidden="1" customWidth="1"/>
    <col min="1524" max="1525" width="14.6640625" style="1" customWidth="1"/>
    <col min="1526" max="1526" width="12.88671875" style="1" customWidth="1"/>
    <col min="1527" max="1527" width="3.33203125" style="1" customWidth="1"/>
    <col min="1528" max="1528" width="30.33203125" style="1" customWidth="1"/>
    <col min="1529" max="1529" width="5" style="1" customWidth="1"/>
    <col min="1530" max="1530" width="0" style="1" hidden="1" customWidth="1"/>
    <col min="1531" max="1531" width="14.33203125" style="1" customWidth="1"/>
    <col min="1532" max="1532" width="5.6640625" style="1" customWidth="1"/>
    <col min="1533" max="1533" width="0" style="1" hidden="1" customWidth="1"/>
    <col min="1534" max="1534" width="17.33203125" style="1" customWidth="1"/>
    <col min="1535" max="1535" width="12.6640625" style="1" customWidth="1"/>
    <col min="1536" max="1536" width="0" style="1" hidden="1" customWidth="1"/>
    <col min="1537" max="1537" width="5.33203125" style="1" customWidth="1"/>
    <col min="1538" max="1538" width="0" style="1" hidden="1" customWidth="1"/>
    <col min="1539" max="1539" width="17" style="1" customWidth="1"/>
    <col min="1540" max="1540" width="6.33203125" style="1" customWidth="1"/>
    <col min="1541" max="1541" width="0" style="1" hidden="1" customWidth="1"/>
    <col min="1542" max="1542" width="14.33203125" style="1" customWidth="1"/>
    <col min="1543" max="1543" width="7.5546875" style="1" customWidth="1"/>
    <col min="1544" max="1544" width="0" style="1" hidden="1" customWidth="1"/>
    <col min="1545" max="1546" width="14.33203125" style="1" customWidth="1"/>
    <col min="1547" max="1547" width="20.88671875" style="1" customWidth="1"/>
    <col min="1548" max="1548" width="14.44140625" style="1" customWidth="1"/>
    <col min="1549" max="1549" width="15" style="1" customWidth="1"/>
    <col min="1550" max="1550" width="2.6640625" style="1" customWidth="1"/>
    <col min="1551" max="1551" width="11.6640625" style="1" customWidth="1"/>
    <col min="1552" max="1552" width="11.5546875" style="1" customWidth="1"/>
    <col min="1553" max="1553" width="2.33203125" style="1" customWidth="1"/>
    <col min="1554" max="1554" width="41" style="1" customWidth="1"/>
    <col min="1555" max="1555" width="14.33203125" style="1" customWidth="1"/>
    <col min="1556" max="1557" width="11.5546875" style="1" customWidth="1"/>
    <col min="1558" max="1558" width="21.88671875" style="1" customWidth="1"/>
    <col min="1559" max="1750" width="11.44140625" style="1"/>
    <col min="1751" max="1751" width="21.88671875" style="1" customWidth="1"/>
    <col min="1752" max="1752" width="13.88671875" style="1" customWidth="1"/>
    <col min="1753" max="1753" width="38.6640625" style="1" customWidth="1"/>
    <col min="1754" max="1754" width="3" style="1" bestFit="1" customWidth="1"/>
    <col min="1755" max="1755" width="32.33203125" style="1" customWidth="1"/>
    <col min="1756" max="1756" width="46.33203125" style="1" customWidth="1"/>
    <col min="1757" max="1757" width="19" style="1" customWidth="1"/>
    <col min="1758" max="1758" width="0" style="1" hidden="1" customWidth="1"/>
    <col min="1759" max="1759" width="17.6640625" style="1" customWidth="1"/>
    <col min="1760" max="1760" width="0" style="1" hidden="1" customWidth="1"/>
    <col min="1761" max="1761" width="22.33203125" style="1" customWidth="1"/>
    <col min="1762" max="1762" width="5.33203125" style="1" customWidth="1"/>
    <col min="1763" max="1763" width="36.33203125" style="1" customWidth="1"/>
    <col min="1764" max="1764" width="5.6640625" style="1" customWidth="1"/>
    <col min="1765" max="1765" width="0" style="1" hidden="1" customWidth="1"/>
    <col min="1766" max="1766" width="20.6640625" style="1" customWidth="1"/>
    <col min="1767" max="1767" width="4.88671875" style="1" customWidth="1"/>
    <col min="1768" max="1768" width="0" style="1" hidden="1" customWidth="1"/>
    <col min="1769" max="1769" width="24.6640625" style="1" customWidth="1"/>
    <col min="1770" max="1770" width="12.33203125" style="1" customWidth="1"/>
    <col min="1771" max="1771" width="0" style="1" hidden="1" customWidth="1"/>
    <col min="1772" max="1772" width="3.44140625" style="1" customWidth="1"/>
    <col min="1773" max="1773" width="0" style="1" hidden="1" customWidth="1"/>
    <col min="1774" max="1774" width="17.6640625" style="1" customWidth="1"/>
    <col min="1775" max="1775" width="3.44140625" style="1" customWidth="1"/>
    <col min="1776" max="1776" width="0" style="1" hidden="1" customWidth="1"/>
    <col min="1777" max="1777" width="23.6640625" style="1" customWidth="1"/>
    <col min="1778" max="1778" width="10" style="1" customWidth="1"/>
    <col min="1779" max="1779" width="0" style="1" hidden="1" customWidth="1"/>
    <col min="1780" max="1781" width="14.6640625" style="1" customWidth="1"/>
    <col min="1782" max="1782" width="12.88671875" style="1" customWidth="1"/>
    <col min="1783" max="1783" width="3.33203125" style="1" customWidth="1"/>
    <col min="1784" max="1784" width="30.33203125" style="1" customWidth="1"/>
    <col min="1785" max="1785" width="5" style="1" customWidth="1"/>
    <col min="1786" max="1786" width="0" style="1" hidden="1" customWidth="1"/>
    <col min="1787" max="1787" width="14.33203125" style="1" customWidth="1"/>
    <col min="1788" max="1788" width="5.6640625" style="1" customWidth="1"/>
    <col min="1789" max="1789" width="0" style="1" hidden="1" customWidth="1"/>
    <col min="1790" max="1790" width="17.33203125" style="1" customWidth="1"/>
    <col min="1791" max="1791" width="12.6640625" style="1" customWidth="1"/>
    <col min="1792" max="1792" width="0" style="1" hidden="1" customWidth="1"/>
    <col min="1793" max="1793" width="5.33203125" style="1" customWidth="1"/>
    <col min="1794" max="1794" width="0" style="1" hidden="1" customWidth="1"/>
    <col min="1795" max="1795" width="17" style="1" customWidth="1"/>
    <col min="1796" max="1796" width="6.33203125" style="1" customWidth="1"/>
    <col min="1797" max="1797" width="0" style="1" hidden="1" customWidth="1"/>
    <col min="1798" max="1798" width="14.33203125" style="1" customWidth="1"/>
    <col min="1799" max="1799" width="7.5546875" style="1" customWidth="1"/>
    <col min="1800" max="1800" width="0" style="1" hidden="1" customWidth="1"/>
    <col min="1801" max="1802" width="14.33203125" style="1" customWidth="1"/>
    <col min="1803" max="1803" width="20.88671875" style="1" customWidth="1"/>
    <col min="1804" max="1804" width="14.44140625" style="1" customWidth="1"/>
    <col min="1805" max="1805" width="15" style="1" customWidth="1"/>
    <col min="1806" max="1806" width="2.6640625" style="1" customWidth="1"/>
    <col min="1807" max="1807" width="11.6640625" style="1" customWidth="1"/>
    <col min="1808" max="1808" width="11.5546875" style="1" customWidth="1"/>
    <col min="1809" max="1809" width="2.33203125" style="1" customWidth="1"/>
    <col min="1810" max="1810" width="41" style="1" customWidth="1"/>
    <col min="1811" max="1811" width="14.33203125" style="1" customWidth="1"/>
    <col min="1812" max="1813" width="11.5546875" style="1" customWidth="1"/>
    <col min="1814" max="1814" width="21.88671875" style="1" customWidth="1"/>
    <col min="1815" max="2006" width="11.44140625" style="1"/>
    <col min="2007" max="2007" width="21.88671875" style="1" customWidth="1"/>
    <col min="2008" max="2008" width="13.88671875" style="1" customWidth="1"/>
    <col min="2009" max="2009" width="38.6640625" style="1" customWidth="1"/>
    <col min="2010" max="2010" width="3" style="1" bestFit="1" customWidth="1"/>
    <col min="2011" max="2011" width="32.33203125" style="1" customWidth="1"/>
    <col min="2012" max="2012" width="46.33203125" style="1" customWidth="1"/>
    <col min="2013" max="2013" width="19" style="1" customWidth="1"/>
    <col min="2014" max="2014" width="0" style="1" hidden="1" customWidth="1"/>
    <col min="2015" max="2015" width="17.6640625" style="1" customWidth="1"/>
    <col min="2016" max="2016" width="0" style="1" hidden="1" customWidth="1"/>
    <col min="2017" max="2017" width="22.33203125" style="1" customWidth="1"/>
    <col min="2018" max="2018" width="5.33203125" style="1" customWidth="1"/>
    <col min="2019" max="2019" width="36.33203125" style="1" customWidth="1"/>
    <col min="2020" max="2020" width="5.6640625" style="1" customWidth="1"/>
    <col min="2021" max="2021" width="0" style="1" hidden="1" customWidth="1"/>
    <col min="2022" max="2022" width="20.6640625" style="1" customWidth="1"/>
    <col min="2023" max="2023" width="4.88671875" style="1" customWidth="1"/>
    <col min="2024" max="2024" width="0" style="1" hidden="1" customWidth="1"/>
    <col min="2025" max="2025" width="24.6640625" style="1" customWidth="1"/>
    <col min="2026" max="2026" width="12.33203125" style="1" customWidth="1"/>
    <col min="2027" max="2027" width="0" style="1" hidden="1" customWidth="1"/>
    <col min="2028" max="2028" width="3.44140625" style="1" customWidth="1"/>
    <col min="2029" max="2029" width="0" style="1" hidden="1" customWidth="1"/>
    <col min="2030" max="2030" width="17.6640625" style="1" customWidth="1"/>
    <col min="2031" max="2031" width="3.44140625" style="1" customWidth="1"/>
    <col min="2032" max="2032" width="0" style="1" hidden="1" customWidth="1"/>
    <col min="2033" max="2033" width="23.6640625" style="1" customWidth="1"/>
    <col min="2034" max="2034" width="10" style="1" customWidth="1"/>
    <col min="2035" max="2035" width="0" style="1" hidden="1" customWidth="1"/>
    <col min="2036" max="2037" width="14.6640625" style="1" customWidth="1"/>
    <col min="2038" max="2038" width="12.88671875" style="1" customWidth="1"/>
    <col min="2039" max="2039" width="3.33203125" style="1" customWidth="1"/>
    <col min="2040" max="2040" width="30.33203125" style="1" customWidth="1"/>
    <col min="2041" max="2041" width="5" style="1" customWidth="1"/>
    <col min="2042" max="2042" width="0" style="1" hidden="1" customWidth="1"/>
    <col min="2043" max="2043" width="14.33203125" style="1" customWidth="1"/>
    <col min="2044" max="2044" width="5.6640625" style="1" customWidth="1"/>
    <col min="2045" max="2045" width="0" style="1" hidden="1" customWidth="1"/>
    <col min="2046" max="2046" width="17.33203125" style="1" customWidth="1"/>
    <col min="2047" max="2047" width="12.6640625" style="1" customWidth="1"/>
    <col min="2048" max="2048" width="0" style="1" hidden="1" customWidth="1"/>
    <col min="2049" max="2049" width="5.33203125" style="1" customWidth="1"/>
    <col min="2050" max="2050" width="0" style="1" hidden="1" customWidth="1"/>
    <col min="2051" max="2051" width="17" style="1" customWidth="1"/>
    <col min="2052" max="2052" width="6.33203125" style="1" customWidth="1"/>
    <col min="2053" max="2053" width="0" style="1" hidden="1" customWidth="1"/>
    <col min="2054" max="2054" width="14.33203125" style="1" customWidth="1"/>
    <col min="2055" max="2055" width="7.5546875" style="1" customWidth="1"/>
    <col min="2056" max="2056" width="0" style="1" hidden="1" customWidth="1"/>
    <col min="2057" max="2058" width="14.33203125" style="1" customWidth="1"/>
    <col min="2059" max="2059" width="20.88671875" style="1" customWidth="1"/>
    <col min="2060" max="2060" width="14.44140625" style="1" customWidth="1"/>
    <col min="2061" max="2061" width="15" style="1" customWidth="1"/>
    <col min="2062" max="2062" width="2.6640625" style="1" customWidth="1"/>
    <col min="2063" max="2063" width="11.6640625" style="1" customWidth="1"/>
    <col min="2064" max="2064" width="11.5546875" style="1" customWidth="1"/>
    <col min="2065" max="2065" width="2.33203125" style="1" customWidth="1"/>
    <col min="2066" max="2066" width="41" style="1" customWidth="1"/>
    <col min="2067" max="2067" width="14.33203125" style="1" customWidth="1"/>
    <col min="2068" max="2069" width="11.5546875" style="1" customWidth="1"/>
    <col min="2070" max="2070" width="21.88671875" style="1" customWidth="1"/>
    <col min="2071" max="2262" width="11.44140625" style="1"/>
    <col min="2263" max="2263" width="21.88671875" style="1" customWidth="1"/>
    <col min="2264" max="2264" width="13.88671875" style="1" customWidth="1"/>
    <col min="2265" max="2265" width="38.6640625" style="1" customWidth="1"/>
    <col min="2266" max="2266" width="3" style="1" bestFit="1" customWidth="1"/>
    <col min="2267" max="2267" width="32.33203125" style="1" customWidth="1"/>
    <col min="2268" max="2268" width="46.33203125" style="1" customWidth="1"/>
    <col min="2269" max="2269" width="19" style="1" customWidth="1"/>
    <col min="2270" max="2270" width="0" style="1" hidden="1" customWidth="1"/>
    <col min="2271" max="2271" width="17.6640625" style="1" customWidth="1"/>
    <col min="2272" max="2272" width="0" style="1" hidden="1" customWidth="1"/>
    <col min="2273" max="2273" width="22.33203125" style="1" customWidth="1"/>
    <col min="2274" max="2274" width="5.33203125" style="1" customWidth="1"/>
    <col min="2275" max="2275" width="36.33203125" style="1" customWidth="1"/>
    <col min="2276" max="2276" width="5.6640625" style="1" customWidth="1"/>
    <col min="2277" max="2277" width="0" style="1" hidden="1" customWidth="1"/>
    <col min="2278" max="2278" width="20.6640625" style="1" customWidth="1"/>
    <col min="2279" max="2279" width="4.88671875" style="1" customWidth="1"/>
    <col min="2280" max="2280" width="0" style="1" hidden="1" customWidth="1"/>
    <col min="2281" max="2281" width="24.6640625" style="1" customWidth="1"/>
    <col min="2282" max="2282" width="12.33203125" style="1" customWidth="1"/>
    <col min="2283" max="2283" width="0" style="1" hidden="1" customWidth="1"/>
    <col min="2284" max="2284" width="3.44140625" style="1" customWidth="1"/>
    <col min="2285" max="2285" width="0" style="1" hidden="1" customWidth="1"/>
    <col min="2286" max="2286" width="17.6640625" style="1" customWidth="1"/>
    <col min="2287" max="2287" width="3.44140625" style="1" customWidth="1"/>
    <col min="2288" max="2288" width="0" style="1" hidden="1" customWidth="1"/>
    <col min="2289" max="2289" width="23.6640625" style="1" customWidth="1"/>
    <col min="2290" max="2290" width="10" style="1" customWidth="1"/>
    <col min="2291" max="2291" width="0" style="1" hidden="1" customWidth="1"/>
    <col min="2292" max="2293" width="14.6640625" style="1" customWidth="1"/>
    <col min="2294" max="2294" width="12.88671875" style="1" customWidth="1"/>
    <col min="2295" max="2295" width="3.33203125" style="1" customWidth="1"/>
    <col min="2296" max="2296" width="30.33203125" style="1" customWidth="1"/>
    <col min="2297" max="2297" width="5" style="1" customWidth="1"/>
    <col min="2298" max="2298" width="0" style="1" hidden="1" customWidth="1"/>
    <col min="2299" max="2299" width="14.33203125" style="1" customWidth="1"/>
    <col min="2300" max="2300" width="5.6640625" style="1" customWidth="1"/>
    <col min="2301" max="2301" width="0" style="1" hidden="1" customWidth="1"/>
    <col min="2302" max="2302" width="17.33203125" style="1" customWidth="1"/>
    <col min="2303" max="2303" width="12.6640625" style="1" customWidth="1"/>
    <col min="2304" max="2304" width="0" style="1" hidden="1" customWidth="1"/>
    <col min="2305" max="2305" width="5.33203125" style="1" customWidth="1"/>
    <col min="2306" max="2306" width="0" style="1" hidden="1" customWidth="1"/>
    <col min="2307" max="2307" width="17" style="1" customWidth="1"/>
    <col min="2308" max="2308" width="6.33203125" style="1" customWidth="1"/>
    <col min="2309" max="2309" width="0" style="1" hidden="1" customWidth="1"/>
    <col min="2310" max="2310" width="14.33203125" style="1" customWidth="1"/>
    <col min="2311" max="2311" width="7.5546875" style="1" customWidth="1"/>
    <col min="2312" max="2312" width="0" style="1" hidden="1" customWidth="1"/>
    <col min="2313" max="2314" width="14.33203125" style="1" customWidth="1"/>
    <col min="2315" max="2315" width="20.88671875" style="1" customWidth="1"/>
    <col min="2316" max="2316" width="14.44140625" style="1" customWidth="1"/>
    <col min="2317" max="2317" width="15" style="1" customWidth="1"/>
    <col min="2318" max="2318" width="2.6640625" style="1" customWidth="1"/>
    <col min="2319" max="2319" width="11.6640625" style="1" customWidth="1"/>
    <col min="2320" max="2320" width="11.5546875" style="1" customWidth="1"/>
    <col min="2321" max="2321" width="2.33203125" style="1" customWidth="1"/>
    <col min="2322" max="2322" width="41" style="1" customWidth="1"/>
    <col min="2323" max="2323" width="14.33203125" style="1" customWidth="1"/>
    <col min="2324" max="2325" width="11.5546875" style="1" customWidth="1"/>
    <col min="2326" max="2326" width="21.88671875" style="1" customWidth="1"/>
    <col min="2327" max="2518" width="11.44140625" style="1"/>
    <col min="2519" max="2519" width="21.88671875" style="1" customWidth="1"/>
    <col min="2520" max="2520" width="13.88671875" style="1" customWidth="1"/>
    <col min="2521" max="2521" width="38.6640625" style="1" customWidth="1"/>
    <col min="2522" max="2522" width="3" style="1" bestFit="1" customWidth="1"/>
    <col min="2523" max="2523" width="32.33203125" style="1" customWidth="1"/>
    <col min="2524" max="2524" width="46.33203125" style="1" customWidth="1"/>
    <col min="2525" max="2525" width="19" style="1" customWidth="1"/>
    <col min="2526" max="2526" width="0" style="1" hidden="1" customWidth="1"/>
    <col min="2527" max="2527" width="17.6640625" style="1" customWidth="1"/>
    <col min="2528" max="2528" width="0" style="1" hidden="1" customWidth="1"/>
    <col min="2529" max="2529" width="22.33203125" style="1" customWidth="1"/>
    <col min="2530" max="2530" width="5.33203125" style="1" customWidth="1"/>
    <col min="2531" max="2531" width="36.33203125" style="1" customWidth="1"/>
    <col min="2532" max="2532" width="5.6640625" style="1" customWidth="1"/>
    <col min="2533" max="2533" width="0" style="1" hidden="1" customWidth="1"/>
    <col min="2534" max="2534" width="20.6640625" style="1" customWidth="1"/>
    <col min="2535" max="2535" width="4.88671875" style="1" customWidth="1"/>
    <col min="2536" max="2536" width="0" style="1" hidden="1" customWidth="1"/>
    <col min="2537" max="2537" width="24.6640625" style="1" customWidth="1"/>
    <col min="2538" max="2538" width="12.33203125" style="1" customWidth="1"/>
    <col min="2539" max="2539" width="0" style="1" hidden="1" customWidth="1"/>
    <col min="2540" max="2540" width="3.44140625" style="1" customWidth="1"/>
    <col min="2541" max="2541" width="0" style="1" hidden="1" customWidth="1"/>
    <col min="2542" max="2542" width="17.6640625" style="1" customWidth="1"/>
    <col min="2543" max="2543" width="3.44140625" style="1" customWidth="1"/>
    <col min="2544" max="2544" width="0" style="1" hidden="1" customWidth="1"/>
    <col min="2545" max="2545" width="23.6640625" style="1" customWidth="1"/>
    <col min="2546" max="2546" width="10" style="1" customWidth="1"/>
    <col min="2547" max="2547" width="0" style="1" hidden="1" customWidth="1"/>
    <col min="2548" max="2549" width="14.6640625" style="1" customWidth="1"/>
    <col min="2550" max="2550" width="12.88671875" style="1" customWidth="1"/>
    <col min="2551" max="2551" width="3.33203125" style="1" customWidth="1"/>
    <col min="2552" max="2552" width="30.33203125" style="1" customWidth="1"/>
    <col min="2553" max="2553" width="5" style="1" customWidth="1"/>
    <col min="2554" max="2554" width="0" style="1" hidden="1" customWidth="1"/>
    <col min="2555" max="2555" width="14.33203125" style="1" customWidth="1"/>
    <col min="2556" max="2556" width="5.6640625" style="1" customWidth="1"/>
    <col min="2557" max="2557" width="0" style="1" hidden="1" customWidth="1"/>
    <col min="2558" max="2558" width="17.33203125" style="1" customWidth="1"/>
    <col min="2559" max="2559" width="12.6640625" style="1" customWidth="1"/>
    <col min="2560" max="2560" width="0" style="1" hidden="1" customWidth="1"/>
    <col min="2561" max="2561" width="5.33203125" style="1" customWidth="1"/>
    <col min="2562" max="2562" width="0" style="1" hidden="1" customWidth="1"/>
    <col min="2563" max="2563" width="17" style="1" customWidth="1"/>
    <col min="2564" max="2564" width="6.33203125" style="1" customWidth="1"/>
    <col min="2565" max="2565" width="0" style="1" hidden="1" customWidth="1"/>
    <col min="2566" max="2566" width="14.33203125" style="1" customWidth="1"/>
    <col min="2567" max="2567" width="7.5546875" style="1" customWidth="1"/>
    <col min="2568" max="2568" width="0" style="1" hidden="1" customWidth="1"/>
    <col min="2569" max="2570" width="14.33203125" style="1" customWidth="1"/>
    <col min="2571" max="2571" width="20.88671875" style="1" customWidth="1"/>
    <col min="2572" max="2572" width="14.44140625" style="1" customWidth="1"/>
    <col min="2573" max="2573" width="15" style="1" customWidth="1"/>
    <col min="2574" max="2574" width="2.6640625" style="1" customWidth="1"/>
    <col min="2575" max="2575" width="11.6640625" style="1" customWidth="1"/>
    <col min="2576" max="2576" width="11.5546875" style="1" customWidth="1"/>
    <col min="2577" max="2577" width="2.33203125" style="1" customWidth="1"/>
    <col min="2578" max="2578" width="41" style="1" customWidth="1"/>
    <col min="2579" max="2579" width="14.33203125" style="1" customWidth="1"/>
    <col min="2580" max="2581" width="11.5546875" style="1" customWidth="1"/>
    <col min="2582" max="2582" width="21.88671875" style="1" customWidth="1"/>
    <col min="2583" max="2774" width="11.44140625" style="1"/>
    <col min="2775" max="2775" width="21.88671875" style="1" customWidth="1"/>
    <col min="2776" max="2776" width="13.88671875" style="1" customWidth="1"/>
    <col min="2777" max="2777" width="38.6640625" style="1" customWidth="1"/>
    <col min="2778" max="2778" width="3" style="1" bestFit="1" customWidth="1"/>
    <col min="2779" max="2779" width="32.33203125" style="1" customWidth="1"/>
    <col min="2780" max="2780" width="46.33203125" style="1" customWidth="1"/>
    <col min="2781" max="2781" width="19" style="1" customWidth="1"/>
    <col min="2782" max="2782" width="0" style="1" hidden="1" customWidth="1"/>
    <col min="2783" max="2783" width="17.6640625" style="1" customWidth="1"/>
    <col min="2784" max="2784" width="0" style="1" hidden="1" customWidth="1"/>
    <col min="2785" max="2785" width="22.33203125" style="1" customWidth="1"/>
    <col min="2786" max="2786" width="5.33203125" style="1" customWidth="1"/>
    <col min="2787" max="2787" width="36.33203125" style="1" customWidth="1"/>
    <col min="2788" max="2788" width="5.6640625" style="1" customWidth="1"/>
    <col min="2789" max="2789" width="0" style="1" hidden="1" customWidth="1"/>
    <col min="2790" max="2790" width="20.6640625" style="1" customWidth="1"/>
    <col min="2791" max="2791" width="4.88671875" style="1" customWidth="1"/>
    <col min="2792" max="2792" width="0" style="1" hidden="1" customWidth="1"/>
    <col min="2793" max="2793" width="24.6640625" style="1" customWidth="1"/>
    <col min="2794" max="2794" width="12.33203125" style="1" customWidth="1"/>
    <col min="2795" max="2795" width="0" style="1" hidden="1" customWidth="1"/>
    <col min="2796" max="2796" width="3.44140625" style="1" customWidth="1"/>
    <col min="2797" max="2797" width="0" style="1" hidden="1" customWidth="1"/>
    <col min="2798" max="2798" width="17.6640625" style="1" customWidth="1"/>
    <col min="2799" max="2799" width="3.44140625" style="1" customWidth="1"/>
    <col min="2800" max="2800" width="0" style="1" hidden="1" customWidth="1"/>
    <col min="2801" max="2801" width="23.6640625" style="1" customWidth="1"/>
    <col min="2802" max="2802" width="10" style="1" customWidth="1"/>
    <col min="2803" max="2803" width="0" style="1" hidden="1" customWidth="1"/>
    <col min="2804" max="2805" width="14.6640625" style="1" customWidth="1"/>
    <col min="2806" max="2806" width="12.88671875" style="1" customWidth="1"/>
    <col min="2807" max="2807" width="3.33203125" style="1" customWidth="1"/>
    <col min="2808" max="2808" width="30.33203125" style="1" customWidth="1"/>
    <col min="2809" max="2809" width="5" style="1" customWidth="1"/>
    <col min="2810" max="2810" width="0" style="1" hidden="1" customWidth="1"/>
    <col min="2811" max="2811" width="14.33203125" style="1" customWidth="1"/>
    <col min="2812" max="2812" width="5.6640625" style="1" customWidth="1"/>
    <col min="2813" max="2813" width="0" style="1" hidden="1" customWidth="1"/>
    <col min="2814" max="2814" width="17.33203125" style="1" customWidth="1"/>
    <col min="2815" max="2815" width="12.6640625" style="1" customWidth="1"/>
    <col min="2816" max="2816" width="0" style="1" hidden="1" customWidth="1"/>
    <col min="2817" max="2817" width="5.33203125" style="1" customWidth="1"/>
    <col min="2818" max="2818" width="0" style="1" hidden="1" customWidth="1"/>
    <col min="2819" max="2819" width="17" style="1" customWidth="1"/>
    <col min="2820" max="2820" width="6.33203125" style="1" customWidth="1"/>
    <col min="2821" max="2821" width="0" style="1" hidden="1" customWidth="1"/>
    <col min="2822" max="2822" width="14.33203125" style="1" customWidth="1"/>
    <col min="2823" max="2823" width="7.5546875" style="1" customWidth="1"/>
    <col min="2824" max="2824" width="0" style="1" hidden="1" customWidth="1"/>
    <col min="2825" max="2826" width="14.33203125" style="1" customWidth="1"/>
    <col min="2827" max="2827" width="20.88671875" style="1" customWidth="1"/>
    <col min="2828" max="2828" width="14.44140625" style="1" customWidth="1"/>
    <col min="2829" max="2829" width="15" style="1" customWidth="1"/>
    <col min="2830" max="2830" width="2.6640625" style="1" customWidth="1"/>
    <col min="2831" max="2831" width="11.6640625" style="1" customWidth="1"/>
    <col min="2832" max="2832" width="11.5546875" style="1" customWidth="1"/>
    <col min="2833" max="2833" width="2.33203125" style="1" customWidth="1"/>
    <col min="2834" max="2834" width="41" style="1" customWidth="1"/>
    <col min="2835" max="2835" width="14.33203125" style="1" customWidth="1"/>
    <col min="2836" max="2837" width="11.5546875" style="1" customWidth="1"/>
    <col min="2838" max="2838" width="21.88671875" style="1" customWidth="1"/>
    <col min="2839" max="3030" width="11.44140625" style="1"/>
    <col min="3031" max="3031" width="21.88671875" style="1" customWidth="1"/>
    <col min="3032" max="3032" width="13.88671875" style="1" customWidth="1"/>
    <col min="3033" max="3033" width="38.6640625" style="1" customWidth="1"/>
    <col min="3034" max="3034" width="3" style="1" bestFit="1" customWidth="1"/>
    <col min="3035" max="3035" width="32.33203125" style="1" customWidth="1"/>
    <col min="3036" max="3036" width="46.33203125" style="1" customWidth="1"/>
    <col min="3037" max="3037" width="19" style="1" customWidth="1"/>
    <col min="3038" max="3038" width="0" style="1" hidden="1" customWidth="1"/>
    <col min="3039" max="3039" width="17.6640625" style="1" customWidth="1"/>
    <col min="3040" max="3040" width="0" style="1" hidden="1" customWidth="1"/>
    <col min="3041" max="3041" width="22.33203125" style="1" customWidth="1"/>
    <col min="3042" max="3042" width="5.33203125" style="1" customWidth="1"/>
    <col min="3043" max="3043" width="36.33203125" style="1" customWidth="1"/>
    <col min="3044" max="3044" width="5.6640625" style="1" customWidth="1"/>
    <col min="3045" max="3045" width="0" style="1" hidden="1" customWidth="1"/>
    <col min="3046" max="3046" width="20.6640625" style="1" customWidth="1"/>
    <col min="3047" max="3047" width="4.88671875" style="1" customWidth="1"/>
    <col min="3048" max="3048" width="0" style="1" hidden="1" customWidth="1"/>
    <col min="3049" max="3049" width="24.6640625" style="1" customWidth="1"/>
    <col min="3050" max="3050" width="12.33203125" style="1" customWidth="1"/>
    <col min="3051" max="3051" width="0" style="1" hidden="1" customWidth="1"/>
    <col min="3052" max="3052" width="3.44140625" style="1" customWidth="1"/>
    <col min="3053" max="3053" width="0" style="1" hidden="1" customWidth="1"/>
    <col min="3054" max="3054" width="17.6640625" style="1" customWidth="1"/>
    <col min="3055" max="3055" width="3.44140625" style="1" customWidth="1"/>
    <col min="3056" max="3056" width="0" style="1" hidden="1" customWidth="1"/>
    <col min="3057" max="3057" width="23.6640625" style="1" customWidth="1"/>
    <col min="3058" max="3058" width="10" style="1" customWidth="1"/>
    <col min="3059" max="3059" width="0" style="1" hidden="1" customWidth="1"/>
    <col min="3060" max="3061" width="14.6640625" style="1" customWidth="1"/>
    <col min="3062" max="3062" width="12.88671875" style="1" customWidth="1"/>
    <col min="3063" max="3063" width="3.33203125" style="1" customWidth="1"/>
    <col min="3064" max="3064" width="30.33203125" style="1" customWidth="1"/>
    <col min="3065" max="3065" width="5" style="1" customWidth="1"/>
    <col min="3066" max="3066" width="0" style="1" hidden="1" customWidth="1"/>
    <col min="3067" max="3067" width="14.33203125" style="1" customWidth="1"/>
    <col min="3068" max="3068" width="5.6640625" style="1" customWidth="1"/>
    <col min="3069" max="3069" width="0" style="1" hidden="1" customWidth="1"/>
    <col min="3070" max="3070" width="17.33203125" style="1" customWidth="1"/>
    <col min="3071" max="3071" width="12.6640625" style="1" customWidth="1"/>
    <col min="3072" max="3072" width="0" style="1" hidden="1" customWidth="1"/>
    <col min="3073" max="3073" width="5.33203125" style="1" customWidth="1"/>
    <col min="3074" max="3074" width="0" style="1" hidden="1" customWidth="1"/>
    <col min="3075" max="3075" width="17" style="1" customWidth="1"/>
    <col min="3076" max="3076" width="6.33203125" style="1" customWidth="1"/>
    <col min="3077" max="3077" width="0" style="1" hidden="1" customWidth="1"/>
    <col min="3078" max="3078" width="14.33203125" style="1" customWidth="1"/>
    <col min="3079" max="3079" width="7.5546875" style="1" customWidth="1"/>
    <col min="3080" max="3080" width="0" style="1" hidden="1" customWidth="1"/>
    <col min="3081" max="3082" width="14.33203125" style="1" customWidth="1"/>
    <col min="3083" max="3083" width="20.88671875" style="1" customWidth="1"/>
    <col min="3084" max="3084" width="14.44140625" style="1" customWidth="1"/>
    <col min="3085" max="3085" width="15" style="1" customWidth="1"/>
    <col min="3086" max="3086" width="2.6640625" style="1" customWidth="1"/>
    <col min="3087" max="3087" width="11.6640625" style="1" customWidth="1"/>
    <col min="3088" max="3088" width="11.5546875" style="1" customWidth="1"/>
    <col min="3089" max="3089" width="2.33203125" style="1" customWidth="1"/>
    <col min="3090" max="3090" width="41" style="1" customWidth="1"/>
    <col min="3091" max="3091" width="14.33203125" style="1" customWidth="1"/>
    <col min="3092" max="3093" width="11.5546875" style="1" customWidth="1"/>
    <col min="3094" max="3094" width="21.88671875" style="1" customWidth="1"/>
    <col min="3095" max="3286" width="11.44140625" style="1"/>
    <col min="3287" max="3287" width="21.88671875" style="1" customWidth="1"/>
    <col min="3288" max="3288" width="13.88671875" style="1" customWidth="1"/>
    <col min="3289" max="3289" width="38.6640625" style="1" customWidth="1"/>
    <col min="3290" max="3290" width="3" style="1" bestFit="1" customWidth="1"/>
    <col min="3291" max="3291" width="32.33203125" style="1" customWidth="1"/>
    <col min="3292" max="3292" width="46.33203125" style="1" customWidth="1"/>
    <col min="3293" max="3293" width="19" style="1" customWidth="1"/>
    <col min="3294" max="3294" width="0" style="1" hidden="1" customWidth="1"/>
    <col min="3295" max="3295" width="17.6640625" style="1" customWidth="1"/>
    <col min="3296" max="3296" width="0" style="1" hidden="1" customWidth="1"/>
    <col min="3297" max="3297" width="22.33203125" style="1" customWidth="1"/>
    <col min="3298" max="3298" width="5.33203125" style="1" customWidth="1"/>
    <col min="3299" max="3299" width="36.33203125" style="1" customWidth="1"/>
    <col min="3300" max="3300" width="5.6640625" style="1" customWidth="1"/>
    <col min="3301" max="3301" width="0" style="1" hidden="1" customWidth="1"/>
    <col min="3302" max="3302" width="20.6640625" style="1" customWidth="1"/>
    <col min="3303" max="3303" width="4.88671875" style="1" customWidth="1"/>
    <col min="3304" max="3304" width="0" style="1" hidden="1" customWidth="1"/>
    <col min="3305" max="3305" width="24.6640625" style="1" customWidth="1"/>
    <col min="3306" max="3306" width="12.33203125" style="1" customWidth="1"/>
    <col min="3307" max="3307" width="0" style="1" hidden="1" customWidth="1"/>
    <col min="3308" max="3308" width="3.44140625" style="1" customWidth="1"/>
    <col min="3309" max="3309" width="0" style="1" hidden="1" customWidth="1"/>
    <col min="3310" max="3310" width="17.6640625" style="1" customWidth="1"/>
    <col min="3311" max="3311" width="3.44140625" style="1" customWidth="1"/>
    <col min="3312" max="3312" width="0" style="1" hidden="1" customWidth="1"/>
    <col min="3313" max="3313" width="23.6640625" style="1" customWidth="1"/>
    <col min="3314" max="3314" width="10" style="1" customWidth="1"/>
    <col min="3315" max="3315" width="0" style="1" hidden="1" customWidth="1"/>
    <col min="3316" max="3317" width="14.6640625" style="1" customWidth="1"/>
    <col min="3318" max="3318" width="12.88671875" style="1" customWidth="1"/>
    <col min="3319" max="3319" width="3.33203125" style="1" customWidth="1"/>
    <col min="3320" max="3320" width="30.33203125" style="1" customWidth="1"/>
    <col min="3321" max="3321" width="5" style="1" customWidth="1"/>
    <col min="3322" max="3322" width="0" style="1" hidden="1" customWidth="1"/>
    <col min="3323" max="3323" width="14.33203125" style="1" customWidth="1"/>
    <col min="3324" max="3324" width="5.6640625" style="1" customWidth="1"/>
    <col min="3325" max="3325" width="0" style="1" hidden="1" customWidth="1"/>
    <col min="3326" max="3326" width="17.33203125" style="1" customWidth="1"/>
    <col min="3327" max="3327" width="12.6640625" style="1" customWidth="1"/>
    <col min="3328" max="3328" width="0" style="1" hidden="1" customWidth="1"/>
    <col min="3329" max="3329" width="5.33203125" style="1" customWidth="1"/>
    <col min="3330" max="3330" width="0" style="1" hidden="1" customWidth="1"/>
    <col min="3331" max="3331" width="17" style="1" customWidth="1"/>
    <col min="3332" max="3332" width="6.33203125" style="1" customWidth="1"/>
    <col min="3333" max="3333" width="0" style="1" hidden="1" customWidth="1"/>
    <col min="3334" max="3334" width="14.33203125" style="1" customWidth="1"/>
    <col min="3335" max="3335" width="7.5546875" style="1" customWidth="1"/>
    <col min="3336" max="3336" width="0" style="1" hidden="1" customWidth="1"/>
    <col min="3337" max="3338" width="14.33203125" style="1" customWidth="1"/>
    <col min="3339" max="3339" width="20.88671875" style="1" customWidth="1"/>
    <col min="3340" max="3340" width="14.44140625" style="1" customWidth="1"/>
    <col min="3341" max="3341" width="15" style="1" customWidth="1"/>
    <col min="3342" max="3342" width="2.6640625" style="1" customWidth="1"/>
    <col min="3343" max="3343" width="11.6640625" style="1" customWidth="1"/>
    <col min="3344" max="3344" width="11.5546875" style="1" customWidth="1"/>
    <col min="3345" max="3345" width="2.33203125" style="1" customWidth="1"/>
    <col min="3346" max="3346" width="41" style="1" customWidth="1"/>
    <col min="3347" max="3347" width="14.33203125" style="1" customWidth="1"/>
    <col min="3348" max="3349" width="11.5546875" style="1" customWidth="1"/>
    <col min="3350" max="3350" width="21.88671875" style="1" customWidth="1"/>
    <col min="3351" max="3542" width="11.44140625" style="1"/>
    <col min="3543" max="3543" width="21.88671875" style="1" customWidth="1"/>
    <col min="3544" max="3544" width="13.88671875" style="1" customWidth="1"/>
    <col min="3545" max="3545" width="38.6640625" style="1" customWidth="1"/>
    <col min="3546" max="3546" width="3" style="1" bestFit="1" customWidth="1"/>
    <col min="3547" max="3547" width="32.33203125" style="1" customWidth="1"/>
    <col min="3548" max="3548" width="46.33203125" style="1" customWidth="1"/>
    <col min="3549" max="3549" width="19" style="1" customWidth="1"/>
    <col min="3550" max="3550" width="0" style="1" hidden="1" customWidth="1"/>
    <col min="3551" max="3551" width="17.6640625" style="1" customWidth="1"/>
    <col min="3552" max="3552" width="0" style="1" hidden="1" customWidth="1"/>
    <col min="3553" max="3553" width="22.33203125" style="1" customWidth="1"/>
    <col min="3554" max="3554" width="5.33203125" style="1" customWidth="1"/>
    <col min="3555" max="3555" width="36.33203125" style="1" customWidth="1"/>
    <col min="3556" max="3556" width="5.6640625" style="1" customWidth="1"/>
    <col min="3557" max="3557" width="0" style="1" hidden="1" customWidth="1"/>
    <col min="3558" max="3558" width="20.6640625" style="1" customWidth="1"/>
    <col min="3559" max="3559" width="4.88671875" style="1" customWidth="1"/>
    <col min="3560" max="3560" width="0" style="1" hidden="1" customWidth="1"/>
    <col min="3561" max="3561" width="24.6640625" style="1" customWidth="1"/>
    <col min="3562" max="3562" width="12.33203125" style="1" customWidth="1"/>
    <col min="3563" max="3563" width="0" style="1" hidden="1" customWidth="1"/>
    <col min="3564" max="3564" width="3.44140625" style="1" customWidth="1"/>
    <col min="3565" max="3565" width="0" style="1" hidden="1" customWidth="1"/>
    <col min="3566" max="3566" width="17.6640625" style="1" customWidth="1"/>
    <col min="3567" max="3567" width="3.44140625" style="1" customWidth="1"/>
    <col min="3568" max="3568" width="0" style="1" hidden="1" customWidth="1"/>
    <col min="3569" max="3569" width="23.6640625" style="1" customWidth="1"/>
    <col min="3570" max="3570" width="10" style="1" customWidth="1"/>
    <col min="3571" max="3571" width="0" style="1" hidden="1" customWidth="1"/>
    <col min="3572" max="3573" width="14.6640625" style="1" customWidth="1"/>
    <col min="3574" max="3574" width="12.88671875" style="1" customWidth="1"/>
    <col min="3575" max="3575" width="3.33203125" style="1" customWidth="1"/>
    <col min="3576" max="3576" width="30.33203125" style="1" customWidth="1"/>
    <col min="3577" max="3577" width="5" style="1" customWidth="1"/>
    <col min="3578" max="3578" width="0" style="1" hidden="1" customWidth="1"/>
    <col min="3579" max="3579" width="14.33203125" style="1" customWidth="1"/>
    <col min="3580" max="3580" width="5.6640625" style="1" customWidth="1"/>
    <col min="3581" max="3581" width="0" style="1" hidden="1" customWidth="1"/>
    <col min="3582" max="3582" width="17.33203125" style="1" customWidth="1"/>
    <col min="3583" max="3583" width="12.6640625" style="1" customWidth="1"/>
    <col min="3584" max="3584" width="0" style="1" hidden="1" customWidth="1"/>
    <col min="3585" max="3585" width="5.33203125" style="1" customWidth="1"/>
    <col min="3586" max="3586" width="0" style="1" hidden="1" customWidth="1"/>
    <col min="3587" max="3587" width="17" style="1" customWidth="1"/>
    <col min="3588" max="3588" width="6.33203125" style="1" customWidth="1"/>
    <col min="3589" max="3589" width="0" style="1" hidden="1" customWidth="1"/>
    <col min="3590" max="3590" width="14.33203125" style="1" customWidth="1"/>
    <col min="3591" max="3591" width="7.5546875" style="1" customWidth="1"/>
    <col min="3592" max="3592" width="0" style="1" hidden="1" customWidth="1"/>
    <col min="3593" max="3594" width="14.33203125" style="1" customWidth="1"/>
    <col min="3595" max="3595" width="20.88671875" style="1" customWidth="1"/>
    <col min="3596" max="3596" width="14.44140625" style="1" customWidth="1"/>
    <col min="3597" max="3597" width="15" style="1" customWidth="1"/>
    <col min="3598" max="3598" width="2.6640625" style="1" customWidth="1"/>
    <col min="3599" max="3599" width="11.6640625" style="1" customWidth="1"/>
    <col min="3600" max="3600" width="11.5546875" style="1" customWidth="1"/>
    <col min="3601" max="3601" width="2.33203125" style="1" customWidth="1"/>
    <col min="3602" max="3602" width="41" style="1" customWidth="1"/>
    <col min="3603" max="3603" width="14.33203125" style="1" customWidth="1"/>
    <col min="3604" max="3605" width="11.5546875" style="1" customWidth="1"/>
    <col min="3606" max="3606" width="21.88671875" style="1" customWidth="1"/>
    <col min="3607" max="3798" width="11.44140625" style="1"/>
    <col min="3799" max="3799" width="21.88671875" style="1" customWidth="1"/>
    <col min="3800" max="3800" width="13.88671875" style="1" customWidth="1"/>
    <col min="3801" max="3801" width="38.6640625" style="1" customWidth="1"/>
    <col min="3802" max="3802" width="3" style="1" bestFit="1" customWidth="1"/>
    <col min="3803" max="3803" width="32.33203125" style="1" customWidth="1"/>
    <col min="3804" max="3804" width="46.33203125" style="1" customWidth="1"/>
    <col min="3805" max="3805" width="19" style="1" customWidth="1"/>
    <col min="3806" max="3806" width="0" style="1" hidden="1" customWidth="1"/>
    <col min="3807" max="3807" width="17.6640625" style="1" customWidth="1"/>
    <col min="3808" max="3808" width="0" style="1" hidden="1" customWidth="1"/>
    <col min="3809" max="3809" width="22.33203125" style="1" customWidth="1"/>
    <col min="3810" max="3810" width="5.33203125" style="1" customWidth="1"/>
    <col min="3811" max="3811" width="36.33203125" style="1" customWidth="1"/>
    <col min="3812" max="3812" width="5.6640625" style="1" customWidth="1"/>
    <col min="3813" max="3813" width="0" style="1" hidden="1" customWidth="1"/>
    <col min="3814" max="3814" width="20.6640625" style="1" customWidth="1"/>
    <col min="3815" max="3815" width="4.88671875" style="1" customWidth="1"/>
    <col min="3816" max="3816" width="0" style="1" hidden="1" customWidth="1"/>
    <col min="3817" max="3817" width="24.6640625" style="1" customWidth="1"/>
    <col min="3818" max="3818" width="12.33203125" style="1" customWidth="1"/>
    <col min="3819" max="3819" width="0" style="1" hidden="1" customWidth="1"/>
    <col min="3820" max="3820" width="3.44140625" style="1" customWidth="1"/>
    <col min="3821" max="3821" width="0" style="1" hidden="1" customWidth="1"/>
    <col min="3822" max="3822" width="17.6640625" style="1" customWidth="1"/>
    <col min="3823" max="3823" width="3.44140625" style="1" customWidth="1"/>
    <col min="3824" max="3824" width="0" style="1" hidden="1" customWidth="1"/>
    <col min="3825" max="3825" width="23.6640625" style="1" customWidth="1"/>
    <col min="3826" max="3826" width="10" style="1" customWidth="1"/>
    <col min="3827" max="3827" width="0" style="1" hidden="1" customWidth="1"/>
    <col min="3828" max="3829" width="14.6640625" style="1" customWidth="1"/>
    <col min="3830" max="3830" width="12.88671875" style="1" customWidth="1"/>
    <col min="3831" max="3831" width="3.33203125" style="1" customWidth="1"/>
    <col min="3832" max="3832" width="30.33203125" style="1" customWidth="1"/>
    <col min="3833" max="3833" width="5" style="1" customWidth="1"/>
    <col min="3834" max="3834" width="0" style="1" hidden="1" customWidth="1"/>
    <col min="3835" max="3835" width="14.33203125" style="1" customWidth="1"/>
    <col min="3836" max="3836" width="5.6640625" style="1" customWidth="1"/>
    <col min="3837" max="3837" width="0" style="1" hidden="1" customWidth="1"/>
    <col min="3838" max="3838" width="17.33203125" style="1" customWidth="1"/>
    <col min="3839" max="3839" width="12.6640625" style="1" customWidth="1"/>
    <col min="3840" max="3840" width="0" style="1" hidden="1" customWidth="1"/>
    <col min="3841" max="3841" width="5.33203125" style="1" customWidth="1"/>
    <col min="3842" max="3842" width="0" style="1" hidden="1" customWidth="1"/>
    <col min="3843" max="3843" width="17" style="1" customWidth="1"/>
    <col min="3844" max="3844" width="6.33203125" style="1" customWidth="1"/>
    <col min="3845" max="3845" width="0" style="1" hidden="1" customWidth="1"/>
    <col min="3846" max="3846" width="14.33203125" style="1" customWidth="1"/>
    <col min="3847" max="3847" width="7.5546875" style="1" customWidth="1"/>
    <col min="3848" max="3848" width="0" style="1" hidden="1" customWidth="1"/>
    <col min="3849" max="3850" width="14.33203125" style="1" customWidth="1"/>
    <col min="3851" max="3851" width="20.88671875" style="1" customWidth="1"/>
    <col min="3852" max="3852" width="14.44140625" style="1" customWidth="1"/>
    <col min="3853" max="3853" width="15" style="1" customWidth="1"/>
    <col min="3854" max="3854" width="2.6640625" style="1" customWidth="1"/>
    <col min="3855" max="3855" width="11.6640625" style="1" customWidth="1"/>
    <col min="3856" max="3856" width="11.5546875" style="1" customWidth="1"/>
    <col min="3857" max="3857" width="2.33203125" style="1" customWidth="1"/>
    <col min="3858" max="3858" width="41" style="1" customWidth="1"/>
    <col min="3859" max="3859" width="14.33203125" style="1" customWidth="1"/>
    <col min="3860" max="3861" width="11.5546875" style="1" customWidth="1"/>
    <col min="3862" max="3862" width="21.88671875" style="1" customWidth="1"/>
    <col min="3863" max="4054" width="11.44140625" style="1"/>
    <col min="4055" max="4055" width="21.88671875" style="1" customWidth="1"/>
    <col min="4056" max="4056" width="13.88671875" style="1" customWidth="1"/>
    <col min="4057" max="4057" width="38.6640625" style="1" customWidth="1"/>
    <col min="4058" max="4058" width="3" style="1" bestFit="1" customWidth="1"/>
    <col min="4059" max="4059" width="32.33203125" style="1" customWidth="1"/>
    <col min="4060" max="4060" width="46.33203125" style="1" customWidth="1"/>
    <col min="4061" max="4061" width="19" style="1" customWidth="1"/>
    <col min="4062" max="4062" width="0" style="1" hidden="1" customWidth="1"/>
    <col min="4063" max="4063" width="17.6640625" style="1" customWidth="1"/>
    <col min="4064" max="4064" width="0" style="1" hidden="1" customWidth="1"/>
    <col min="4065" max="4065" width="22.33203125" style="1" customWidth="1"/>
    <col min="4066" max="4066" width="5.33203125" style="1" customWidth="1"/>
    <col min="4067" max="4067" width="36.33203125" style="1" customWidth="1"/>
    <col min="4068" max="4068" width="5.6640625" style="1" customWidth="1"/>
    <col min="4069" max="4069" width="0" style="1" hidden="1" customWidth="1"/>
    <col min="4070" max="4070" width="20.6640625" style="1" customWidth="1"/>
    <col min="4071" max="4071" width="4.88671875" style="1" customWidth="1"/>
    <col min="4072" max="4072" width="0" style="1" hidden="1" customWidth="1"/>
    <col min="4073" max="4073" width="24.6640625" style="1" customWidth="1"/>
    <col min="4074" max="4074" width="12.33203125" style="1" customWidth="1"/>
    <col min="4075" max="4075" width="0" style="1" hidden="1" customWidth="1"/>
    <col min="4076" max="4076" width="3.44140625" style="1" customWidth="1"/>
    <col min="4077" max="4077" width="0" style="1" hidden="1" customWidth="1"/>
    <col min="4078" max="4078" width="17.6640625" style="1" customWidth="1"/>
    <col min="4079" max="4079" width="3.44140625" style="1" customWidth="1"/>
    <col min="4080" max="4080" width="0" style="1" hidden="1" customWidth="1"/>
    <col min="4081" max="4081" width="23.6640625" style="1" customWidth="1"/>
    <col min="4082" max="4082" width="10" style="1" customWidth="1"/>
    <col min="4083" max="4083" width="0" style="1" hidden="1" customWidth="1"/>
    <col min="4084" max="4085" width="14.6640625" style="1" customWidth="1"/>
    <col min="4086" max="4086" width="12.88671875" style="1" customWidth="1"/>
    <col min="4087" max="4087" width="3.33203125" style="1" customWidth="1"/>
    <col min="4088" max="4088" width="30.33203125" style="1" customWidth="1"/>
    <col min="4089" max="4089" width="5" style="1" customWidth="1"/>
    <col min="4090" max="4090" width="0" style="1" hidden="1" customWidth="1"/>
    <col min="4091" max="4091" width="14.33203125" style="1" customWidth="1"/>
    <col min="4092" max="4092" width="5.6640625" style="1" customWidth="1"/>
    <col min="4093" max="4093" width="0" style="1" hidden="1" customWidth="1"/>
    <col min="4094" max="4094" width="17.33203125" style="1" customWidth="1"/>
    <col min="4095" max="4095" width="12.6640625" style="1" customWidth="1"/>
    <col min="4096" max="4096" width="0" style="1" hidden="1" customWidth="1"/>
    <col min="4097" max="4097" width="5.33203125" style="1" customWidth="1"/>
    <col min="4098" max="4098" width="0" style="1" hidden="1" customWidth="1"/>
    <col min="4099" max="4099" width="17" style="1" customWidth="1"/>
    <col min="4100" max="4100" width="6.33203125" style="1" customWidth="1"/>
    <col min="4101" max="4101" width="0" style="1" hidden="1" customWidth="1"/>
    <col min="4102" max="4102" width="14.33203125" style="1" customWidth="1"/>
    <col min="4103" max="4103" width="7.5546875" style="1" customWidth="1"/>
    <col min="4104" max="4104" width="0" style="1" hidden="1" customWidth="1"/>
    <col min="4105" max="4106" width="14.33203125" style="1" customWidth="1"/>
    <col min="4107" max="4107" width="20.88671875" style="1" customWidth="1"/>
    <col min="4108" max="4108" width="14.44140625" style="1" customWidth="1"/>
    <col min="4109" max="4109" width="15" style="1" customWidth="1"/>
    <col min="4110" max="4110" width="2.6640625" style="1" customWidth="1"/>
    <col min="4111" max="4111" width="11.6640625" style="1" customWidth="1"/>
    <col min="4112" max="4112" width="11.5546875" style="1" customWidth="1"/>
    <col min="4113" max="4113" width="2.33203125" style="1" customWidth="1"/>
    <col min="4114" max="4114" width="41" style="1" customWidth="1"/>
    <col min="4115" max="4115" width="14.33203125" style="1" customWidth="1"/>
    <col min="4116" max="4117" width="11.5546875" style="1" customWidth="1"/>
    <col min="4118" max="4118" width="21.88671875" style="1" customWidth="1"/>
    <col min="4119" max="4310" width="11.44140625" style="1"/>
    <col min="4311" max="4311" width="21.88671875" style="1" customWidth="1"/>
    <col min="4312" max="4312" width="13.88671875" style="1" customWidth="1"/>
    <col min="4313" max="4313" width="38.6640625" style="1" customWidth="1"/>
    <col min="4314" max="4314" width="3" style="1" bestFit="1" customWidth="1"/>
    <col min="4315" max="4315" width="32.33203125" style="1" customWidth="1"/>
    <col min="4316" max="4316" width="46.33203125" style="1" customWidth="1"/>
    <col min="4317" max="4317" width="19" style="1" customWidth="1"/>
    <col min="4318" max="4318" width="0" style="1" hidden="1" customWidth="1"/>
    <col min="4319" max="4319" width="17.6640625" style="1" customWidth="1"/>
    <col min="4320" max="4320" width="0" style="1" hidden="1" customWidth="1"/>
    <col min="4321" max="4321" width="22.33203125" style="1" customWidth="1"/>
    <col min="4322" max="4322" width="5.33203125" style="1" customWidth="1"/>
    <col min="4323" max="4323" width="36.33203125" style="1" customWidth="1"/>
    <col min="4324" max="4324" width="5.6640625" style="1" customWidth="1"/>
    <col min="4325" max="4325" width="0" style="1" hidden="1" customWidth="1"/>
    <col min="4326" max="4326" width="20.6640625" style="1" customWidth="1"/>
    <col min="4327" max="4327" width="4.88671875" style="1" customWidth="1"/>
    <col min="4328" max="4328" width="0" style="1" hidden="1" customWidth="1"/>
    <col min="4329" max="4329" width="24.6640625" style="1" customWidth="1"/>
    <col min="4330" max="4330" width="12.33203125" style="1" customWidth="1"/>
    <col min="4331" max="4331" width="0" style="1" hidden="1" customWidth="1"/>
    <col min="4332" max="4332" width="3.44140625" style="1" customWidth="1"/>
    <col min="4333" max="4333" width="0" style="1" hidden="1" customWidth="1"/>
    <col min="4334" max="4334" width="17.6640625" style="1" customWidth="1"/>
    <col min="4335" max="4335" width="3.44140625" style="1" customWidth="1"/>
    <col min="4336" max="4336" width="0" style="1" hidden="1" customWidth="1"/>
    <col min="4337" max="4337" width="23.6640625" style="1" customWidth="1"/>
    <col min="4338" max="4338" width="10" style="1" customWidth="1"/>
    <col min="4339" max="4339" width="0" style="1" hidden="1" customWidth="1"/>
    <col min="4340" max="4341" width="14.6640625" style="1" customWidth="1"/>
    <col min="4342" max="4342" width="12.88671875" style="1" customWidth="1"/>
    <col min="4343" max="4343" width="3.33203125" style="1" customWidth="1"/>
    <col min="4344" max="4344" width="30.33203125" style="1" customWidth="1"/>
    <col min="4345" max="4345" width="5" style="1" customWidth="1"/>
    <col min="4346" max="4346" width="0" style="1" hidden="1" customWidth="1"/>
    <col min="4347" max="4347" width="14.33203125" style="1" customWidth="1"/>
    <col min="4348" max="4348" width="5.6640625" style="1" customWidth="1"/>
    <col min="4349" max="4349" width="0" style="1" hidden="1" customWidth="1"/>
    <col min="4350" max="4350" width="17.33203125" style="1" customWidth="1"/>
    <col min="4351" max="4351" width="12.6640625" style="1" customWidth="1"/>
    <col min="4352" max="4352" width="0" style="1" hidden="1" customWidth="1"/>
    <col min="4353" max="4353" width="5.33203125" style="1" customWidth="1"/>
    <col min="4354" max="4354" width="0" style="1" hidden="1" customWidth="1"/>
    <col min="4355" max="4355" width="17" style="1" customWidth="1"/>
    <col min="4356" max="4356" width="6.33203125" style="1" customWidth="1"/>
    <col min="4357" max="4357" width="0" style="1" hidden="1" customWidth="1"/>
    <col min="4358" max="4358" width="14.33203125" style="1" customWidth="1"/>
    <col min="4359" max="4359" width="7.5546875" style="1" customWidth="1"/>
    <col min="4360" max="4360" width="0" style="1" hidden="1" customWidth="1"/>
    <col min="4361" max="4362" width="14.33203125" style="1" customWidth="1"/>
    <col min="4363" max="4363" width="20.88671875" style="1" customWidth="1"/>
    <col min="4364" max="4364" width="14.44140625" style="1" customWidth="1"/>
    <col min="4365" max="4365" width="15" style="1" customWidth="1"/>
    <col min="4366" max="4366" width="2.6640625" style="1" customWidth="1"/>
    <col min="4367" max="4367" width="11.6640625" style="1" customWidth="1"/>
    <col min="4368" max="4368" width="11.5546875" style="1" customWidth="1"/>
    <col min="4369" max="4369" width="2.33203125" style="1" customWidth="1"/>
    <col min="4370" max="4370" width="41" style="1" customWidth="1"/>
    <col min="4371" max="4371" width="14.33203125" style="1" customWidth="1"/>
    <col min="4372" max="4373" width="11.5546875" style="1" customWidth="1"/>
    <col min="4374" max="4374" width="21.88671875" style="1" customWidth="1"/>
    <col min="4375" max="4566" width="11.44140625" style="1"/>
    <col min="4567" max="4567" width="21.88671875" style="1" customWidth="1"/>
    <col min="4568" max="4568" width="13.88671875" style="1" customWidth="1"/>
    <col min="4569" max="4569" width="38.6640625" style="1" customWidth="1"/>
    <col min="4570" max="4570" width="3" style="1" bestFit="1" customWidth="1"/>
    <col min="4571" max="4571" width="32.33203125" style="1" customWidth="1"/>
    <col min="4572" max="4572" width="46.33203125" style="1" customWidth="1"/>
    <col min="4573" max="4573" width="19" style="1" customWidth="1"/>
    <col min="4574" max="4574" width="0" style="1" hidden="1" customWidth="1"/>
    <col min="4575" max="4575" width="17.6640625" style="1" customWidth="1"/>
    <col min="4576" max="4576" width="0" style="1" hidden="1" customWidth="1"/>
    <col min="4577" max="4577" width="22.33203125" style="1" customWidth="1"/>
    <col min="4578" max="4578" width="5.33203125" style="1" customWidth="1"/>
    <col min="4579" max="4579" width="36.33203125" style="1" customWidth="1"/>
    <col min="4580" max="4580" width="5.6640625" style="1" customWidth="1"/>
    <col min="4581" max="4581" width="0" style="1" hidden="1" customWidth="1"/>
    <col min="4582" max="4582" width="20.6640625" style="1" customWidth="1"/>
    <col min="4583" max="4583" width="4.88671875" style="1" customWidth="1"/>
    <col min="4584" max="4584" width="0" style="1" hidden="1" customWidth="1"/>
    <col min="4585" max="4585" width="24.6640625" style="1" customWidth="1"/>
    <col min="4586" max="4586" width="12.33203125" style="1" customWidth="1"/>
    <col min="4587" max="4587" width="0" style="1" hidden="1" customWidth="1"/>
    <col min="4588" max="4588" width="3.44140625" style="1" customWidth="1"/>
    <col min="4589" max="4589" width="0" style="1" hidden="1" customWidth="1"/>
    <col min="4590" max="4590" width="17.6640625" style="1" customWidth="1"/>
    <col min="4591" max="4591" width="3.44140625" style="1" customWidth="1"/>
    <col min="4592" max="4592" width="0" style="1" hidden="1" customWidth="1"/>
    <col min="4593" max="4593" width="23.6640625" style="1" customWidth="1"/>
    <col min="4594" max="4594" width="10" style="1" customWidth="1"/>
    <col min="4595" max="4595" width="0" style="1" hidden="1" customWidth="1"/>
    <col min="4596" max="4597" width="14.6640625" style="1" customWidth="1"/>
    <col min="4598" max="4598" width="12.88671875" style="1" customWidth="1"/>
    <col min="4599" max="4599" width="3.33203125" style="1" customWidth="1"/>
    <col min="4600" max="4600" width="30.33203125" style="1" customWidth="1"/>
    <col min="4601" max="4601" width="5" style="1" customWidth="1"/>
    <col min="4602" max="4602" width="0" style="1" hidden="1" customWidth="1"/>
    <col min="4603" max="4603" width="14.33203125" style="1" customWidth="1"/>
    <col min="4604" max="4604" width="5.6640625" style="1" customWidth="1"/>
    <col min="4605" max="4605" width="0" style="1" hidden="1" customWidth="1"/>
    <col min="4606" max="4606" width="17.33203125" style="1" customWidth="1"/>
    <col min="4607" max="4607" width="12.6640625" style="1" customWidth="1"/>
    <col min="4608" max="4608" width="0" style="1" hidden="1" customWidth="1"/>
    <col min="4609" max="4609" width="5.33203125" style="1" customWidth="1"/>
    <col min="4610" max="4610" width="0" style="1" hidden="1" customWidth="1"/>
    <col min="4611" max="4611" width="17" style="1" customWidth="1"/>
    <col min="4612" max="4612" width="6.33203125" style="1" customWidth="1"/>
    <col min="4613" max="4613" width="0" style="1" hidden="1" customWidth="1"/>
    <col min="4614" max="4614" width="14.33203125" style="1" customWidth="1"/>
    <col min="4615" max="4615" width="7.5546875" style="1" customWidth="1"/>
    <col min="4616" max="4616" width="0" style="1" hidden="1" customWidth="1"/>
    <col min="4617" max="4618" width="14.33203125" style="1" customWidth="1"/>
    <col min="4619" max="4619" width="20.88671875" style="1" customWidth="1"/>
    <col min="4620" max="4620" width="14.44140625" style="1" customWidth="1"/>
    <col min="4621" max="4621" width="15" style="1" customWidth="1"/>
    <col min="4622" max="4622" width="2.6640625" style="1" customWidth="1"/>
    <col min="4623" max="4623" width="11.6640625" style="1" customWidth="1"/>
    <col min="4624" max="4624" width="11.5546875" style="1" customWidth="1"/>
    <col min="4625" max="4625" width="2.33203125" style="1" customWidth="1"/>
    <col min="4626" max="4626" width="41" style="1" customWidth="1"/>
    <col min="4627" max="4627" width="14.33203125" style="1" customWidth="1"/>
    <col min="4628" max="4629" width="11.5546875" style="1" customWidth="1"/>
    <col min="4630" max="4630" width="21.88671875" style="1" customWidth="1"/>
    <col min="4631" max="4822" width="11.44140625" style="1"/>
    <col min="4823" max="4823" width="21.88671875" style="1" customWidth="1"/>
    <col min="4824" max="4824" width="13.88671875" style="1" customWidth="1"/>
    <col min="4825" max="4825" width="38.6640625" style="1" customWidth="1"/>
    <col min="4826" max="4826" width="3" style="1" bestFit="1" customWidth="1"/>
    <col min="4827" max="4827" width="32.33203125" style="1" customWidth="1"/>
    <col min="4828" max="4828" width="46.33203125" style="1" customWidth="1"/>
    <col min="4829" max="4829" width="19" style="1" customWidth="1"/>
    <col min="4830" max="4830" width="0" style="1" hidden="1" customWidth="1"/>
    <col min="4831" max="4831" width="17.6640625" style="1" customWidth="1"/>
    <col min="4832" max="4832" width="0" style="1" hidden="1" customWidth="1"/>
    <col min="4833" max="4833" width="22.33203125" style="1" customWidth="1"/>
    <col min="4834" max="4834" width="5.33203125" style="1" customWidth="1"/>
    <col min="4835" max="4835" width="36.33203125" style="1" customWidth="1"/>
    <col min="4836" max="4836" width="5.6640625" style="1" customWidth="1"/>
    <col min="4837" max="4837" width="0" style="1" hidden="1" customWidth="1"/>
    <col min="4838" max="4838" width="20.6640625" style="1" customWidth="1"/>
    <col min="4839" max="4839" width="4.88671875" style="1" customWidth="1"/>
    <col min="4840" max="4840" width="0" style="1" hidden="1" customWidth="1"/>
    <col min="4841" max="4841" width="24.6640625" style="1" customWidth="1"/>
    <col min="4842" max="4842" width="12.33203125" style="1" customWidth="1"/>
    <col min="4843" max="4843" width="0" style="1" hidden="1" customWidth="1"/>
    <col min="4844" max="4844" width="3.44140625" style="1" customWidth="1"/>
    <col min="4845" max="4845" width="0" style="1" hidden="1" customWidth="1"/>
    <col min="4846" max="4846" width="17.6640625" style="1" customWidth="1"/>
    <col min="4847" max="4847" width="3.44140625" style="1" customWidth="1"/>
    <col min="4848" max="4848" width="0" style="1" hidden="1" customWidth="1"/>
    <col min="4849" max="4849" width="23.6640625" style="1" customWidth="1"/>
    <col min="4850" max="4850" width="10" style="1" customWidth="1"/>
    <col min="4851" max="4851" width="0" style="1" hidden="1" customWidth="1"/>
    <col min="4852" max="4853" width="14.6640625" style="1" customWidth="1"/>
    <col min="4854" max="4854" width="12.88671875" style="1" customWidth="1"/>
    <col min="4855" max="4855" width="3.33203125" style="1" customWidth="1"/>
    <col min="4856" max="4856" width="30.33203125" style="1" customWidth="1"/>
    <col min="4857" max="4857" width="5" style="1" customWidth="1"/>
    <col min="4858" max="4858" width="0" style="1" hidden="1" customWidth="1"/>
    <col min="4859" max="4859" width="14.33203125" style="1" customWidth="1"/>
    <col min="4860" max="4860" width="5.6640625" style="1" customWidth="1"/>
    <col min="4861" max="4861" width="0" style="1" hidden="1" customWidth="1"/>
    <col min="4862" max="4862" width="17.33203125" style="1" customWidth="1"/>
    <col min="4863" max="4863" width="12.6640625" style="1" customWidth="1"/>
    <col min="4864" max="4864" width="0" style="1" hidden="1" customWidth="1"/>
    <col min="4865" max="4865" width="5.33203125" style="1" customWidth="1"/>
    <col min="4866" max="4866" width="0" style="1" hidden="1" customWidth="1"/>
    <col min="4867" max="4867" width="17" style="1" customWidth="1"/>
    <col min="4868" max="4868" width="6.33203125" style="1" customWidth="1"/>
    <col min="4869" max="4869" width="0" style="1" hidden="1" customWidth="1"/>
    <col min="4870" max="4870" width="14.33203125" style="1" customWidth="1"/>
    <col min="4871" max="4871" width="7.5546875" style="1" customWidth="1"/>
    <col min="4872" max="4872" width="0" style="1" hidden="1" customWidth="1"/>
    <col min="4873" max="4874" width="14.33203125" style="1" customWidth="1"/>
    <col min="4875" max="4875" width="20.88671875" style="1" customWidth="1"/>
    <col min="4876" max="4876" width="14.44140625" style="1" customWidth="1"/>
    <col min="4877" max="4877" width="15" style="1" customWidth="1"/>
    <col min="4878" max="4878" width="2.6640625" style="1" customWidth="1"/>
    <col min="4879" max="4879" width="11.6640625" style="1" customWidth="1"/>
    <col min="4880" max="4880" width="11.5546875" style="1" customWidth="1"/>
    <col min="4881" max="4881" width="2.33203125" style="1" customWidth="1"/>
    <col min="4882" max="4882" width="41" style="1" customWidth="1"/>
    <col min="4883" max="4883" width="14.33203125" style="1" customWidth="1"/>
    <col min="4884" max="4885" width="11.5546875" style="1" customWidth="1"/>
    <col min="4886" max="4886" width="21.88671875" style="1" customWidth="1"/>
    <col min="4887" max="5078" width="11.44140625" style="1"/>
    <col min="5079" max="5079" width="21.88671875" style="1" customWidth="1"/>
    <col min="5080" max="5080" width="13.88671875" style="1" customWidth="1"/>
    <col min="5081" max="5081" width="38.6640625" style="1" customWidth="1"/>
    <col min="5082" max="5082" width="3" style="1" bestFit="1" customWidth="1"/>
    <col min="5083" max="5083" width="32.33203125" style="1" customWidth="1"/>
    <col min="5084" max="5084" width="46.33203125" style="1" customWidth="1"/>
    <col min="5085" max="5085" width="19" style="1" customWidth="1"/>
    <col min="5086" max="5086" width="0" style="1" hidden="1" customWidth="1"/>
    <col min="5087" max="5087" width="17.6640625" style="1" customWidth="1"/>
    <col min="5088" max="5088" width="0" style="1" hidden="1" customWidth="1"/>
    <col min="5089" max="5089" width="22.33203125" style="1" customWidth="1"/>
    <col min="5090" max="5090" width="5.33203125" style="1" customWidth="1"/>
    <col min="5091" max="5091" width="36.33203125" style="1" customWidth="1"/>
    <col min="5092" max="5092" width="5.6640625" style="1" customWidth="1"/>
    <col min="5093" max="5093" width="0" style="1" hidden="1" customWidth="1"/>
    <col min="5094" max="5094" width="20.6640625" style="1" customWidth="1"/>
    <col min="5095" max="5095" width="4.88671875" style="1" customWidth="1"/>
    <col min="5096" max="5096" width="0" style="1" hidden="1" customWidth="1"/>
    <col min="5097" max="5097" width="24.6640625" style="1" customWidth="1"/>
    <col min="5098" max="5098" width="12.33203125" style="1" customWidth="1"/>
    <col min="5099" max="5099" width="0" style="1" hidden="1" customWidth="1"/>
    <col min="5100" max="5100" width="3.44140625" style="1" customWidth="1"/>
    <col min="5101" max="5101" width="0" style="1" hidden="1" customWidth="1"/>
    <col min="5102" max="5102" width="17.6640625" style="1" customWidth="1"/>
    <col min="5103" max="5103" width="3.44140625" style="1" customWidth="1"/>
    <col min="5104" max="5104" width="0" style="1" hidden="1" customWidth="1"/>
    <col min="5105" max="5105" width="23.6640625" style="1" customWidth="1"/>
    <col min="5106" max="5106" width="10" style="1" customWidth="1"/>
    <col min="5107" max="5107" width="0" style="1" hidden="1" customWidth="1"/>
    <col min="5108" max="5109" width="14.6640625" style="1" customWidth="1"/>
    <col min="5110" max="5110" width="12.88671875" style="1" customWidth="1"/>
    <col min="5111" max="5111" width="3.33203125" style="1" customWidth="1"/>
    <col min="5112" max="5112" width="30.33203125" style="1" customWidth="1"/>
    <col min="5113" max="5113" width="5" style="1" customWidth="1"/>
    <col min="5114" max="5114" width="0" style="1" hidden="1" customWidth="1"/>
    <col min="5115" max="5115" width="14.33203125" style="1" customWidth="1"/>
    <col min="5116" max="5116" width="5.6640625" style="1" customWidth="1"/>
    <col min="5117" max="5117" width="0" style="1" hidden="1" customWidth="1"/>
    <col min="5118" max="5118" width="17.33203125" style="1" customWidth="1"/>
    <col min="5119" max="5119" width="12.6640625" style="1" customWidth="1"/>
    <col min="5120" max="5120" width="0" style="1" hidden="1" customWidth="1"/>
    <col min="5121" max="5121" width="5.33203125" style="1" customWidth="1"/>
    <col min="5122" max="5122" width="0" style="1" hidden="1" customWidth="1"/>
    <col min="5123" max="5123" width="17" style="1" customWidth="1"/>
    <col min="5124" max="5124" width="6.33203125" style="1" customWidth="1"/>
    <col min="5125" max="5125" width="0" style="1" hidden="1" customWidth="1"/>
    <col min="5126" max="5126" width="14.33203125" style="1" customWidth="1"/>
    <col min="5127" max="5127" width="7.5546875" style="1" customWidth="1"/>
    <col min="5128" max="5128" width="0" style="1" hidden="1" customWidth="1"/>
    <col min="5129" max="5130" width="14.33203125" style="1" customWidth="1"/>
    <col min="5131" max="5131" width="20.88671875" style="1" customWidth="1"/>
    <col min="5132" max="5132" width="14.44140625" style="1" customWidth="1"/>
    <col min="5133" max="5133" width="15" style="1" customWidth="1"/>
    <col min="5134" max="5134" width="2.6640625" style="1" customWidth="1"/>
    <col min="5135" max="5135" width="11.6640625" style="1" customWidth="1"/>
    <col min="5136" max="5136" width="11.5546875" style="1" customWidth="1"/>
    <col min="5137" max="5137" width="2.33203125" style="1" customWidth="1"/>
    <col min="5138" max="5138" width="41" style="1" customWidth="1"/>
    <col min="5139" max="5139" width="14.33203125" style="1" customWidth="1"/>
    <col min="5140" max="5141" width="11.5546875" style="1" customWidth="1"/>
    <col min="5142" max="5142" width="21.88671875" style="1" customWidth="1"/>
    <col min="5143" max="5334" width="11.44140625" style="1"/>
    <col min="5335" max="5335" width="21.88671875" style="1" customWidth="1"/>
    <col min="5336" max="5336" width="13.88671875" style="1" customWidth="1"/>
    <col min="5337" max="5337" width="38.6640625" style="1" customWidth="1"/>
    <col min="5338" max="5338" width="3" style="1" bestFit="1" customWidth="1"/>
    <col min="5339" max="5339" width="32.33203125" style="1" customWidth="1"/>
    <col min="5340" max="5340" width="46.33203125" style="1" customWidth="1"/>
    <col min="5341" max="5341" width="19" style="1" customWidth="1"/>
    <col min="5342" max="5342" width="0" style="1" hidden="1" customWidth="1"/>
    <col min="5343" max="5343" width="17.6640625" style="1" customWidth="1"/>
    <col min="5344" max="5344" width="0" style="1" hidden="1" customWidth="1"/>
    <col min="5345" max="5345" width="22.33203125" style="1" customWidth="1"/>
    <col min="5346" max="5346" width="5.33203125" style="1" customWidth="1"/>
    <col min="5347" max="5347" width="36.33203125" style="1" customWidth="1"/>
    <col min="5348" max="5348" width="5.6640625" style="1" customWidth="1"/>
    <col min="5349" max="5349" width="0" style="1" hidden="1" customWidth="1"/>
    <col min="5350" max="5350" width="20.6640625" style="1" customWidth="1"/>
    <col min="5351" max="5351" width="4.88671875" style="1" customWidth="1"/>
    <col min="5352" max="5352" width="0" style="1" hidden="1" customWidth="1"/>
    <col min="5353" max="5353" width="24.6640625" style="1" customWidth="1"/>
    <col min="5354" max="5354" width="12.33203125" style="1" customWidth="1"/>
    <col min="5355" max="5355" width="0" style="1" hidden="1" customWidth="1"/>
    <col min="5356" max="5356" width="3.44140625" style="1" customWidth="1"/>
    <col min="5357" max="5357" width="0" style="1" hidden="1" customWidth="1"/>
    <col min="5358" max="5358" width="17.6640625" style="1" customWidth="1"/>
    <col min="5359" max="5359" width="3.44140625" style="1" customWidth="1"/>
    <col min="5360" max="5360" width="0" style="1" hidden="1" customWidth="1"/>
    <col min="5361" max="5361" width="23.6640625" style="1" customWidth="1"/>
    <col min="5362" max="5362" width="10" style="1" customWidth="1"/>
    <col min="5363" max="5363" width="0" style="1" hidden="1" customWidth="1"/>
    <col min="5364" max="5365" width="14.6640625" style="1" customWidth="1"/>
    <col min="5366" max="5366" width="12.88671875" style="1" customWidth="1"/>
    <col min="5367" max="5367" width="3.33203125" style="1" customWidth="1"/>
    <col min="5368" max="5368" width="30.33203125" style="1" customWidth="1"/>
    <col min="5369" max="5369" width="5" style="1" customWidth="1"/>
    <col min="5370" max="5370" width="0" style="1" hidden="1" customWidth="1"/>
    <col min="5371" max="5371" width="14.33203125" style="1" customWidth="1"/>
    <col min="5372" max="5372" width="5.6640625" style="1" customWidth="1"/>
    <col min="5373" max="5373" width="0" style="1" hidden="1" customWidth="1"/>
    <col min="5374" max="5374" width="17.33203125" style="1" customWidth="1"/>
    <col min="5375" max="5375" width="12.6640625" style="1" customWidth="1"/>
    <col min="5376" max="5376" width="0" style="1" hidden="1" customWidth="1"/>
    <col min="5377" max="5377" width="5.33203125" style="1" customWidth="1"/>
    <col min="5378" max="5378" width="0" style="1" hidden="1" customWidth="1"/>
    <col min="5379" max="5379" width="17" style="1" customWidth="1"/>
    <col min="5380" max="5380" width="6.33203125" style="1" customWidth="1"/>
    <col min="5381" max="5381" width="0" style="1" hidden="1" customWidth="1"/>
    <col min="5382" max="5382" width="14.33203125" style="1" customWidth="1"/>
    <col min="5383" max="5383" width="7.5546875" style="1" customWidth="1"/>
    <col min="5384" max="5384" width="0" style="1" hidden="1" customWidth="1"/>
    <col min="5385" max="5386" width="14.33203125" style="1" customWidth="1"/>
    <col min="5387" max="5387" width="20.88671875" style="1" customWidth="1"/>
    <col min="5388" max="5388" width="14.44140625" style="1" customWidth="1"/>
    <col min="5389" max="5389" width="15" style="1" customWidth="1"/>
    <col min="5390" max="5390" width="2.6640625" style="1" customWidth="1"/>
    <col min="5391" max="5391" width="11.6640625" style="1" customWidth="1"/>
    <col min="5392" max="5392" width="11.5546875" style="1" customWidth="1"/>
    <col min="5393" max="5393" width="2.33203125" style="1" customWidth="1"/>
    <col min="5394" max="5394" width="41" style="1" customWidth="1"/>
    <col min="5395" max="5395" width="14.33203125" style="1" customWidth="1"/>
    <col min="5396" max="5397" width="11.5546875" style="1" customWidth="1"/>
    <col min="5398" max="5398" width="21.88671875" style="1" customWidth="1"/>
    <col min="5399" max="5590" width="11.44140625" style="1"/>
    <col min="5591" max="5591" width="21.88671875" style="1" customWidth="1"/>
    <col min="5592" max="5592" width="13.88671875" style="1" customWidth="1"/>
    <col min="5593" max="5593" width="38.6640625" style="1" customWidth="1"/>
    <col min="5594" max="5594" width="3" style="1" bestFit="1" customWidth="1"/>
    <col min="5595" max="5595" width="32.33203125" style="1" customWidth="1"/>
    <col min="5596" max="5596" width="46.33203125" style="1" customWidth="1"/>
    <col min="5597" max="5597" width="19" style="1" customWidth="1"/>
    <col min="5598" max="5598" width="0" style="1" hidden="1" customWidth="1"/>
    <col min="5599" max="5599" width="17.6640625" style="1" customWidth="1"/>
    <col min="5600" max="5600" width="0" style="1" hidden="1" customWidth="1"/>
    <col min="5601" max="5601" width="22.33203125" style="1" customWidth="1"/>
    <col min="5602" max="5602" width="5.33203125" style="1" customWidth="1"/>
    <col min="5603" max="5603" width="36.33203125" style="1" customWidth="1"/>
    <col min="5604" max="5604" width="5.6640625" style="1" customWidth="1"/>
    <col min="5605" max="5605" width="0" style="1" hidden="1" customWidth="1"/>
    <col min="5606" max="5606" width="20.6640625" style="1" customWidth="1"/>
    <col min="5607" max="5607" width="4.88671875" style="1" customWidth="1"/>
    <col min="5608" max="5608" width="0" style="1" hidden="1" customWidth="1"/>
    <col min="5609" max="5609" width="24.6640625" style="1" customWidth="1"/>
    <col min="5610" max="5610" width="12.33203125" style="1" customWidth="1"/>
    <col min="5611" max="5611" width="0" style="1" hidden="1" customWidth="1"/>
    <col min="5612" max="5612" width="3.44140625" style="1" customWidth="1"/>
    <col min="5613" max="5613" width="0" style="1" hidden="1" customWidth="1"/>
    <col min="5614" max="5614" width="17.6640625" style="1" customWidth="1"/>
    <col min="5615" max="5615" width="3.44140625" style="1" customWidth="1"/>
    <col min="5616" max="5616" width="0" style="1" hidden="1" customWidth="1"/>
    <col min="5617" max="5617" width="23.6640625" style="1" customWidth="1"/>
    <col min="5618" max="5618" width="10" style="1" customWidth="1"/>
    <col min="5619" max="5619" width="0" style="1" hidden="1" customWidth="1"/>
    <col min="5620" max="5621" width="14.6640625" style="1" customWidth="1"/>
    <col min="5622" max="5622" width="12.88671875" style="1" customWidth="1"/>
    <col min="5623" max="5623" width="3.33203125" style="1" customWidth="1"/>
    <col min="5624" max="5624" width="30.33203125" style="1" customWidth="1"/>
    <col min="5625" max="5625" width="5" style="1" customWidth="1"/>
    <col min="5626" max="5626" width="0" style="1" hidden="1" customWidth="1"/>
    <col min="5627" max="5627" width="14.33203125" style="1" customWidth="1"/>
    <col min="5628" max="5628" width="5.6640625" style="1" customWidth="1"/>
    <col min="5629" max="5629" width="0" style="1" hidden="1" customWidth="1"/>
    <col min="5630" max="5630" width="17.33203125" style="1" customWidth="1"/>
    <col min="5631" max="5631" width="12.6640625" style="1" customWidth="1"/>
    <col min="5632" max="5632" width="0" style="1" hidden="1" customWidth="1"/>
    <col min="5633" max="5633" width="5.33203125" style="1" customWidth="1"/>
    <col min="5634" max="5634" width="0" style="1" hidden="1" customWidth="1"/>
    <col min="5635" max="5635" width="17" style="1" customWidth="1"/>
    <col min="5636" max="5636" width="6.33203125" style="1" customWidth="1"/>
    <col min="5637" max="5637" width="0" style="1" hidden="1" customWidth="1"/>
    <col min="5638" max="5638" width="14.33203125" style="1" customWidth="1"/>
    <col min="5639" max="5639" width="7.5546875" style="1" customWidth="1"/>
    <col min="5640" max="5640" width="0" style="1" hidden="1" customWidth="1"/>
    <col min="5641" max="5642" width="14.33203125" style="1" customWidth="1"/>
    <col min="5643" max="5643" width="20.88671875" style="1" customWidth="1"/>
    <col min="5644" max="5644" width="14.44140625" style="1" customWidth="1"/>
    <col min="5645" max="5645" width="15" style="1" customWidth="1"/>
    <col min="5646" max="5646" width="2.6640625" style="1" customWidth="1"/>
    <col min="5647" max="5647" width="11.6640625" style="1" customWidth="1"/>
    <col min="5648" max="5648" width="11.5546875" style="1" customWidth="1"/>
    <col min="5649" max="5649" width="2.33203125" style="1" customWidth="1"/>
    <col min="5650" max="5650" width="41" style="1" customWidth="1"/>
    <col min="5651" max="5651" width="14.33203125" style="1" customWidth="1"/>
    <col min="5652" max="5653" width="11.5546875" style="1" customWidth="1"/>
    <col min="5654" max="5654" width="21.88671875" style="1" customWidth="1"/>
    <col min="5655" max="5846" width="11.44140625" style="1"/>
    <col min="5847" max="5847" width="21.88671875" style="1" customWidth="1"/>
    <col min="5848" max="5848" width="13.88671875" style="1" customWidth="1"/>
    <col min="5849" max="5849" width="38.6640625" style="1" customWidth="1"/>
    <col min="5850" max="5850" width="3" style="1" bestFit="1" customWidth="1"/>
    <col min="5851" max="5851" width="32.33203125" style="1" customWidth="1"/>
    <col min="5852" max="5852" width="46.33203125" style="1" customWidth="1"/>
    <col min="5853" max="5853" width="19" style="1" customWidth="1"/>
    <col min="5854" max="5854" width="0" style="1" hidden="1" customWidth="1"/>
    <col min="5855" max="5855" width="17.6640625" style="1" customWidth="1"/>
    <col min="5856" max="5856" width="0" style="1" hidden="1" customWidth="1"/>
    <col min="5857" max="5857" width="22.33203125" style="1" customWidth="1"/>
    <col min="5858" max="5858" width="5.33203125" style="1" customWidth="1"/>
    <col min="5859" max="5859" width="36.33203125" style="1" customWidth="1"/>
    <col min="5860" max="5860" width="5.6640625" style="1" customWidth="1"/>
    <col min="5861" max="5861" width="0" style="1" hidden="1" customWidth="1"/>
    <col min="5862" max="5862" width="20.6640625" style="1" customWidth="1"/>
    <col min="5863" max="5863" width="4.88671875" style="1" customWidth="1"/>
    <col min="5864" max="5864" width="0" style="1" hidden="1" customWidth="1"/>
    <col min="5865" max="5865" width="24.6640625" style="1" customWidth="1"/>
    <col min="5866" max="5866" width="12.33203125" style="1" customWidth="1"/>
    <col min="5867" max="5867" width="0" style="1" hidden="1" customWidth="1"/>
    <col min="5868" max="5868" width="3.44140625" style="1" customWidth="1"/>
    <col min="5869" max="5869" width="0" style="1" hidden="1" customWidth="1"/>
    <col min="5870" max="5870" width="17.6640625" style="1" customWidth="1"/>
    <col min="5871" max="5871" width="3.44140625" style="1" customWidth="1"/>
    <col min="5872" max="5872" width="0" style="1" hidden="1" customWidth="1"/>
    <col min="5873" max="5873" width="23.6640625" style="1" customWidth="1"/>
    <col min="5874" max="5874" width="10" style="1" customWidth="1"/>
    <col min="5875" max="5875" width="0" style="1" hidden="1" customWidth="1"/>
    <col min="5876" max="5877" width="14.6640625" style="1" customWidth="1"/>
    <col min="5878" max="5878" width="12.88671875" style="1" customWidth="1"/>
    <col min="5879" max="5879" width="3.33203125" style="1" customWidth="1"/>
    <col min="5880" max="5880" width="30.33203125" style="1" customWidth="1"/>
    <col min="5881" max="5881" width="5" style="1" customWidth="1"/>
    <col min="5882" max="5882" width="0" style="1" hidden="1" customWidth="1"/>
    <col min="5883" max="5883" width="14.33203125" style="1" customWidth="1"/>
    <col min="5884" max="5884" width="5.6640625" style="1" customWidth="1"/>
    <col min="5885" max="5885" width="0" style="1" hidden="1" customWidth="1"/>
    <col min="5886" max="5886" width="17.33203125" style="1" customWidth="1"/>
    <col min="5887" max="5887" width="12.6640625" style="1" customWidth="1"/>
    <col min="5888" max="5888" width="0" style="1" hidden="1" customWidth="1"/>
    <col min="5889" max="5889" width="5.33203125" style="1" customWidth="1"/>
    <col min="5890" max="5890" width="0" style="1" hidden="1" customWidth="1"/>
    <col min="5891" max="5891" width="17" style="1" customWidth="1"/>
    <col min="5892" max="5892" width="6.33203125" style="1" customWidth="1"/>
    <col min="5893" max="5893" width="0" style="1" hidden="1" customWidth="1"/>
    <col min="5894" max="5894" width="14.33203125" style="1" customWidth="1"/>
    <col min="5895" max="5895" width="7.5546875" style="1" customWidth="1"/>
    <col min="5896" max="5896" width="0" style="1" hidden="1" customWidth="1"/>
    <col min="5897" max="5898" width="14.33203125" style="1" customWidth="1"/>
    <col min="5899" max="5899" width="20.88671875" style="1" customWidth="1"/>
    <col min="5900" max="5900" width="14.44140625" style="1" customWidth="1"/>
    <col min="5901" max="5901" width="15" style="1" customWidth="1"/>
    <col min="5902" max="5902" width="2.6640625" style="1" customWidth="1"/>
    <col min="5903" max="5903" width="11.6640625" style="1" customWidth="1"/>
    <col min="5904" max="5904" width="11.5546875" style="1" customWidth="1"/>
    <col min="5905" max="5905" width="2.33203125" style="1" customWidth="1"/>
    <col min="5906" max="5906" width="41" style="1" customWidth="1"/>
    <col min="5907" max="5907" width="14.33203125" style="1" customWidth="1"/>
    <col min="5908" max="5909" width="11.5546875" style="1" customWidth="1"/>
    <col min="5910" max="5910" width="21.88671875" style="1" customWidth="1"/>
    <col min="5911" max="6102" width="11.44140625" style="1"/>
    <col min="6103" max="6103" width="21.88671875" style="1" customWidth="1"/>
    <col min="6104" max="6104" width="13.88671875" style="1" customWidth="1"/>
    <col min="6105" max="6105" width="38.6640625" style="1" customWidth="1"/>
    <col min="6106" max="6106" width="3" style="1" bestFit="1" customWidth="1"/>
    <col min="6107" max="6107" width="32.33203125" style="1" customWidth="1"/>
    <col min="6108" max="6108" width="46.33203125" style="1" customWidth="1"/>
    <col min="6109" max="6109" width="19" style="1" customWidth="1"/>
    <col min="6110" max="6110" width="0" style="1" hidden="1" customWidth="1"/>
    <col min="6111" max="6111" width="17.6640625" style="1" customWidth="1"/>
    <col min="6112" max="6112" width="0" style="1" hidden="1" customWidth="1"/>
    <col min="6113" max="6113" width="22.33203125" style="1" customWidth="1"/>
    <col min="6114" max="6114" width="5.33203125" style="1" customWidth="1"/>
    <col min="6115" max="6115" width="36.33203125" style="1" customWidth="1"/>
    <col min="6116" max="6116" width="5.6640625" style="1" customWidth="1"/>
    <col min="6117" max="6117" width="0" style="1" hidden="1" customWidth="1"/>
    <col min="6118" max="6118" width="20.6640625" style="1" customWidth="1"/>
    <col min="6119" max="6119" width="4.88671875" style="1" customWidth="1"/>
    <col min="6120" max="6120" width="0" style="1" hidden="1" customWidth="1"/>
    <col min="6121" max="6121" width="24.6640625" style="1" customWidth="1"/>
    <col min="6122" max="6122" width="12.33203125" style="1" customWidth="1"/>
    <col min="6123" max="6123" width="0" style="1" hidden="1" customWidth="1"/>
    <col min="6124" max="6124" width="3.44140625" style="1" customWidth="1"/>
    <col min="6125" max="6125" width="0" style="1" hidden="1" customWidth="1"/>
    <col min="6126" max="6126" width="17.6640625" style="1" customWidth="1"/>
    <col min="6127" max="6127" width="3.44140625" style="1" customWidth="1"/>
    <col min="6128" max="6128" width="0" style="1" hidden="1" customWidth="1"/>
    <col min="6129" max="6129" width="23.6640625" style="1" customWidth="1"/>
    <col min="6130" max="6130" width="10" style="1" customWidth="1"/>
    <col min="6131" max="6131" width="0" style="1" hidden="1" customWidth="1"/>
    <col min="6132" max="6133" width="14.6640625" style="1" customWidth="1"/>
    <col min="6134" max="6134" width="12.88671875" style="1" customWidth="1"/>
    <col min="6135" max="6135" width="3.33203125" style="1" customWidth="1"/>
    <col min="6136" max="6136" width="30.33203125" style="1" customWidth="1"/>
    <col min="6137" max="6137" width="5" style="1" customWidth="1"/>
    <col min="6138" max="6138" width="0" style="1" hidden="1" customWidth="1"/>
    <col min="6139" max="6139" width="14.33203125" style="1" customWidth="1"/>
    <col min="6140" max="6140" width="5.6640625" style="1" customWidth="1"/>
    <col min="6141" max="6141" width="0" style="1" hidden="1" customWidth="1"/>
    <col min="6142" max="6142" width="17.33203125" style="1" customWidth="1"/>
    <col min="6143" max="6143" width="12.6640625" style="1" customWidth="1"/>
    <col min="6144" max="6144" width="0" style="1" hidden="1" customWidth="1"/>
    <col min="6145" max="6145" width="5.33203125" style="1" customWidth="1"/>
    <col min="6146" max="6146" width="0" style="1" hidden="1" customWidth="1"/>
    <col min="6147" max="6147" width="17" style="1" customWidth="1"/>
    <col min="6148" max="6148" width="6.33203125" style="1" customWidth="1"/>
    <col min="6149" max="6149" width="0" style="1" hidden="1" customWidth="1"/>
    <col min="6150" max="6150" width="14.33203125" style="1" customWidth="1"/>
    <col min="6151" max="6151" width="7.5546875" style="1" customWidth="1"/>
    <col min="6152" max="6152" width="0" style="1" hidden="1" customWidth="1"/>
    <col min="6153" max="6154" width="14.33203125" style="1" customWidth="1"/>
    <col min="6155" max="6155" width="20.88671875" style="1" customWidth="1"/>
    <col min="6156" max="6156" width="14.44140625" style="1" customWidth="1"/>
    <col min="6157" max="6157" width="15" style="1" customWidth="1"/>
    <col min="6158" max="6158" width="2.6640625" style="1" customWidth="1"/>
    <col min="6159" max="6159" width="11.6640625" style="1" customWidth="1"/>
    <col min="6160" max="6160" width="11.5546875" style="1" customWidth="1"/>
    <col min="6161" max="6161" width="2.33203125" style="1" customWidth="1"/>
    <col min="6162" max="6162" width="41" style="1" customWidth="1"/>
    <col min="6163" max="6163" width="14.33203125" style="1" customWidth="1"/>
    <col min="6164" max="6165" width="11.5546875" style="1" customWidth="1"/>
    <col min="6166" max="6166" width="21.88671875" style="1" customWidth="1"/>
    <col min="6167" max="6358" width="11.44140625" style="1"/>
    <col min="6359" max="6359" width="21.88671875" style="1" customWidth="1"/>
    <col min="6360" max="6360" width="13.88671875" style="1" customWidth="1"/>
    <col min="6361" max="6361" width="38.6640625" style="1" customWidth="1"/>
    <col min="6362" max="6362" width="3" style="1" bestFit="1" customWidth="1"/>
    <col min="6363" max="6363" width="32.33203125" style="1" customWidth="1"/>
    <col min="6364" max="6364" width="46.33203125" style="1" customWidth="1"/>
    <col min="6365" max="6365" width="19" style="1" customWidth="1"/>
    <col min="6366" max="6366" width="0" style="1" hidden="1" customWidth="1"/>
    <col min="6367" max="6367" width="17.6640625" style="1" customWidth="1"/>
    <col min="6368" max="6368" width="0" style="1" hidden="1" customWidth="1"/>
    <col min="6369" max="6369" width="22.33203125" style="1" customWidth="1"/>
    <col min="6370" max="6370" width="5.33203125" style="1" customWidth="1"/>
    <col min="6371" max="6371" width="36.33203125" style="1" customWidth="1"/>
    <col min="6372" max="6372" width="5.6640625" style="1" customWidth="1"/>
    <col min="6373" max="6373" width="0" style="1" hidden="1" customWidth="1"/>
    <col min="6374" max="6374" width="20.6640625" style="1" customWidth="1"/>
    <col min="6375" max="6375" width="4.88671875" style="1" customWidth="1"/>
    <col min="6376" max="6376" width="0" style="1" hidden="1" customWidth="1"/>
    <col min="6377" max="6377" width="24.6640625" style="1" customWidth="1"/>
    <col min="6378" max="6378" width="12.33203125" style="1" customWidth="1"/>
    <col min="6379" max="6379" width="0" style="1" hidden="1" customWidth="1"/>
    <col min="6380" max="6380" width="3.44140625" style="1" customWidth="1"/>
    <col min="6381" max="6381" width="0" style="1" hidden="1" customWidth="1"/>
    <col min="6382" max="6382" width="17.6640625" style="1" customWidth="1"/>
    <col min="6383" max="6383" width="3.44140625" style="1" customWidth="1"/>
    <col min="6384" max="6384" width="0" style="1" hidden="1" customWidth="1"/>
    <col min="6385" max="6385" width="23.6640625" style="1" customWidth="1"/>
    <col min="6386" max="6386" width="10" style="1" customWidth="1"/>
    <col min="6387" max="6387" width="0" style="1" hidden="1" customWidth="1"/>
    <col min="6388" max="6389" width="14.6640625" style="1" customWidth="1"/>
    <col min="6390" max="6390" width="12.88671875" style="1" customWidth="1"/>
    <col min="6391" max="6391" width="3.33203125" style="1" customWidth="1"/>
    <col min="6392" max="6392" width="30.33203125" style="1" customWidth="1"/>
    <col min="6393" max="6393" width="5" style="1" customWidth="1"/>
    <col min="6394" max="6394" width="0" style="1" hidden="1" customWidth="1"/>
    <col min="6395" max="6395" width="14.33203125" style="1" customWidth="1"/>
    <col min="6396" max="6396" width="5.6640625" style="1" customWidth="1"/>
    <col min="6397" max="6397" width="0" style="1" hidden="1" customWidth="1"/>
    <col min="6398" max="6398" width="17.33203125" style="1" customWidth="1"/>
    <col min="6399" max="6399" width="12.6640625" style="1" customWidth="1"/>
    <col min="6400" max="6400" width="0" style="1" hidden="1" customWidth="1"/>
    <col min="6401" max="6401" width="5.33203125" style="1" customWidth="1"/>
    <col min="6402" max="6402" width="0" style="1" hidden="1" customWidth="1"/>
    <col min="6403" max="6403" width="17" style="1" customWidth="1"/>
    <col min="6404" max="6404" width="6.33203125" style="1" customWidth="1"/>
    <col min="6405" max="6405" width="0" style="1" hidden="1" customWidth="1"/>
    <col min="6406" max="6406" width="14.33203125" style="1" customWidth="1"/>
    <col min="6407" max="6407" width="7.5546875" style="1" customWidth="1"/>
    <col min="6408" max="6408" width="0" style="1" hidden="1" customWidth="1"/>
    <col min="6409" max="6410" width="14.33203125" style="1" customWidth="1"/>
    <col min="6411" max="6411" width="20.88671875" style="1" customWidth="1"/>
    <col min="6412" max="6412" width="14.44140625" style="1" customWidth="1"/>
    <col min="6413" max="6413" width="15" style="1" customWidth="1"/>
    <col min="6414" max="6414" width="2.6640625" style="1" customWidth="1"/>
    <col min="6415" max="6415" width="11.6640625" style="1" customWidth="1"/>
    <col min="6416" max="6416" width="11.5546875" style="1" customWidth="1"/>
    <col min="6417" max="6417" width="2.33203125" style="1" customWidth="1"/>
    <col min="6418" max="6418" width="41" style="1" customWidth="1"/>
    <col min="6419" max="6419" width="14.33203125" style="1" customWidth="1"/>
    <col min="6420" max="6421" width="11.5546875" style="1" customWidth="1"/>
    <col min="6422" max="6422" width="21.88671875" style="1" customWidth="1"/>
    <col min="6423" max="6614" width="11.44140625" style="1"/>
    <col min="6615" max="6615" width="21.88671875" style="1" customWidth="1"/>
    <col min="6616" max="6616" width="13.88671875" style="1" customWidth="1"/>
    <col min="6617" max="6617" width="38.6640625" style="1" customWidth="1"/>
    <col min="6618" max="6618" width="3" style="1" bestFit="1" customWidth="1"/>
    <col min="6619" max="6619" width="32.33203125" style="1" customWidth="1"/>
    <col min="6620" max="6620" width="46.33203125" style="1" customWidth="1"/>
    <col min="6621" max="6621" width="19" style="1" customWidth="1"/>
    <col min="6622" max="6622" width="0" style="1" hidden="1" customWidth="1"/>
    <col min="6623" max="6623" width="17.6640625" style="1" customWidth="1"/>
    <col min="6624" max="6624" width="0" style="1" hidden="1" customWidth="1"/>
    <col min="6625" max="6625" width="22.33203125" style="1" customWidth="1"/>
    <col min="6626" max="6626" width="5.33203125" style="1" customWidth="1"/>
    <col min="6627" max="6627" width="36.33203125" style="1" customWidth="1"/>
    <col min="6628" max="6628" width="5.6640625" style="1" customWidth="1"/>
    <col min="6629" max="6629" width="0" style="1" hidden="1" customWidth="1"/>
    <col min="6630" max="6630" width="20.6640625" style="1" customWidth="1"/>
    <col min="6631" max="6631" width="4.88671875" style="1" customWidth="1"/>
    <col min="6632" max="6632" width="0" style="1" hidden="1" customWidth="1"/>
    <col min="6633" max="6633" width="24.6640625" style="1" customWidth="1"/>
    <col min="6634" max="6634" width="12.33203125" style="1" customWidth="1"/>
    <col min="6635" max="6635" width="0" style="1" hidden="1" customWidth="1"/>
    <col min="6636" max="6636" width="3.44140625" style="1" customWidth="1"/>
    <col min="6637" max="6637" width="0" style="1" hidden="1" customWidth="1"/>
    <col min="6638" max="6638" width="17.6640625" style="1" customWidth="1"/>
    <col min="6639" max="6639" width="3.44140625" style="1" customWidth="1"/>
    <col min="6640" max="6640" width="0" style="1" hidden="1" customWidth="1"/>
    <col min="6641" max="6641" width="23.6640625" style="1" customWidth="1"/>
    <col min="6642" max="6642" width="10" style="1" customWidth="1"/>
    <col min="6643" max="6643" width="0" style="1" hidden="1" customWidth="1"/>
    <col min="6644" max="6645" width="14.6640625" style="1" customWidth="1"/>
    <col min="6646" max="6646" width="12.88671875" style="1" customWidth="1"/>
    <col min="6647" max="6647" width="3.33203125" style="1" customWidth="1"/>
    <col min="6648" max="6648" width="30.33203125" style="1" customWidth="1"/>
    <col min="6649" max="6649" width="5" style="1" customWidth="1"/>
    <col min="6650" max="6650" width="0" style="1" hidden="1" customWidth="1"/>
    <col min="6651" max="6651" width="14.33203125" style="1" customWidth="1"/>
    <col min="6652" max="6652" width="5.6640625" style="1" customWidth="1"/>
    <col min="6653" max="6653" width="0" style="1" hidden="1" customWidth="1"/>
    <col min="6654" max="6654" width="17.33203125" style="1" customWidth="1"/>
    <col min="6655" max="6655" width="12.6640625" style="1" customWidth="1"/>
    <col min="6656" max="6656" width="0" style="1" hidden="1" customWidth="1"/>
    <col min="6657" max="6657" width="5.33203125" style="1" customWidth="1"/>
    <col min="6658" max="6658" width="0" style="1" hidden="1" customWidth="1"/>
    <col min="6659" max="6659" width="17" style="1" customWidth="1"/>
    <col min="6660" max="6660" width="6.33203125" style="1" customWidth="1"/>
    <col min="6661" max="6661" width="0" style="1" hidden="1" customWidth="1"/>
    <col min="6662" max="6662" width="14.33203125" style="1" customWidth="1"/>
    <col min="6663" max="6663" width="7.5546875" style="1" customWidth="1"/>
    <col min="6664" max="6664" width="0" style="1" hidden="1" customWidth="1"/>
    <col min="6665" max="6666" width="14.33203125" style="1" customWidth="1"/>
    <col min="6667" max="6667" width="20.88671875" style="1" customWidth="1"/>
    <col min="6668" max="6668" width="14.44140625" style="1" customWidth="1"/>
    <col min="6669" max="6669" width="15" style="1" customWidth="1"/>
    <col min="6670" max="6670" width="2.6640625" style="1" customWidth="1"/>
    <col min="6671" max="6671" width="11.6640625" style="1" customWidth="1"/>
    <col min="6672" max="6672" width="11.5546875" style="1" customWidth="1"/>
    <col min="6673" max="6673" width="2.33203125" style="1" customWidth="1"/>
    <col min="6674" max="6674" width="41" style="1" customWidth="1"/>
    <col min="6675" max="6675" width="14.33203125" style="1" customWidth="1"/>
    <col min="6676" max="6677" width="11.5546875" style="1" customWidth="1"/>
    <col min="6678" max="6678" width="21.88671875" style="1" customWidth="1"/>
    <col min="6679" max="6870" width="11.44140625" style="1"/>
    <col min="6871" max="6871" width="21.88671875" style="1" customWidth="1"/>
    <col min="6872" max="6872" width="13.88671875" style="1" customWidth="1"/>
    <col min="6873" max="6873" width="38.6640625" style="1" customWidth="1"/>
    <col min="6874" max="6874" width="3" style="1" bestFit="1" customWidth="1"/>
    <col min="6875" max="6875" width="32.33203125" style="1" customWidth="1"/>
    <col min="6876" max="6876" width="46.33203125" style="1" customWidth="1"/>
    <col min="6877" max="6877" width="19" style="1" customWidth="1"/>
    <col min="6878" max="6878" width="0" style="1" hidden="1" customWidth="1"/>
    <col min="6879" max="6879" width="17.6640625" style="1" customWidth="1"/>
    <col min="6880" max="6880" width="0" style="1" hidden="1" customWidth="1"/>
    <col min="6881" max="6881" width="22.33203125" style="1" customWidth="1"/>
    <col min="6882" max="6882" width="5.33203125" style="1" customWidth="1"/>
    <col min="6883" max="6883" width="36.33203125" style="1" customWidth="1"/>
    <col min="6884" max="6884" width="5.6640625" style="1" customWidth="1"/>
    <col min="6885" max="6885" width="0" style="1" hidden="1" customWidth="1"/>
    <col min="6886" max="6886" width="20.6640625" style="1" customWidth="1"/>
    <col min="6887" max="6887" width="4.88671875" style="1" customWidth="1"/>
    <col min="6888" max="6888" width="0" style="1" hidden="1" customWidth="1"/>
    <col min="6889" max="6889" width="24.6640625" style="1" customWidth="1"/>
    <col min="6890" max="6890" width="12.33203125" style="1" customWidth="1"/>
    <col min="6891" max="6891" width="0" style="1" hidden="1" customWidth="1"/>
    <col min="6892" max="6892" width="3.44140625" style="1" customWidth="1"/>
    <col min="6893" max="6893" width="0" style="1" hidden="1" customWidth="1"/>
    <col min="6894" max="6894" width="17.6640625" style="1" customWidth="1"/>
    <col min="6895" max="6895" width="3.44140625" style="1" customWidth="1"/>
    <col min="6896" max="6896" width="0" style="1" hidden="1" customWidth="1"/>
    <col min="6897" max="6897" width="23.6640625" style="1" customWidth="1"/>
    <col min="6898" max="6898" width="10" style="1" customWidth="1"/>
    <col min="6899" max="6899" width="0" style="1" hidden="1" customWidth="1"/>
    <col min="6900" max="6901" width="14.6640625" style="1" customWidth="1"/>
    <col min="6902" max="6902" width="12.88671875" style="1" customWidth="1"/>
    <col min="6903" max="6903" width="3.33203125" style="1" customWidth="1"/>
    <col min="6904" max="6904" width="30.33203125" style="1" customWidth="1"/>
    <col min="6905" max="6905" width="5" style="1" customWidth="1"/>
    <col min="6906" max="6906" width="0" style="1" hidden="1" customWidth="1"/>
    <col min="6907" max="6907" width="14.33203125" style="1" customWidth="1"/>
    <col min="6908" max="6908" width="5.6640625" style="1" customWidth="1"/>
    <col min="6909" max="6909" width="0" style="1" hidden="1" customWidth="1"/>
    <col min="6910" max="6910" width="17.33203125" style="1" customWidth="1"/>
    <col min="6911" max="6911" width="12.6640625" style="1" customWidth="1"/>
    <col min="6912" max="6912" width="0" style="1" hidden="1" customWidth="1"/>
    <col min="6913" max="6913" width="5.33203125" style="1" customWidth="1"/>
    <col min="6914" max="6914" width="0" style="1" hidden="1" customWidth="1"/>
    <col min="6915" max="6915" width="17" style="1" customWidth="1"/>
    <col min="6916" max="6916" width="6.33203125" style="1" customWidth="1"/>
    <col min="6917" max="6917" width="0" style="1" hidden="1" customWidth="1"/>
    <col min="6918" max="6918" width="14.33203125" style="1" customWidth="1"/>
    <col min="6919" max="6919" width="7.5546875" style="1" customWidth="1"/>
    <col min="6920" max="6920" width="0" style="1" hidden="1" customWidth="1"/>
    <col min="6921" max="6922" width="14.33203125" style="1" customWidth="1"/>
    <col min="6923" max="6923" width="20.88671875" style="1" customWidth="1"/>
    <col min="6924" max="6924" width="14.44140625" style="1" customWidth="1"/>
    <col min="6925" max="6925" width="15" style="1" customWidth="1"/>
    <col min="6926" max="6926" width="2.6640625" style="1" customWidth="1"/>
    <col min="6927" max="6927" width="11.6640625" style="1" customWidth="1"/>
    <col min="6928" max="6928" width="11.5546875" style="1" customWidth="1"/>
    <col min="6929" max="6929" width="2.33203125" style="1" customWidth="1"/>
    <col min="6930" max="6930" width="41" style="1" customWidth="1"/>
    <col min="6931" max="6931" width="14.33203125" style="1" customWidth="1"/>
    <col min="6932" max="6933" width="11.5546875" style="1" customWidth="1"/>
    <col min="6934" max="6934" width="21.88671875" style="1" customWidth="1"/>
    <col min="6935" max="7126" width="11.44140625" style="1"/>
    <col min="7127" max="7127" width="21.88671875" style="1" customWidth="1"/>
    <col min="7128" max="7128" width="13.88671875" style="1" customWidth="1"/>
    <col min="7129" max="7129" width="38.6640625" style="1" customWidth="1"/>
    <col min="7130" max="7130" width="3" style="1" bestFit="1" customWidth="1"/>
    <col min="7131" max="7131" width="32.33203125" style="1" customWidth="1"/>
    <col min="7132" max="7132" width="46.33203125" style="1" customWidth="1"/>
    <col min="7133" max="7133" width="19" style="1" customWidth="1"/>
    <col min="7134" max="7134" width="0" style="1" hidden="1" customWidth="1"/>
    <col min="7135" max="7135" width="17.6640625" style="1" customWidth="1"/>
    <col min="7136" max="7136" width="0" style="1" hidden="1" customWidth="1"/>
    <col min="7137" max="7137" width="22.33203125" style="1" customWidth="1"/>
    <col min="7138" max="7138" width="5.33203125" style="1" customWidth="1"/>
    <col min="7139" max="7139" width="36.33203125" style="1" customWidth="1"/>
    <col min="7140" max="7140" width="5.6640625" style="1" customWidth="1"/>
    <col min="7141" max="7141" width="0" style="1" hidden="1" customWidth="1"/>
    <col min="7142" max="7142" width="20.6640625" style="1" customWidth="1"/>
    <col min="7143" max="7143" width="4.88671875" style="1" customWidth="1"/>
    <col min="7144" max="7144" width="0" style="1" hidden="1" customWidth="1"/>
    <col min="7145" max="7145" width="24.6640625" style="1" customWidth="1"/>
    <col min="7146" max="7146" width="12.33203125" style="1" customWidth="1"/>
    <col min="7147" max="7147" width="0" style="1" hidden="1" customWidth="1"/>
    <col min="7148" max="7148" width="3.44140625" style="1" customWidth="1"/>
    <col min="7149" max="7149" width="0" style="1" hidden="1" customWidth="1"/>
    <col min="7150" max="7150" width="17.6640625" style="1" customWidth="1"/>
    <col min="7151" max="7151" width="3.44140625" style="1" customWidth="1"/>
    <col min="7152" max="7152" width="0" style="1" hidden="1" customWidth="1"/>
    <col min="7153" max="7153" width="23.6640625" style="1" customWidth="1"/>
    <col min="7154" max="7154" width="10" style="1" customWidth="1"/>
    <col min="7155" max="7155" width="0" style="1" hidden="1" customWidth="1"/>
    <col min="7156" max="7157" width="14.6640625" style="1" customWidth="1"/>
    <col min="7158" max="7158" width="12.88671875" style="1" customWidth="1"/>
    <col min="7159" max="7159" width="3.33203125" style="1" customWidth="1"/>
    <col min="7160" max="7160" width="30.33203125" style="1" customWidth="1"/>
    <col min="7161" max="7161" width="5" style="1" customWidth="1"/>
    <col min="7162" max="7162" width="0" style="1" hidden="1" customWidth="1"/>
    <col min="7163" max="7163" width="14.33203125" style="1" customWidth="1"/>
    <col min="7164" max="7164" width="5.6640625" style="1" customWidth="1"/>
    <col min="7165" max="7165" width="0" style="1" hidden="1" customWidth="1"/>
    <col min="7166" max="7166" width="17.33203125" style="1" customWidth="1"/>
    <col min="7167" max="7167" width="12.6640625" style="1" customWidth="1"/>
    <col min="7168" max="7168" width="0" style="1" hidden="1" customWidth="1"/>
    <col min="7169" max="7169" width="5.33203125" style="1" customWidth="1"/>
    <col min="7170" max="7170" width="0" style="1" hidden="1" customWidth="1"/>
    <col min="7171" max="7171" width="17" style="1" customWidth="1"/>
    <col min="7172" max="7172" width="6.33203125" style="1" customWidth="1"/>
    <col min="7173" max="7173" width="0" style="1" hidden="1" customWidth="1"/>
    <col min="7174" max="7174" width="14.33203125" style="1" customWidth="1"/>
    <col min="7175" max="7175" width="7.5546875" style="1" customWidth="1"/>
    <col min="7176" max="7176" width="0" style="1" hidden="1" customWidth="1"/>
    <col min="7177" max="7178" width="14.33203125" style="1" customWidth="1"/>
    <col min="7179" max="7179" width="20.88671875" style="1" customWidth="1"/>
    <col min="7180" max="7180" width="14.44140625" style="1" customWidth="1"/>
    <col min="7181" max="7181" width="15" style="1" customWidth="1"/>
    <col min="7182" max="7182" width="2.6640625" style="1" customWidth="1"/>
    <col min="7183" max="7183" width="11.6640625" style="1" customWidth="1"/>
    <col min="7184" max="7184" width="11.5546875" style="1" customWidth="1"/>
    <col min="7185" max="7185" width="2.33203125" style="1" customWidth="1"/>
    <col min="7186" max="7186" width="41" style="1" customWidth="1"/>
    <col min="7187" max="7187" width="14.33203125" style="1" customWidth="1"/>
    <col min="7188" max="7189" width="11.5546875" style="1" customWidth="1"/>
    <col min="7190" max="7190" width="21.88671875" style="1" customWidth="1"/>
    <col min="7191" max="7382" width="11.44140625" style="1"/>
    <col min="7383" max="7383" width="21.88671875" style="1" customWidth="1"/>
    <col min="7384" max="7384" width="13.88671875" style="1" customWidth="1"/>
    <col min="7385" max="7385" width="38.6640625" style="1" customWidth="1"/>
    <col min="7386" max="7386" width="3" style="1" bestFit="1" customWidth="1"/>
    <col min="7387" max="7387" width="32.33203125" style="1" customWidth="1"/>
    <col min="7388" max="7388" width="46.33203125" style="1" customWidth="1"/>
    <col min="7389" max="7389" width="19" style="1" customWidth="1"/>
    <col min="7390" max="7390" width="0" style="1" hidden="1" customWidth="1"/>
    <col min="7391" max="7391" width="17.6640625" style="1" customWidth="1"/>
    <col min="7392" max="7392" width="0" style="1" hidden="1" customWidth="1"/>
    <col min="7393" max="7393" width="22.33203125" style="1" customWidth="1"/>
    <col min="7394" max="7394" width="5.33203125" style="1" customWidth="1"/>
    <col min="7395" max="7395" width="36.33203125" style="1" customWidth="1"/>
    <col min="7396" max="7396" width="5.6640625" style="1" customWidth="1"/>
    <col min="7397" max="7397" width="0" style="1" hidden="1" customWidth="1"/>
    <col min="7398" max="7398" width="20.6640625" style="1" customWidth="1"/>
    <col min="7399" max="7399" width="4.88671875" style="1" customWidth="1"/>
    <col min="7400" max="7400" width="0" style="1" hidden="1" customWidth="1"/>
    <col min="7401" max="7401" width="24.6640625" style="1" customWidth="1"/>
    <col min="7402" max="7402" width="12.33203125" style="1" customWidth="1"/>
    <col min="7403" max="7403" width="0" style="1" hidden="1" customWidth="1"/>
    <col min="7404" max="7404" width="3.44140625" style="1" customWidth="1"/>
    <col min="7405" max="7405" width="0" style="1" hidden="1" customWidth="1"/>
    <col min="7406" max="7406" width="17.6640625" style="1" customWidth="1"/>
    <col min="7407" max="7407" width="3.44140625" style="1" customWidth="1"/>
    <col min="7408" max="7408" width="0" style="1" hidden="1" customWidth="1"/>
    <col min="7409" max="7409" width="23.6640625" style="1" customWidth="1"/>
    <col min="7410" max="7410" width="10" style="1" customWidth="1"/>
    <col min="7411" max="7411" width="0" style="1" hidden="1" customWidth="1"/>
    <col min="7412" max="7413" width="14.6640625" style="1" customWidth="1"/>
    <col min="7414" max="7414" width="12.88671875" style="1" customWidth="1"/>
    <col min="7415" max="7415" width="3.33203125" style="1" customWidth="1"/>
    <col min="7416" max="7416" width="30.33203125" style="1" customWidth="1"/>
    <col min="7417" max="7417" width="5" style="1" customWidth="1"/>
    <col min="7418" max="7418" width="0" style="1" hidden="1" customWidth="1"/>
    <col min="7419" max="7419" width="14.33203125" style="1" customWidth="1"/>
    <col min="7420" max="7420" width="5.6640625" style="1" customWidth="1"/>
    <col min="7421" max="7421" width="0" style="1" hidden="1" customWidth="1"/>
    <col min="7422" max="7422" width="17.33203125" style="1" customWidth="1"/>
    <col min="7423" max="7423" width="12.6640625" style="1" customWidth="1"/>
    <col min="7424" max="7424" width="0" style="1" hidden="1" customWidth="1"/>
    <col min="7425" max="7425" width="5.33203125" style="1" customWidth="1"/>
    <col min="7426" max="7426" width="0" style="1" hidden="1" customWidth="1"/>
    <col min="7427" max="7427" width="17" style="1" customWidth="1"/>
    <col min="7428" max="7428" width="6.33203125" style="1" customWidth="1"/>
    <col min="7429" max="7429" width="0" style="1" hidden="1" customWidth="1"/>
    <col min="7430" max="7430" width="14.33203125" style="1" customWidth="1"/>
    <col min="7431" max="7431" width="7.5546875" style="1" customWidth="1"/>
    <col min="7432" max="7432" width="0" style="1" hidden="1" customWidth="1"/>
    <col min="7433" max="7434" width="14.33203125" style="1" customWidth="1"/>
    <col min="7435" max="7435" width="20.88671875" style="1" customWidth="1"/>
    <col min="7436" max="7436" width="14.44140625" style="1" customWidth="1"/>
    <col min="7437" max="7437" width="15" style="1" customWidth="1"/>
    <col min="7438" max="7438" width="2.6640625" style="1" customWidth="1"/>
    <col min="7439" max="7439" width="11.6640625" style="1" customWidth="1"/>
    <col min="7440" max="7440" width="11.5546875" style="1" customWidth="1"/>
    <col min="7441" max="7441" width="2.33203125" style="1" customWidth="1"/>
    <col min="7442" max="7442" width="41" style="1" customWidth="1"/>
    <col min="7443" max="7443" width="14.33203125" style="1" customWidth="1"/>
    <col min="7444" max="7445" width="11.5546875" style="1" customWidth="1"/>
    <col min="7446" max="7446" width="21.88671875" style="1" customWidth="1"/>
    <col min="7447" max="7638" width="11.44140625" style="1"/>
    <col min="7639" max="7639" width="21.88671875" style="1" customWidth="1"/>
    <col min="7640" max="7640" width="13.88671875" style="1" customWidth="1"/>
    <col min="7641" max="7641" width="38.6640625" style="1" customWidth="1"/>
    <col min="7642" max="7642" width="3" style="1" bestFit="1" customWidth="1"/>
    <col min="7643" max="7643" width="32.33203125" style="1" customWidth="1"/>
    <col min="7644" max="7644" width="46.33203125" style="1" customWidth="1"/>
    <col min="7645" max="7645" width="19" style="1" customWidth="1"/>
    <col min="7646" max="7646" width="0" style="1" hidden="1" customWidth="1"/>
    <col min="7647" max="7647" width="17.6640625" style="1" customWidth="1"/>
    <col min="7648" max="7648" width="0" style="1" hidden="1" customWidth="1"/>
    <col min="7649" max="7649" width="22.33203125" style="1" customWidth="1"/>
    <col min="7650" max="7650" width="5.33203125" style="1" customWidth="1"/>
    <col min="7651" max="7651" width="36.33203125" style="1" customWidth="1"/>
    <col min="7652" max="7652" width="5.6640625" style="1" customWidth="1"/>
    <col min="7653" max="7653" width="0" style="1" hidden="1" customWidth="1"/>
    <col min="7654" max="7654" width="20.6640625" style="1" customWidth="1"/>
    <col min="7655" max="7655" width="4.88671875" style="1" customWidth="1"/>
    <col min="7656" max="7656" width="0" style="1" hidden="1" customWidth="1"/>
    <col min="7657" max="7657" width="24.6640625" style="1" customWidth="1"/>
    <col min="7658" max="7658" width="12.33203125" style="1" customWidth="1"/>
    <col min="7659" max="7659" width="0" style="1" hidden="1" customWidth="1"/>
    <col min="7660" max="7660" width="3.44140625" style="1" customWidth="1"/>
    <col min="7661" max="7661" width="0" style="1" hidden="1" customWidth="1"/>
    <col min="7662" max="7662" width="17.6640625" style="1" customWidth="1"/>
    <col min="7663" max="7663" width="3.44140625" style="1" customWidth="1"/>
    <col min="7664" max="7664" width="0" style="1" hidden="1" customWidth="1"/>
    <col min="7665" max="7665" width="23.6640625" style="1" customWidth="1"/>
    <col min="7666" max="7666" width="10" style="1" customWidth="1"/>
    <col min="7667" max="7667" width="0" style="1" hidden="1" customWidth="1"/>
    <col min="7668" max="7669" width="14.6640625" style="1" customWidth="1"/>
    <col min="7670" max="7670" width="12.88671875" style="1" customWidth="1"/>
    <col min="7671" max="7671" width="3.33203125" style="1" customWidth="1"/>
    <col min="7672" max="7672" width="30.33203125" style="1" customWidth="1"/>
    <col min="7673" max="7673" width="5" style="1" customWidth="1"/>
    <col min="7674" max="7674" width="0" style="1" hidden="1" customWidth="1"/>
    <col min="7675" max="7675" width="14.33203125" style="1" customWidth="1"/>
    <col min="7676" max="7676" width="5.6640625" style="1" customWidth="1"/>
    <col min="7677" max="7677" width="0" style="1" hidden="1" customWidth="1"/>
    <col min="7678" max="7678" width="17.33203125" style="1" customWidth="1"/>
    <col min="7679" max="7679" width="12.6640625" style="1" customWidth="1"/>
    <col min="7680" max="7680" width="0" style="1" hidden="1" customWidth="1"/>
    <col min="7681" max="7681" width="5.33203125" style="1" customWidth="1"/>
    <col min="7682" max="7682" width="0" style="1" hidden="1" customWidth="1"/>
    <col min="7683" max="7683" width="17" style="1" customWidth="1"/>
    <col min="7684" max="7684" width="6.33203125" style="1" customWidth="1"/>
    <col min="7685" max="7685" width="0" style="1" hidden="1" customWidth="1"/>
    <col min="7686" max="7686" width="14.33203125" style="1" customWidth="1"/>
    <col min="7687" max="7687" width="7.5546875" style="1" customWidth="1"/>
    <col min="7688" max="7688" width="0" style="1" hidden="1" customWidth="1"/>
    <col min="7689" max="7690" width="14.33203125" style="1" customWidth="1"/>
    <col min="7691" max="7691" width="20.88671875" style="1" customWidth="1"/>
    <col min="7692" max="7692" width="14.44140625" style="1" customWidth="1"/>
    <col min="7693" max="7693" width="15" style="1" customWidth="1"/>
    <col min="7694" max="7694" width="2.6640625" style="1" customWidth="1"/>
    <col min="7695" max="7695" width="11.6640625" style="1" customWidth="1"/>
    <col min="7696" max="7696" width="11.5546875" style="1" customWidth="1"/>
    <col min="7697" max="7697" width="2.33203125" style="1" customWidth="1"/>
    <col min="7698" max="7698" width="41" style="1" customWidth="1"/>
    <col min="7699" max="7699" width="14.33203125" style="1" customWidth="1"/>
    <col min="7700" max="7701" width="11.5546875" style="1" customWidth="1"/>
    <col min="7702" max="7702" width="21.88671875" style="1" customWidth="1"/>
    <col min="7703" max="7894" width="11.44140625" style="1"/>
    <col min="7895" max="7895" width="21.88671875" style="1" customWidth="1"/>
    <col min="7896" max="7896" width="13.88671875" style="1" customWidth="1"/>
    <col min="7897" max="7897" width="38.6640625" style="1" customWidth="1"/>
    <col min="7898" max="7898" width="3" style="1" bestFit="1" customWidth="1"/>
    <col min="7899" max="7899" width="32.33203125" style="1" customWidth="1"/>
    <col min="7900" max="7900" width="46.33203125" style="1" customWidth="1"/>
    <col min="7901" max="7901" width="19" style="1" customWidth="1"/>
    <col min="7902" max="7902" width="0" style="1" hidden="1" customWidth="1"/>
    <col min="7903" max="7903" width="17.6640625" style="1" customWidth="1"/>
    <col min="7904" max="7904" width="0" style="1" hidden="1" customWidth="1"/>
    <col min="7905" max="7905" width="22.33203125" style="1" customWidth="1"/>
    <col min="7906" max="7906" width="5.33203125" style="1" customWidth="1"/>
    <col min="7907" max="7907" width="36.33203125" style="1" customWidth="1"/>
    <col min="7908" max="7908" width="5.6640625" style="1" customWidth="1"/>
    <col min="7909" max="7909" width="0" style="1" hidden="1" customWidth="1"/>
    <col min="7910" max="7910" width="20.6640625" style="1" customWidth="1"/>
    <col min="7911" max="7911" width="4.88671875" style="1" customWidth="1"/>
    <col min="7912" max="7912" width="0" style="1" hidden="1" customWidth="1"/>
    <col min="7913" max="7913" width="24.6640625" style="1" customWidth="1"/>
    <col min="7914" max="7914" width="12.33203125" style="1" customWidth="1"/>
    <col min="7915" max="7915" width="0" style="1" hidden="1" customWidth="1"/>
    <col min="7916" max="7916" width="3.44140625" style="1" customWidth="1"/>
    <col min="7917" max="7917" width="0" style="1" hidden="1" customWidth="1"/>
    <col min="7918" max="7918" width="17.6640625" style="1" customWidth="1"/>
    <col min="7919" max="7919" width="3.44140625" style="1" customWidth="1"/>
    <col min="7920" max="7920" width="0" style="1" hidden="1" customWidth="1"/>
    <col min="7921" max="7921" width="23.6640625" style="1" customWidth="1"/>
    <col min="7922" max="7922" width="10" style="1" customWidth="1"/>
    <col min="7923" max="7923" width="0" style="1" hidden="1" customWidth="1"/>
    <col min="7924" max="7925" width="14.6640625" style="1" customWidth="1"/>
    <col min="7926" max="7926" width="12.88671875" style="1" customWidth="1"/>
    <col min="7927" max="7927" width="3.33203125" style="1" customWidth="1"/>
    <col min="7928" max="7928" width="30.33203125" style="1" customWidth="1"/>
    <col min="7929" max="7929" width="5" style="1" customWidth="1"/>
    <col min="7930" max="7930" width="0" style="1" hidden="1" customWidth="1"/>
    <col min="7931" max="7931" width="14.33203125" style="1" customWidth="1"/>
    <col min="7932" max="7932" width="5.6640625" style="1" customWidth="1"/>
    <col min="7933" max="7933" width="0" style="1" hidden="1" customWidth="1"/>
    <col min="7934" max="7934" width="17.33203125" style="1" customWidth="1"/>
    <col min="7935" max="7935" width="12.6640625" style="1" customWidth="1"/>
    <col min="7936" max="7936" width="0" style="1" hidden="1" customWidth="1"/>
    <col min="7937" max="7937" width="5.33203125" style="1" customWidth="1"/>
    <col min="7938" max="7938" width="0" style="1" hidden="1" customWidth="1"/>
    <col min="7939" max="7939" width="17" style="1" customWidth="1"/>
    <col min="7940" max="7940" width="6.33203125" style="1" customWidth="1"/>
    <col min="7941" max="7941" width="0" style="1" hidden="1" customWidth="1"/>
    <col min="7942" max="7942" width="14.33203125" style="1" customWidth="1"/>
    <col min="7943" max="7943" width="7.5546875" style="1" customWidth="1"/>
    <col min="7944" max="7944" width="0" style="1" hidden="1" customWidth="1"/>
    <col min="7945" max="7946" width="14.33203125" style="1" customWidth="1"/>
    <col min="7947" max="7947" width="20.88671875" style="1" customWidth="1"/>
    <col min="7948" max="7948" width="14.44140625" style="1" customWidth="1"/>
    <col min="7949" max="7949" width="15" style="1" customWidth="1"/>
    <col min="7950" max="7950" width="2.6640625" style="1" customWidth="1"/>
    <col min="7951" max="7951" width="11.6640625" style="1" customWidth="1"/>
    <col min="7952" max="7952" width="11.5546875" style="1" customWidth="1"/>
    <col min="7953" max="7953" width="2.33203125" style="1" customWidth="1"/>
    <col min="7954" max="7954" width="41" style="1" customWidth="1"/>
    <col min="7955" max="7955" width="14.33203125" style="1" customWidth="1"/>
    <col min="7956" max="7957" width="11.5546875" style="1" customWidth="1"/>
    <col min="7958" max="7958" width="21.88671875" style="1" customWidth="1"/>
    <col min="7959" max="8150" width="11.44140625" style="1"/>
    <col min="8151" max="8151" width="21.88671875" style="1" customWidth="1"/>
    <col min="8152" max="8152" width="13.88671875" style="1" customWidth="1"/>
    <col min="8153" max="8153" width="38.6640625" style="1" customWidth="1"/>
    <col min="8154" max="8154" width="3" style="1" bestFit="1" customWidth="1"/>
    <col min="8155" max="8155" width="32.33203125" style="1" customWidth="1"/>
    <col min="8156" max="8156" width="46.33203125" style="1" customWidth="1"/>
    <col min="8157" max="8157" width="19" style="1" customWidth="1"/>
    <col min="8158" max="8158" width="0" style="1" hidden="1" customWidth="1"/>
    <col min="8159" max="8159" width="17.6640625" style="1" customWidth="1"/>
    <col min="8160" max="8160" width="0" style="1" hidden="1" customWidth="1"/>
    <col min="8161" max="8161" width="22.33203125" style="1" customWidth="1"/>
    <col min="8162" max="8162" width="5.33203125" style="1" customWidth="1"/>
    <col min="8163" max="8163" width="36.33203125" style="1" customWidth="1"/>
    <col min="8164" max="8164" width="5.6640625" style="1" customWidth="1"/>
    <col min="8165" max="8165" width="0" style="1" hidden="1" customWidth="1"/>
    <col min="8166" max="8166" width="20.6640625" style="1" customWidth="1"/>
    <col min="8167" max="8167" width="4.88671875" style="1" customWidth="1"/>
    <col min="8168" max="8168" width="0" style="1" hidden="1" customWidth="1"/>
    <col min="8169" max="8169" width="24.6640625" style="1" customWidth="1"/>
    <col min="8170" max="8170" width="12.33203125" style="1" customWidth="1"/>
    <col min="8171" max="8171" width="0" style="1" hidden="1" customWidth="1"/>
    <col min="8172" max="8172" width="3.44140625" style="1" customWidth="1"/>
    <col min="8173" max="8173" width="0" style="1" hidden="1" customWidth="1"/>
    <col min="8174" max="8174" width="17.6640625" style="1" customWidth="1"/>
    <col min="8175" max="8175" width="3.44140625" style="1" customWidth="1"/>
    <col min="8176" max="8176" width="0" style="1" hidden="1" customWidth="1"/>
    <col min="8177" max="8177" width="23.6640625" style="1" customWidth="1"/>
    <col min="8178" max="8178" width="10" style="1" customWidth="1"/>
    <col min="8179" max="8179" width="0" style="1" hidden="1" customWidth="1"/>
    <col min="8180" max="8181" width="14.6640625" style="1" customWidth="1"/>
    <col min="8182" max="8182" width="12.88671875" style="1" customWidth="1"/>
    <col min="8183" max="8183" width="3.33203125" style="1" customWidth="1"/>
    <col min="8184" max="8184" width="30.33203125" style="1" customWidth="1"/>
    <col min="8185" max="8185" width="5" style="1" customWidth="1"/>
    <col min="8186" max="8186" width="0" style="1" hidden="1" customWidth="1"/>
    <col min="8187" max="8187" width="14.33203125" style="1" customWidth="1"/>
    <col min="8188" max="8188" width="5.6640625" style="1" customWidth="1"/>
    <col min="8189" max="8189" width="0" style="1" hidden="1" customWidth="1"/>
    <col min="8190" max="8190" width="17.33203125" style="1" customWidth="1"/>
    <col min="8191" max="8191" width="12.6640625" style="1" customWidth="1"/>
    <col min="8192" max="8192" width="0" style="1" hidden="1" customWidth="1"/>
    <col min="8193" max="8193" width="5.33203125" style="1" customWidth="1"/>
    <col min="8194" max="8194" width="0" style="1" hidden="1" customWidth="1"/>
    <col min="8195" max="8195" width="17" style="1" customWidth="1"/>
    <col min="8196" max="8196" width="6.33203125" style="1" customWidth="1"/>
    <col min="8197" max="8197" width="0" style="1" hidden="1" customWidth="1"/>
    <col min="8198" max="8198" width="14.33203125" style="1" customWidth="1"/>
    <col min="8199" max="8199" width="7.5546875" style="1" customWidth="1"/>
    <col min="8200" max="8200" width="0" style="1" hidden="1" customWidth="1"/>
    <col min="8201" max="8202" width="14.33203125" style="1" customWidth="1"/>
    <col min="8203" max="8203" width="20.88671875" style="1" customWidth="1"/>
    <col min="8204" max="8204" width="14.44140625" style="1" customWidth="1"/>
    <col min="8205" max="8205" width="15" style="1" customWidth="1"/>
    <col min="8206" max="8206" width="2.6640625" style="1" customWidth="1"/>
    <col min="8207" max="8207" width="11.6640625" style="1" customWidth="1"/>
    <col min="8208" max="8208" width="11.5546875" style="1" customWidth="1"/>
    <col min="8209" max="8209" width="2.33203125" style="1" customWidth="1"/>
    <col min="8210" max="8210" width="41" style="1" customWidth="1"/>
    <col min="8211" max="8211" width="14.33203125" style="1" customWidth="1"/>
    <col min="8212" max="8213" width="11.5546875" style="1" customWidth="1"/>
    <col min="8214" max="8214" width="21.88671875" style="1" customWidth="1"/>
    <col min="8215" max="8406" width="11.44140625" style="1"/>
    <col min="8407" max="8407" width="21.88671875" style="1" customWidth="1"/>
    <col min="8408" max="8408" width="13.88671875" style="1" customWidth="1"/>
    <col min="8409" max="8409" width="38.6640625" style="1" customWidth="1"/>
    <col min="8410" max="8410" width="3" style="1" bestFit="1" customWidth="1"/>
    <col min="8411" max="8411" width="32.33203125" style="1" customWidth="1"/>
    <col min="8412" max="8412" width="46.33203125" style="1" customWidth="1"/>
    <col min="8413" max="8413" width="19" style="1" customWidth="1"/>
    <col min="8414" max="8414" width="0" style="1" hidden="1" customWidth="1"/>
    <col min="8415" max="8415" width="17.6640625" style="1" customWidth="1"/>
    <col min="8416" max="8416" width="0" style="1" hidden="1" customWidth="1"/>
    <col min="8417" max="8417" width="22.33203125" style="1" customWidth="1"/>
    <col min="8418" max="8418" width="5.33203125" style="1" customWidth="1"/>
    <col min="8419" max="8419" width="36.33203125" style="1" customWidth="1"/>
    <col min="8420" max="8420" width="5.6640625" style="1" customWidth="1"/>
    <col min="8421" max="8421" width="0" style="1" hidden="1" customWidth="1"/>
    <col min="8422" max="8422" width="20.6640625" style="1" customWidth="1"/>
    <col min="8423" max="8423" width="4.88671875" style="1" customWidth="1"/>
    <col min="8424" max="8424" width="0" style="1" hidden="1" customWidth="1"/>
    <col min="8425" max="8425" width="24.6640625" style="1" customWidth="1"/>
    <col min="8426" max="8426" width="12.33203125" style="1" customWidth="1"/>
    <col min="8427" max="8427" width="0" style="1" hidden="1" customWidth="1"/>
    <col min="8428" max="8428" width="3.44140625" style="1" customWidth="1"/>
    <col min="8429" max="8429" width="0" style="1" hidden="1" customWidth="1"/>
    <col min="8430" max="8430" width="17.6640625" style="1" customWidth="1"/>
    <col min="8431" max="8431" width="3.44140625" style="1" customWidth="1"/>
    <col min="8432" max="8432" width="0" style="1" hidden="1" customWidth="1"/>
    <col min="8433" max="8433" width="23.6640625" style="1" customWidth="1"/>
    <col min="8434" max="8434" width="10" style="1" customWidth="1"/>
    <col min="8435" max="8435" width="0" style="1" hidden="1" customWidth="1"/>
    <col min="8436" max="8437" width="14.6640625" style="1" customWidth="1"/>
    <col min="8438" max="8438" width="12.88671875" style="1" customWidth="1"/>
    <col min="8439" max="8439" width="3.33203125" style="1" customWidth="1"/>
    <col min="8440" max="8440" width="30.33203125" style="1" customWidth="1"/>
    <col min="8441" max="8441" width="5" style="1" customWidth="1"/>
    <col min="8442" max="8442" width="0" style="1" hidden="1" customWidth="1"/>
    <col min="8443" max="8443" width="14.33203125" style="1" customWidth="1"/>
    <col min="8444" max="8444" width="5.6640625" style="1" customWidth="1"/>
    <col min="8445" max="8445" width="0" style="1" hidden="1" customWidth="1"/>
    <col min="8446" max="8446" width="17.33203125" style="1" customWidth="1"/>
    <col min="8447" max="8447" width="12.6640625" style="1" customWidth="1"/>
    <col min="8448" max="8448" width="0" style="1" hidden="1" customWidth="1"/>
    <col min="8449" max="8449" width="5.33203125" style="1" customWidth="1"/>
    <col min="8450" max="8450" width="0" style="1" hidden="1" customWidth="1"/>
    <col min="8451" max="8451" width="17" style="1" customWidth="1"/>
    <col min="8452" max="8452" width="6.33203125" style="1" customWidth="1"/>
    <col min="8453" max="8453" width="0" style="1" hidden="1" customWidth="1"/>
    <col min="8454" max="8454" width="14.33203125" style="1" customWidth="1"/>
    <col min="8455" max="8455" width="7.5546875" style="1" customWidth="1"/>
    <col min="8456" max="8456" width="0" style="1" hidden="1" customWidth="1"/>
    <col min="8457" max="8458" width="14.33203125" style="1" customWidth="1"/>
    <col min="8459" max="8459" width="20.88671875" style="1" customWidth="1"/>
    <col min="8460" max="8460" width="14.44140625" style="1" customWidth="1"/>
    <col min="8461" max="8461" width="15" style="1" customWidth="1"/>
    <col min="8462" max="8462" width="2.6640625" style="1" customWidth="1"/>
    <col min="8463" max="8463" width="11.6640625" style="1" customWidth="1"/>
    <col min="8464" max="8464" width="11.5546875" style="1" customWidth="1"/>
    <col min="8465" max="8465" width="2.33203125" style="1" customWidth="1"/>
    <col min="8466" max="8466" width="41" style="1" customWidth="1"/>
    <col min="8467" max="8467" width="14.33203125" style="1" customWidth="1"/>
    <col min="8468" max="8469" width="11.5546875" style="1" customWidth="1"/>
    <col min="8470" max="8470" width="21.88671875" style="1" customWidth="1"/>
    <col min="8471" max="8662" width="11.44140625" style="1"/>
    <col min="8663" max="8663" width="21.88671875" style="1" customWidth="1"/>
    <col min="8664" max="8664" width="13.88671875" style="1" customWidth="1"/>
    <col min="8665" max="8665" width="38.6640625" style="1" customWidth="1"/>
    <col min="8666" max="8666" width="3" style="1" bestFit="1" customWidth="1"/>
    <col min="8667" max="8667" width="32.33203125" style="1" customWidth="1"/>
    <col min="8668" max="8668" width="46.33203125" style="1" customWidth="1"/>
    <col min="8669" max="8669" width="19" style="1" customWidth="1"/>
    <col min="8670" max="8670" width="0" style="1" hidden="1" customWidth="1"/>
    <col min="8671" max="8671" width="17.6640625" style="1" customWidth="1"/>
    <col min="8672" max="8672" width="0" style="1" hidden="1" customWidth="1"/>
    <col min="8673" max="8673" width="22.33203125" style="1" customWidth="1"/>
    <col min="8674" max="8674" width="5.33203125" style="1" customWidth="1"/>
    <col min="8675" max="8675" width="36.33203125" style="1" customWidth="1"/>
    <col min="8676" max="8676" width="5.6640625" style="1" customWidth="1"/>
    <col min="8677" max="8677" width="0" style="1" hidden="1" customWidth="1"/>
    <col min="8678" max="8678" width="20.6640625" style="1" customWidth="1"/>
    <col min="8679" max="8679" width="4.88671875" style="1" customWidth="1"/>
    <col min="8680" max="8680" width="0" style="1" hidden="1" customWidth="1"/>
    <col min="8681" max="8681" width="24.6640625" style="1" customWidth="1"/>
    <col min="8682" max="8682" width="12.33203125" style="1" customWidth="1"/>
    <col min="8683" max="8683" width="0" style="1" hidden="1" customWidth="1"/>
    <col min="8684" max="8684" width="3.44140625" style="1" customWidth="1"/>
    <col min="8685" max="8685" width="0" style="1" hidden="1" customWidth="1"/>
    <col min="8686" max="8686" width="17.6640625" style="1" customWidth="1"/>
    <col min="8687" max="8687" width="3.44140625" style="1" customWidth="1"/>
    <col min="8688" max="8688" width="0" style="1" hidden="1" customWidth="1"/>
    <col min="8689" max="8689" width="23.6640625" style="1" customWidth="1"/>
    <col min="8690" max="8690" width="10" style="1" customWidth="1"/>
    <col min="8691" max="8691" width="0" style="1" hidden="1" customWidth="1"/>
    <col min="8692" max="8693" width="14.6640625" style="1" customWidth="1"/>
    <col min="8694" max="8694" width="12.88671875" style="1" customWidth="1"/>
    <col min="8695" max="8695" width="3.33203125" style="1" customWidth="1"/>
    <col min="8696" max="8696" width="30.33203125" style="1" customWidth="1"/>
    <col min="8697" max="8697" width="5" style="1" customWidth="1"/>
    <col min="8698" max="8698" width="0" style="1" hidden="1" customWidth="1"/>
    <col min="8699" max="8699" width="14.33203125" style="1" customWidth="1"/>
    <col min="8700" max="8700" width="5.6640625" style="1" customWidth="1"/>
    <col min="8701" max="8701" width="0" style="1" hidden="1" customWidth="1"/>
    <col min="8702" max="8702" width="17.33203125" style="1" customWidth="1"/>
    <col min="8703" max="8703" width="12.6640625" style="1" customWidth="1"/>
    <col min="8704" max="8704" width="0" style="1" hidden="1" customWidth="1"/>
    <col min="8705" max="8705" width="5.33203125" style="1" customWidth="1"/>
    <col min="8706" max="8706" width="0" style="1" hidden="1" customWidth="1"/>
    <col min="8707" max="8707" width="17" style="1" customWidth="1"/>
    <col min="8708" max="8708" width="6.33203125" style="1" customWidth="1"/>
    <col min="8709" max="8709" width="0" style="1" hidden="1" customWidth="1"/>
    <col min="8710" max="8710" width="14.33203125" style="1" customWidth="1"/>
    <col min="8711" max="8711" width="7.5546875" style="1" customWidth="1"/>
    <col min="8712" max="8712" width="0" style="1" hidden="1" customWidth="1"/>
    <col min="8713" max="8714" width="14.33203125" style="1" customWidth="1"/>
    <col min="8715" max="8715" width="20.88671875" style="1" customWidth="1"/>
    <col min="8716" max="8716" width="14.44140625" style="1" customWidth="1"/>
    <col min="8717" max="8717" width="15" style="1" customWidth="1"/>
    <col min="8718" max="8718" width="2.6640625" style="1" customWidth="1"/>
    <col min="8719" max="8719" width="11.6640625" style="1" customWidth="1"/>
    <col min="8720" max="8720" width="11.5546875" style="1" customWidth="1"/>
    <col min="8721" max="8721" width="2.33203125" style="1" customWidth="1"/>
    <col min="8722" max="8722" width="41" style="1" customWidth="1"/>
    <col min="8723" max="8723" width="14.33203125" style="1" customWidth="1"/>
    <col min="8724" max="8725" width="11.5546875" style="1" customWidth="1"/>
    <col min="8726" max="8726" width="21.88671875" style="1" customWidth="1"/>
    <col min="8727" max="8918" width="11.44140625" style="1"/>
    <col min="8919" max="8919" width="21.88671875" style="1" customWidth="1"/>
    <col min="8920" max="8920" width="13.88671875" style="1" customWidth="1"/>
    <col min="8921" max="8921" width="38.6640625" style="1" customWidth="1"/>
    <col min="8922" max="8922" width="3" style="1" bestFit="1" customWidth="1"/>
    <col min="8923" max="8923" width="32.33203125" style="1" customWidth="1"/>
    <col min="8924" max="8924" width="46.33203125" style="1" customWidth="1"/>
    <col min="8925" max="8925" width="19" style="1" customWidth="1"/>
    <col min="8926" max="8926" width="0" style="1" hidden="1" customWidth="1"/>
    <col min="8927" max="8927" width="17.6640625" style="1" customWidth="1"/>
    <col min="8928" max="8928" width="0" style="1" hidden="1" customWidth="1"/>
    <col min="8929" max="8929" width="22.33203125" style="1" customWidth="1"/>
    <col min="8930" max="8930" width="5.33203125" style="1" customWidth="1"/>
    <col min="8931" max="8931" width="36.33203125" style="1" customWidth="1"/>
    <col min="8932" max="8932" width="5.6640625" style="1" customWidth="1"/>
    <col min="8933" max="8933" width="0" style="1" hidden="1" customWidth="1"/>
    <col min="8934" max="8934" width="20.6640625" style="1" customWidth="1"/>
    <col min="8935" max="8935" width="4.88671875" style="1" customWidth="1"/>
    <col min="8936" max="8936" width="0" style="1" hidden="1" customWidth="1"/>
    <col min="8937" max="8937" width="24.6640625" style="1" customWidth="1"/>
    <col min="8938" max="8938" width="12.33203125" style="1" customWidth="1"/>
    <col min="8939" max="8939" width="0" style="1" hidden="1" customWidth="1"/>
    <col min="8940" max="8940" width="3.44140625" style="1" customWidth="1"/>
    <col min="8941" max="8941" width="0" style="1" hidden="1" customWidth="1"/>
    <col min="8942" max="8942" width="17.6640625" style="1" customWidth="1"/>
    <col min="8943" max="8943" width="3.44140625" style="1" customWidth="1"/>
    <col min="8944" max="8944" width="0" style="1" hidden="1" customWidth="1"/>
    <col min="8945" max="8945" width="23.6640625" style="1" customWidth="1"/>
    <col min="8946" max="8946" width="10" style="1" customWidth="1"/>
    <col min="8947" max="8947" width="0" style="1" hidden="1" customWidth="1"/>
    <col min="8948" max="8949" width="14.6640625" style="1" customWidth="1"/>
    <col min="8950" max="8950" width="12.88671875" style="1" customWidth="1"/>
    <col min="8951" max="8951" width="3.33203125" style="1" customWidth="1"/>
    <col min="8952" max="8952" width="30.33203125" style="1" customWidth="1"/>
    <col min="8953" max="8953" width="5" style="1" customWidth="1"/>
    <col min="8954" max="8954" width="0" style="1" hidden="1" customWidth="1"/>
    <col min="8955" max="8955" width="14.33203125" style="1" customWidth="1"/>
    <col min="8956" max="8956" width="5.6640625" style="1" customWidth="1"/>
    <col min="8957" max="8957" width="0" style="1" hidden="1" customWidth="1"/>
    <col min="8958" max="8958" width="17.33203125" style="1" customWidth="1"/>
    <col min="8959" max="8959" width="12.6640625" style="1" customWidth="1"/>
    <col min="8960" max="8960" width="0" style="1" hidden="1" customWidth="1"/>
    <col min="8961" max="8961" width="5.33203125" style="1" customWidth="1"/>
    <col min="8962" max="8962" width="0" style="1" hidden="1" customWidth="1"/>
    <col min="8963" max="8963" width="17" style="1" customWidth="1"/>
    <col min="8964" max="8964" width="6.33203125" style="1" customWidth="1"/>
    <col min="8965" max="8965" width="0" style="1" hidden="1" customWidth="1"/>
    <col min="8966" max="8966" width="14.33203125" style="1" customWidth="1"/>
    <col min="8967" max="8967" width="7.5546875" style="1" customWidth="1"/>
    <col min="8968" max="8968" width="0" style="1" hidden="1" customWidth="1"/>
    <col min="8969" max="8970" width="14.33203125" style="1" customWidth="1"/>
    <col min="8971" max="8971" width="20.88671875" style="1" customWidth="1"/>
    <col min="8972" max="8972" width="14.44140625" style="1" customWidth="1"/>
    <col min="8973" max="8973" width="15" style="1" customWidth="1"/>
    <col min="8974" max="8974" width="2.6640625" style="1" customWidth="1"/>
    <col min="8975" max="8975" width="11.6640625" style="1" customWidth="1"/>
    <col min="8976" max="8976" width="11.5546875" style="1" customWidth="1"/>
    <col min="8977" max="8977" width="2.33203125" style="1" customWidth="1"/>
    <col min="8978" max="8978" width="41" style="1" customWidth="1"/>
    <col min="8979" max="8979" width="14.33203125" style="1" customWidth="1"/>
    <col min="8980" max="8981" width="11.5546875" style="1" customWidth="1"/>
    <col min="8982" max="8982" width="21.88671875" style="1" customWidth="1"/>
    <col min="8983" max="9174" width="11.44140625" style="1"/>
    <col min="9175" max="9175" width="21.88671875" style="1" customWidth="1"/>
    <col min="9176" max="9176" width="13.88671875" style="1" customWidth="1"/>
    <col min="9177" max="9177" width="38.6640625" style="1" customWidth="1"/>
    <col min="9178" max="9178" width="3" style="1" bestFit="1" customWidth="1"/>
    <col min="9179" max="9179" width="32.33203125" style="1" customWidth="1"/>
    <col min="9180" max="9180" width="46.33203125" style="1" customWidth="1"/>
    <col min="9181" max="9181" width="19" style="1" customWidth="1"/>
    <col min="9182" max="9182" width="0" style="1" hidden="1" customWidth="1"/>
    <col min="9183" max="9183" width="17.6640625" style="1" customWidth="1"/>
    <col min="9184" max="9184" width="0" style="1" hidden="1" customWidth="1"/>
    <col min="9185" max="9185" width="22.33203125" style="1" customWidth="1"/>
    <col min="9186" max="9186" width="5.33203125" style="1" customWidth="1"/>
    <col min="9187" max="9187" width="36.33203125" style="1" customWidth="1"/>
    <col min="9188" max="9188" width="5.6640625" style="1" customWidth="1"/>
    <col min="9189" max="9189" width="0" style="1" hidden="1" customWidth="1"/>
    <col min="9190" max="9190" width="20.6640625" style="1" customWidth="1"/>
    <col min="9191" max="9191" width="4.88671875" style="1" customWidth="1"/>
    <col min="9192" max="9192" width="0" style="1" hidden="1" customWidth="1"/>
    <col min="9193" max="9193" width="24.6640625" style="1" customWidth="1"/>
    <col min="9194" max="9194" width="12.33203125" style="1" customWidth="1"/>
    <col min="9195" max="9195" width="0" style="1" hidden="1" customWidth="1"/>
    <col min="9196" max="9196" width="3.44140625" style="1" customWidth="1"/>
    <col min="9197" max="9197" width="0" style="1" hidden="1" customWidth="1"/>
    <col min="9198" max="9198" width="17.6640625" style="1" customWidth="1"/>
    <col min="9199" max="9199" width="3.44140625" style="1" customWidth="1"/>
    <col min="9200" max="9200" width="0" style="1" hidden="1" customWidth="1"/>
    <col min="9201" max="9201" width="23.6640625" style="1" customWidth="1"/>
    <col min="9202" max="9202" width="10" style="1" customWidth="1"/>
    <col min="9203" max="9203" width="0" style="1" hidden="1" customWidth="1"/>
    <col min="9204" max="9205" width="14.6640625" style="1" customWidth="1"/>
    <col min="9206" max="9206" width="12.88671875" style="1" customWidth="1"/>
    <col min="9207" max="9207" width="3.33203125" style="1" customWidth="1"/>
    <col min="9208" max="9208" width="30.33203125" style="1" customWidth="1"/>
    <col min="9209" max="9209" width="5" style="1" customWidth="1"/>
    <col min="9210" max="9210" width="0" style="1" hidden="1" customWidth="1"/>
    <col min="9211" max="9211" width="14.33203125" style="1" customWidth="1"/>
    <col min="9212" max="9212" width="5.6640625" style="1" customWidth="1"/>
    <col min="9213" max="9213" width="0" style="1" hidden="1" customWidth="1"/>
    <col min="9214" max="9214" width="17.33203125" style="1" customWidth="1"/>
    <col min="9215" max="9215" width="12.6640625" style="1" customWidth="1"/>
    <col min="9216" max="9216" width="0" style="1" hidden="1" customWidth="1"/>
    <col min="9217" max="9217" width="5.33203125" style="1" customWidth="1"/>
    <col min="9218" max="9218" width="0" style="1" hidden="1" customWidth="1"/>
    <col min="9219" max="9219" width="17" style="1" customWidth="1"/>
    <col min="9220" max="9220" width="6.33203125" style="1" customWidth="1"/>
    <col min="9221" max="9221" width="0" style="1" hidden="1" customWidth="1"/>
    <col min="9222" max="9222" width="14.33203125" style="1" customWidth="1"/>
    <col min="9223" max="9223" width="7.5546875" style="1" customWidth="1"/>
    <col min="9224" max="9224" width="0" style="1" hidden="1" customWidth="1"/>
    <col min="9225" max="9226" width="14.33203125" style="1" customWidth="1"/>
    <col min="9227" max="9227" width="20.88671875" style="1" customWidth="1"/>
    <col min="9228" max="9228" width="14.44140625" style="1" customWidth="1"/>
    <col min="9229" max="9229" width="15" style="1" customWidth="1"/>
    <col min="9230" max="9230" width="2.6640625" style="1" customWidth="1"/>
    <col min="9231" max="9231" width="11.6640625" style="1" customWidth="1"/>
    <col min="9232" max="9232" width="11.5546875" style="1" customWidth="1"/>
    <col min="9233" max="9233" width="2.33203125" style="1" customWidth="1"/>
    <col min="9234" max="9234" width="41" style="1" customWidth="1"/>
    <col min="9235" max="9235" width="14.33203125" style="1" customWidth="1"/>
    <col min="9236" max="9237" width="11.5546875" style="1" customWidth="1"/>
    <col min="9238" max="9238" width="21.88671875" style="1" customWidth="1"/>
    <col min="9239" max="9430" width="11.44140625" style="1"/>
    <col min="9431" max="9431" width="21.88671875" style="1" customWidth="1"/>
    <col min="9432" max="9432" width="13.88671875" style="1" customWidth="1"/>
    <col min="9433" max="9433" width="38.6640625" style="1" customWidth="1"/>
    <col min="9434" max="9434" width="3" style="1" bestFit="1" customWidth="1"/>
    <col min="9435" max="9435" width="32.33203125" style="1" customWidth="1"/>
    <col min="9436" max="9436" width="46.33203125" style="1" customWidth="1"/>
    <col min="9437" max="9437" width="19" style="1" customWidth="1"/>
    <col min="9438" max="9438" width="0" style="1" hidden="1" customWidth="1"/>
    <col min="9439" max="9439" width="17.6640625" style="1" customWidth="1"/>
    <col min="9440" max="9440" width="0" style="1" hidden="1" customWidth="1"/>
    <col min="9441" max="9441" width="22.33203125" style="1" customWidth="1"/>
    <col min="9442" max="9442" width="5.33203125" style="1" customWidth="1"/>
    <col min="9443" max="9443" width="36.33203125" style="1" customWidth="1"/>
    <col min="9444" max="9444" width="5.6640625" style="1" customWidth="1"/>
    <col min="9445" max="9445" width="0" style="1" hidden="1" customWidth="1"/>
    <col min="9446" max="9446" width="20.6640625" style="1" customWidth="1"/>
    <col min="9447" max="9447" width="4.88671875" style="1" customWidth="1"/>
    <col min="9448" max="9448" width="0" style="1" hidden="1" customWidth="1"/>
    <col min="9449" max="9449" width="24.6640625" style="1" customWidth="1"/>
    <col min="9450" max="9450" width="12.33203125" style="1" customWidth="1"/>
    <col min="9451" max="9451" width="0" style="1" hidden="1" customWidth="1"/>
    <col min="9452" max="9452" width="3.44140625" style="1" customWidth="1"/>
    <col min="9453" max="9453" width="0" style="1" hidden="1" customWidth="1"/>
    <col min="9454" max="9454" width="17.6640625" style="1" customWidth="1"/>
    <col min="9455" max="9455" width="3.44140625" style="1" customWidth="1"/>
    <col min="9456" max="9456" width="0" style="1" hidden="1" customWidth="1"/>
    <col min="9457" max="9457" width="23.6640625" style="1" customWidth="1"/>
    <col min="9458" max="9458" width="10" style="1" customWidth="1"/>
    <col min="9459" max="9459" width="0" style="1" hidden="1" customWidth="1"/>
    <col min="9460" max="9461" width="14.6640625" style="1" customWidth="1"/>
    <col min="9462" max="9462" width="12.88671875" style="1" customWidth="1"/>
    <col min="9463" max="9463" width="3.33203125" style="1" customWidth="1"/>
    <col min="9464" max="9464" width="30.33203125" style="1" customWidth="1"/>
    <col min="9465" max="9465" width="5" style="1" customWidth="1"/>
    <col min="9466" max="9466" width="0" style="1" hidden="1" customWidth="1"/>
    <col min="9467" max="9467" width="14.33203125" style="1" customWidth="1"/>
    <col min="9468" max="9468" width="5.6640625" style="1" customWidth="1"/>
    <col min="9469" max="9469" width="0" style="1" hidden="1" customWidth="1"/>
    <col min="9470" max="9470" width="17.33203125" style="1" customWidth="1"/>
    <col min="9471" max="9471" width="12.6640625" style="1" customWidth="1"/>
    <col min="9472" max="9472" width="0" style="1" hidden="1" customWidth="1"/>
    <col min="9473" max="9473" width="5.33203125" style="1" customWidth="1"/>
    <col min="9474" max="9474" width="0" style="1" hidden="1" customWidth="1"/>
    <col min="9475" max="9475" width="17" style="1" customWidth="1"/>
    <col min="9476" max="9476" width="6.33203125" style="1" customWidth="1"/>
    <col min="9477" max="9477" width="0" style="1" hidden="1" customWidth="1"/>
    <col min="9478" max="9478" width="14.33203125" style="1" customWidth="1"/>
    <col min="9479" max="9479" width="7.5546875" style="1" customWidth="1"/>
    <col min="9480" max="9480" width="0" style="1" hidden="1" customWidth="1"/>
    <col min="9481" max="9482" width="14.33203125" style="1" customWidth="1"/>
    <col min="9483" max="9483" width="20.88671875" style="1" customWidth="1"/>
    <col min="9484" max="9484" width="14.44140625" style="1" customWidth="1"/>
    <col min="9485" max="9485" width="15" style="1" customWidth="1"/>
    <col min="9486" max="9486" width="2.6640625" style="1" customWidth="1"/>
    <col min="9487" max="9487" width="11.6640625" style="1" customWidth="1"/>
    <col min="9488" max="9488" width="11.5546875" style="1" customWidth="1"/>
    <col min="9489" max="9489" width="2.33203125" style="1" customWidth="1"/>
    <col min="9490" max="9490" width="41" style="1" customWidth="1"/>
    <col min="9491" max="9491" width="14.33203125" style="1" customWidth="1"/>
    <col min="9492" max="9493" width="11.5546875" style="1" customWidth="1"/>
    <col min="9494" max="9494" width="21.88671875" style="1" customWidth="1"/>
    <col min="9495" max="9686" width="11.44140625" style="1"/>
    <col min="9687" max="9687" width="21.88671875" style="1" customWidth="1"/>
    <col min="9688" max="9688" width="13.88671875" style="1" customWidth="1"/>
    <col min="9689" max="9689" width="38.6640625" style="1" customWidth="1"/>
    <col min="9690" max="9690" width="3" style="1" bestFit="1" customWidth="1"/>
    <col min="9691" max="9691" width="32.33203125" style="1" customWidth="1"/>
    <col min="9692" max="9692" width="46.33203125" style="1" customWidth="1"/>
    <col min="9693" max="9693" width="19" style="1" customWidth="1"/>
    <col min="9694" max="9694" width="0" style="1" hidden="1" customWidth="1"/>
    <col min="9695" max="9695" width="17.6640625" style="1" customWidth="1"/>
    <col min="9696" max="9696" width="0" style="1" hidden="1" customWidth="1"/>
    <col min="9697" max="9697" width="22.33203125" style="1" customWidth="1"/>
    <col min="9698" max="9698" width="5.33203125" style="1" customWidth="1"/>
    <col min="9699" max="9699" width="36.33203125" style="1" customWidth="1"/>
    <col min="9700" max="9700" width="5.6640625" style="1" customWidth="1"/>
    <col min="9701" max="9701" width="0" style="1" hidden="1" customWidth="1"/>
    <col min="9702" max="9702" width="20.6640625" style="1" customWidth="1"/>
    <col min="9703" max="9703" width="4.88671875" style="1" customWidth="1"/>
    <col min="9704" max="9704" width="0" style="1" hidden="1" customWidth="1"/>
    <col min="9705" max="9705" width="24.6640625" style="1" customWidth="1"/>
    <col min="9706" max="9706" width="12.33203125" style="1" customWidth="1"/>
    <col min="9707" max="9707" width="0" style="1" hidden="1" customWidth="1"/>
    <col min="9708" max="9708" width="3.44140625" style="1" customWidth="1"/>
    <col min="9709" max="9709" width="0" style="1" hidden="1" customWidth="1"/>
    <col min="9710" max="9710" width="17.6640625" style="1" customWidth="1"/>
    <col min="9711" max="9711" width="3.44140625" style="1" customWidth="1"/>
    <col min="9712" max="9712" width="0" style="1" hidden="1" customWidth="1"/>
    <col min="9713" max="9713" width="23.6640625" style="1" customWidth="1"/>
    <col min="9714" max="9714" width="10" style="1" customWidth="1"/>
    <col min="9715" max="9715" width="0" style="1" hidden="1" customWidth="1"/>
    <col min="9716" max="9717" width="14.6640625" style="1" customWidth="1"/>
    <col min="9718" max="9718" width="12.88671875" style="1" customWidth="1"/>
    <col min="9719" max="9719" width="3.33203125" style="1" customWidth="1"/>
    <col min="9720" max="9720" width="30.33203125" style="1" customWidth="1"/>
    <col min="9721" max="9721" width="5" style="1" customWidth="1"/>
    <col min="9722" max="9722" width="0" style="1" hidden="1" customWidth="1"/>
    <col min="9723" max="9723" width="14.33203125" style="1" customWidth="1"/>
    <col min="9724" max="9724" width="5.6640625" style="1" customWidth="1"/>
    <col min="9725" max="9725" width="0" style="1" hidden="1" customWidth="1"/>
    <col min="9726" max="9726" width="17.33203125" style="1" customWidth="1"/>
    <col min="9727" max="9727" width="12.6640625" style="1" customWidth="1"/>
    <col min="9728" max="9728" width="0" style="1" hidden="1" customWidth="1"/>
    <col min="9729" max="9729" width="5.33203125" style="1" customWidth="1"/>
    <col min="9730" max="9730" width="0" style="1" hidden="1" customWidth="1"/>
    <col min="9731" max="9731" width="17" style="1" customWidth="1"/>
    <col min="9732" max="9732" width="6.33203125" style="1" customWidth="1"/>
    <col min="9733" max="9733" width="0" style="1" hidden="1" customWidth="1"/>
    <col min="9734" max="9734" width="14.33203125" style="1" customWidth="1"/>
    <col min="9735" max="9735" width="7.5546875" style="1" customWidth="1"/>
    <col min="9736" max="9736" width="0" style="1" hidden="1" customWidth="1"/>
    <col min="9737" max="9738" width="14.33203125" style="1" customWidth="1"/>
    <col min="9739" max="9739" width="20.88671875" style="1" customWidth="1"/>
    <col min="9740" max="9740" width="14.44140625" style="1" customWidth="1"/>
    <col min="9741" max="9741" width="15" style="1" customWidth="1"/>
    <col min="9742" max="9742" width="2.6640625" style="1" customWidth="1"/>
    <col min="9743" max="9743" width="11.6640625" style="1" customWidth="1"/>
    <col min="9744" max="9744" width="11.5546875" style="1" customWidth="1"/>
    <col min="9745" max="9745" width="2.33203125" style="1" customWidth="1"/>
    <col min="9746" max="9746" width="41" style="1" customWidth="1"/>
    <col min="9747" max="9747" width="14.33203125" style="1" customWidth="1"/>
    <col min="9748" max="9749" width="11.5546875" style="1" customWidth="1"/>
    <col min="9750" max="9750" width="21.88671875" style="1" customWidth="1"/>
    <col min="9751" max="9942" width="11.44140625" style="1"/>
    <col min="9943" max="9943" width="21.88671875" style="1" customWidth="1"/>
    <col min="9944" max="9944" width="13.88671875" style="1" customWidth="1"/>
    <col min="9945" max="9945" width="38.6640625" style="1" customWidth="1"/>
    <col min="9946" max="9946" width="3" style="1" bestFit="1" customWidth="1"/>
    <col min="9947" max="9947" width="32.33203125" style="1" customWidth="1"/>
    <col min="9948" max="9948" width="46.33203125" style="1" customWidth="1"/>
    <col min="9949" max="9949" width="19" style="1" customWidth="1"/>
    <col min="9950" max="9950" width="0" style="1" hidden="1" customWidth="1"/>
    <col min="9951" max="9951" width="17.6640625" style="1" customWidth="1"/>
    <col min="9952" max="9952" width="0" style="1" hidden="1" customWidth="1"/>
    <col min="9953" max="9953" width="22.33203125" style="1" customWidth="1"/>
    <col min="9954" max="9954" width="5.33203125" style="1" customWidth="1"/>
    <col min="9955" max="9955" width="36.33203125" style="1" customWidth="1"/>
    <col min="9956" max="9956" width="5.6640625" style="1" customWidth="1"/>
    <col min="9957" max="9957" width="0" style="1" hidden="1" customWidth="1"/>
    <col min="9958" max="9958" width="20.6640625" style="1" customWidth="1"/>
    <col min="9959" max="9959" width="4.88671875" style="1" customWidth="1"/>
    <col min="9960" max="9960" width="0" style="1" hidden="1" customWidth="1"/>
    <col min="9961" max="9961" width="24.6640625" style="1" customWidth="1"/>
    <col min="9962" max="9962" width="12.33203125" style="1" customWidth="1"/>
    <col min="9963" max="9963" width="0" style="1" hidden="1" customWidth="1"/>
    <col min="9964" max="9964" width="3.44140625" style="1" customWidth="1"/>
    <col min="9965" max="9965" width="0" style="1" hidden="1" customWidth="1"/>
    <col min="9966" max="9966" width="17.6640625" style="1" customWidth="1"/>
    <col min="9967" max="9967" width="3.44140625" style="1" customWidth="1"/>
    <col min="9968" max="9968" width="0" style="1" hidden="1" customWidth="1"/>
    <col min="9969" max="9969" width="23.6640625" style="1" customWidth="1"/>
    <col min="9970" max="9970" width="10" style="1" customWidth="1"/>
    <col min="9971" max="9971" width="0" style="1" hidden="1" customWidth="1"/>
    <col min="9972" max="9973" width="14.6640625" style="1" customWidth="1"/>
    <col min="9974" max="9974" width="12.88671875" style="1" customWidth="1"/>
    <col min="9975" max="9975" width="3.33203125" style="1" customWidth="1"/>
    <col min="9976" max="9976" width="30.33203125" style="1" customWidth="1"/>
    <col min="9977" max="9977" width="5" style="1" customWidth="1"/>
    <col min="9978" max="9978" width="0" style="1" hidden="1" customWidth="1"/>
    <col min="9979" max="9979" width="14.33203125" style="1" customWidth="1"/>
    <col min="9980" max="9980" width="5.6640625" style="1" customWidth="1"/>
    <col min="9981" max="9981" width="0" style="1" hidden="1" customWidth="1"/>
    <col min="9982" max="9982" width="17.33203125" style="1" customWidth="1"/>
    <col min="9983" max="9983" width="12.6640625" style="1" customWidth="1"/>
    <col min="9984" max="9984" width="0" style="1" hidden="1" customWidth="1"/>
    <col min="9985" max="9985" width="5.33203125" style="1" customWidth="1"/>
    <col min="9986" max="9986" width="0" style="1" hidden="1" customWidth="1"/>
    <col min="9987" max="9987" width="17" style="1" customWidth="1"/>
    <col min="9988" max="9988" width="6.33203125" style="1" customWidth="1"/>
    <col min="9989" max="9989" width="0" style="1" hidden="1" customWidth="1"/>
    <col min="9990" max="9990" width="14.33203125" style="1" customWidth="1"/>
    <col min="9991" max="9991" width="7.5546875" style="1" customWidth="1"/>
    <col min="9992" max="9992" width="0" style="1" hidden="1" customWidth="1"/>
    <col min="9993" max="9994" width="14.33203125" style="1" customWidth="1"/>
    <col min="9995" max="9995" width="20.88671875" style="1" customWidth="1"/>
    <col min="9996" max="9996" width="14.44140625" style="1" customWidth="1"/>
    <col min="9997" max="9997" width="15" style="1" customWidth="1"/>
    <col min="9998" max="9998" width="2.6640625" style="1" customWidth="1"/>
    <col min="9999" max="9999" width="11.6640625" style="1" customWidth="1"/>
    <col min="10000" max="10000" width="11.5546875" style="1" customWidth="1"/>
    <col min="10001" max="10001" width="2.33203125" style="1" customWidth="1"/>
    <col min="10002" max="10002" width="41" style="1" customWidth="1"/>
    <col min="10003" max="10003" width="14.33203125" style="1" customWidth="1"/>
    <col min="10004" max="10005" width="11.5546875" style="1" customWidth="1"/>
    <col min="10006" max="10006" width="21.88671875" style="1" customWidth="1"/>
    <col min="10007" max="10198" width="11.44140625" style="1"/>
    <col min="10199" max="10199" width="21.88671875" style="1" customWidth="1"/>
    <col min="10200" max="10200" width="13.88671875" style="1" customWidth="1"/>
    <col min="10201" max="10201" width="38.6640625" style="1" customWidth="1"/>
    <col min="10202" max="10202" width="3" style="1" bestFit="1" customWidth="1"/>
    <col min="10203" max="10203" width="32.33203125" style="1" customWidth="1"/>
    <col min="10204" max="10204" width="46.33203125" style="1" customWidth="1"/>
    <col min="10205" max="10205" width="19" style="1" customWidth="1"/>
    <col min="10206" max="10206" width="0" style="1" hidden="1" customWidth="1"/>
    <col min="10207" max="10207" width="17.6640625" style="1" customWidth="1"/>
    <col min="10208" max="10208" width="0" style="1" hidden="1" customWidth="1"/>
    <col min="10209" max="10209" width="22.33203125" style="1" customWidth="1"/>
    <col min="10210" max="10210" width="5.33203125" style="1" customWidth="1"/>
    <col min="10211" max="10211" width="36.33203125" style="1" customWidth="1"/>
    <col min="10212" max="10212" width="5.6640625" style="1" customWidth="1"/>
    <col min="10213" max="10213" width="0" style="1" hidden="1" customWidth="1"/>
    <col min="10214" max="10214" width="20.6640625" style="1" customWidth="1"/>
    <col min="10215" max="10215" width="4.88671875" style="1" customWidth="1"/>
    <col min="10216" max="10216" width="0" style="1" hidden="1" customWidth="1"/>
    <col min="10217" max="10217" width="24.6640625" style="1" customWidth="1"/>
    <col min="10218" max="10218" width="12.33203125" style="1" customWidth="1"/>
    <col min="10219" max="10219" width="0" style="1" hidden="1" customWidth="1"/>
    <col min="10220" max="10220" width="3.44140625" style="1" customWidth="1"/>
    <col min="10221" max="10221" width="0" style="1" hidden="1" customWidth="1"/>
    <col min="10222" max="10222" width="17.6640625" style="1" customWidth="1"/>
    <col min="10223" max="10223" width="3.44140625" style="1" customWidth="1"/>
    <col min="10224" max="10224" width="0" style="1" hidden="1" customWidth="1"/>
    <col min="10225" max="10225" width="23.6640625" style="1" customWidth="1"/>
    <col min="10226" max="10226" width="10" style="1" customWidth="1"/>
    <col min="10227" max="10227" width="0" style="1" hidden="1" customWidth="1"/>
    <col min="10228" max="10229" width="14.6640625" style="1" customWidth="1"/>
    <col min="10230" max="10230" width="12.88671875" style="1" customWidth="1"/>
    <col min="10231" max="10231" width="3.33203125" style="1" customWidth="1"/>
    <col min="10232" max="10232" width="30.33203125" style="1" customWidth="1"/>
    <col min="10233" max="10233" width="5" style="1" customWidth="1"/>
    <col min="10234" max="10234" width="0" style="1" hidden="1" customWidth="1"/>
    <col min="10235" max="10235" width="14.33203125" style="1" customWidth="1"/>
    <col min="10236" max="10236" width="5.6640625" style="1" customWidth="1"/>
    <col min="10237" max="10237" width="0" style="1" hidden="1" customWidth="1"/>
    <col min="10238" max="10238" width="17.33203125" style="1" customWidth="1"/>
    <col min="10239" max="10239" width="12.6640625" style="1" customWidth="1"/>
    <col min="10240" max="10240" width="0" style="1" hidden="1" customWidth="1"/>
    <col min="10241" max="10241" width="5.33203125" style="1" customWidth="1"/>
    <col min="10242" max="10242" width="0" style="1" hidden="1" customWidth="1"/>
    <col min="10243" max="10243" width="17" style="1" customWidth="1"/>
    <col min="10244" max="10244" width="6.33203125" style="1" customWidth="1"/>
    <col min="10245" max="10245" width="0" style="1" hidden="1" customWidth="1"/>
    <col min="10246" max="10246" width="14.33203125" style="1" customWidth="1"/>
    <col min="10247" max="10247" width="7.5546875" style="1" customWidth="1"/>
    <col min="10248" max="10248" width="0" style="1" hidden="1" customWidth="1"/>
    <col min="10249" max="10250" width="14.33203125" style="1" customWidth="1"/>
    <col min="10251" max="10251" width="20.88671875" style="1" customWidth="1"/>
    <col min="10252" max="10252" width="14.44140625" style="1" customWidth="1"/>
    <col min="10253" max="10253" width="15" style="1" customWidth="1"/>
    <col min="10254" max="10254" width="2.6640625" style="1" customWidth="1"/>
    <col min="10255" max="10255" width="11.6640625" style="1" customWidth="1"/>
    <col min="10256" max="10256" width="11.5546875" style="1" customWidth="1"/>
    <col min="10257" max="10257" width="2.33203125" style="1" customWidth="1"/>
    <col min="10258" max="10258" width="41" style="1" customWidth="1"/>
    <col min="10259" max="10259" width="14.33203125" style="1" customWidth="1"/>
    <col min="10260" max="10261" width="11.5546875" style="1" customWidth="1"/>
    <col min="10262" max="10262" width="21.88671875" style="1" customWidth="1"/>
    <col min="10263" max="10454" width="11.44140625" style="1"/>
    <col min="10455" max="10455" width="21.88671875" style="1" customWidth="1"/>
    <col min="10456" max="10456" width="13.88671875" style="1" customWidth="1"/>
    <col min="10457" max="10457" width="38.6640625" style="1" customWidth="1"/>
    <col min="10458" max="10458" width="3" style="1" bestFit="1" customWidth="1"/>
    <col min="10459" max="10459" width="32.33203125" style="1" customWidth="1"/>
    <col min="10460" max="10460" width="46.33203125" style="1" customWidth="1"/>
    <col min="10461" max="10461" width="19" style="1" customWidth="1"/>
    <col min="10462" max="10462" width="0" style="1" hidden="1" customWidth="1"/>
    <col min="10463" max="10463" width="17.6640625" style="1" customWidth="1"/>
    <col min="10464" max="10464" width="0" style="1" hidden="1" customWidth="1"/>
    <col min="10465" max="10465" width="22.33203125" style="1" customWidth="1"/>
    <col min="10466" max="10466" width="5.33203125" style="1" customWidth="1"/>
    <col min="10467" max="10467" width="36.33203125" style="1" customWidth="1"/>
    <col min="10468" max="10468" width="5.6640625" style="1" customWidth="1"/>
    <col min="10469" max="10469" width="0" style="1" hidden="1" customWidth="1"/>
    <col min="10470" max="10470" width="20.6640625" style="1" customWidth="1"/>
    <col min="10471" max="10471" width="4.88671875" style="1" customWidth="1"/>
    <col min="10472" max="10472" width="0" style="1" hidden="1" customWidth="1"/>
    <col min="10473" max="10473" width="24.6640625" style="1" customWidth="1"/>
    <col min="10474" max="10474" width="12.33203125" style="1" customWidth="1"/>
    <col min="10475" max="10475" width="0" style="1" hidden="1" customWidth="1"/>
    <col min="10476" max="10476" width="3.44140625" style="1" customWidth="1"/>
    <col min="10477" max="10477" width="0" style="1" hidden="1" customWidth="1"/>
    <col min="10478" max="10478" width="17.6640625" style="1" customWidth="1"/>
    <col min="10479" max="10479" width="3.44140625" style="1" customWidth="1"/>
    <col min="10480" max="10480" width="0" style="1" hidden="1" customWidth="1"/>
    <col min="10481" max="10481" width="23.6640625" style="1" customWidth="1"/>
    <col min="10482" max="10482" width="10" style="1" customWidth="1"/>
    <col min="10483" max="10483" width="0" style="1" hidden="1" customWidth="1"/>
    <col min="10484" max="10485" width="14.6640625" style="1" customWidth="1"/>
    <col min="10486" max="10486" width="12.88671875" style="1" customWidth="1"/>
    <col min="10487" max="10487" width="3.33203125" style="1" customWidth="1"/>
    <col min="10488" max="10488" width="30.33203125" style="1" customWidth="1"/>
    <col min="10489" max="10489" width="5" style="1" customWidth="1"/>
    <col min="10490" max="10490" width="0" style="1" hidden="1" customWidth="1"/>
    <col min="10491" max="10491" width="14.33203125" style="1" customWidth="1"/>
    <col min="10492" max="10492" width="5.6640625" style="1" customWidth="1"/>
    <col min="10493" max="10493" width="0" style="1" hidden="1" customWidth="1"/>
    <col min="10494" max="10494" width="17.33203125" style="1" customWidth="1"/>
    <col min="10495" max="10495" width="12.6640625" style="1" customWidth="1"/>
    <col min="10496" max="10496" width="0" style="1" hidden="1" customWidth="1"/>
    <col min="10497" max="10497" width="5.33203125" style="1" customWidth="1"/>
    <col min="10498" max="10498" width="0" style="1" hidden="1" customWidth="1"/>
    <col min="10499" max="10499" width="17" style="1" customWidth="1"/>
    <col min="10500" max="10500" width="6.33203125" style="1" customWidth="1"/>
    <col min="10501" max="10501" width="0" style="1" hidden="1" customWidth="1"/>
    <col min="10502" max="10502" width="14.33203125" style="1" customWidth="1"/>
    <col min="10503" max="10503" width="7.5546875" style="1" customWidth="1"/>
    <col min="10504" max="10504" width="0" style="1" hidden="1" customWidth="1"/>
    <col min="10505" max="10506" width="14.33203125" style="1" customWidth="1"/>
    <col min="10507" max="10507" width="20.88671875" style="1" customWidth="1"/>
    <col min="10508" max="10508" width="14.44140625" style="1" customWidth="1"/>
    <col min="10509" max="10509" width="15" style="1" customWidth="1"/>
    <col min="10510" max="10510" width="2.6640625" style="1" customWidth="1"/>
    <col min="10511" max="10511" width="11.6640625" style="1" customWidth="1"/>
    <col min="10512" max="10512" width="11.5546875" style="1" customWidth="1"/>
    <col min="10513" max="10513" width="2.33203125" style="1" customWidth="1"/>
    <col min="10514" max="10514" width="41" style="1" customWidth="1"/>
    <col min="10515" max="10515" width="14.33203125" style="1" customWidth="1"/>
    <col min="10516" max="10517" width="11.5546875" style="1" customWidth="1"/>
    <col min="10518" max="10518" width="21.88671875" style="1" customWidth="1"/>
    <col min="10519" max="10710" width="11.44140625" style="1"/>
    <col min="10711" max="10711" width="21.88671875" style="1" customWidth="1"/>
    <col min="10712" max="10712" width="13.88671875" style="1" customWidth="1"/>
    <col min="10713" max="10713" width="38.6640625" style="1" customWidth="1"/>
    <col min="10714" max="10714" width="3" style="1" bestFit="1" customWidth="1"/>
    <col min="10715" max="10715" width="32.33203125" style="1" customWidth="1"/>
    <col min="10716" max="10716" width="46.33203125" style="1" customWidth="1"/>
    <col min="10717" max="10717" width="19" style="1" customWidth="1"/>
    <col min="10718" max="10718" width="0" style="1" hidden="1" customWidth="1"/>
    <col min="10719" max="10719" width="17.6640625" style="1" customWidth="1"/>
    <col min="10720" max="10720" width="0" style="1" hidden="1" customWidth="1"/>
    <col min="10721" max="10721" width="22.33203125" style="1" customWidth="1"/>
    <col min="10722" max="10722" width="5.33203125" style="1" customWidth="1"/>
    <col min="10723" max="10723" width="36.33203125" style="1" customWidth="1"/>
    <col min="10724" max="10724" width="5.6640625" style="1" customWidth="1"/>
    <col min="10725" max="10725" width="0" style="1" hidden="1" customWidth="1"/>
    <col min="10726" max="10726" width="20.6640625" style="1" customWidth="1"/>
    <col min="10727" max="10727" width="4.88671875" style="1" customWidth="1"/>
    <col min="10728" max="10728" width="0" style="1" hidden="1" customWidth="1"/>
    <col min="10729" max="10729" width="24.6640625" style="1" customWidth="1"/>
    <col min="10730" max="10730" width="12.33203125" style="1" customWidth="1"/>
    <col min="10731" max="10731" width="0" style="1" hidden="1" customWidth="1"/>
    <col min="10732" max="10732" width="3.44140625" style="1" customWidth="1"/>
    <col min="10733" max="10733" width="0" style="1" hidden="1" customWidth="1"/>
    <col min="10734" max="10734" width="17.6640625" style="1" customWidth="1"/>
    <col min="10735" max="10735" width="3.44140625" style="1" customWidth="1"/>
    <col min="10736" max="10736" width="0" style="1" hidden="1" customWidth="1"/>
    <col min="10737" max="10737" width="23.6640625" style="1" customWidth="1"/>
    <col min="10738" max="10738" width="10" style="1" customWidth="1"/>
    <col min="10739" max="10739" width="0" style="1" hidden="1" customWidth="1"/>
    <col min="10740" max="10741" width="14.6640625" style="1" customWidth="1"/>
    <col min="10742" max="10742" width="12.88671875" style="1" customWidth="1"/>
    <col min="10743" max="10743" width="3.33203125" style="1" customWidth="1"/>
    <col min="10744" max="10744" width="30.33203125" style="1" customWidth="1"/>
    <col min="10745" max="10745" width="5" style="1" customWidth="1"/>
    <col min="10746" max="10746" width="0" style="1" hidden="1" customWidth="1"/>
    <col min="10747" max="10747" width="14.33203125" style="1" customWidth="1"/>
    <col min="10748" max="10748" width="5.6640625" style="1" customWidth="1"/>
    <col min="10749" max="10749" width="0" style="1" hidden="1" customWidth="1"/>
    <col min="10750" max="10750" width="17.33203125" style="1" customWidth="1"/>
    <col min="10751" max="10751" width="12.6640625" style="1" customWidth="1"/>
    <col min="10752" max="10752" width="0" style="1" hidden="1" customWidth="1"/>
    <col min="10753" max="10753" width="5.33203125" style="1" customWidth="1"/>
    <col min="10754" max="10754" width="0" style="1" hidden="1" customWidth="1"/>
    <col min="10755" max="10755" width="17" style="1" customWidth="1"/>
    <col min="10756" max="10756" width="6.33203125" style="1" customWidth="1"/>
    <col min="10757" max="10757" width="0" style="1" hidden="1" customWidth="1"/>
    <col min="10758" max="10758" width="14.33203125" style="1" customWidth="1"/>
    <col min="10759" max="10759" width="7.5546875" style="1" customWidth="1"/>
    <col min="10760" max="10760" width="0" style="1" hidden="1" customWidth="1"/>
    <col min="10761" max="10762" width="14.33203125" style="1" customWidth="1"/>
    <col min="10763" max="10763" width="20.88671875" style="1" customWidth="1"/>
    <col min="10764" max="10764" width="14.44140625" style="1" customWidth="1"/>
    <col min="10765" max="10765" width="15" style="1" customWidth="1"/>
    <col min="10766" max="10766" width="2.6640625" style="1" customWidth="1"/>
    <col min="10767" max="10767" width="11.6640625" style="1" customWidth="1"/>
    <col min="10768" max="10768" width="11.5546875" style="1" customWidth="1"/>
    <col min="10769" max="10769" width="2.33203125" style="1" customWidth="1"/>
    <col min="10770" max="10770" width="41" style="1" customWidth="1"/>
    <col min="10771" max="10771" width="14.33203125" style="1" customWidth="1"/>
    <col min="10772" max="10773" width="11.5546875" style="1" customWidth="1"/>
    <col min="10774" max="10774" width="21.88671875" style="1" customWidth="1"/>
    <col min="10775" max="10966" width="11.44140625" style="1"/>
    <col min="10967" max="10967" width="21.88671875" style="1" customWidth="1"/>
    <col min="10968" max="10968" width="13.88671875" style="1" customWidth="1"/>
    <col min="10969" max="10969" width="38.6640625" style="1" customWidth="1"/>
    <col min="10970" max="10970" width="3" style="1" bestFit="1" customWidth="1"/>
    <col min="10971" max="10971" width="32.33203125" style="1" customWidth="1"/>
    <col min="10972" max="10972" width="46.33203125" style="1" customWidth="1"/>
    <col min="10973" max="10973" width="19" style="1" customWidth="1"/>
    <col min="10974" max="10974" width="0" style="1" hidden="1" customWidth="1"/>
    <col min="10975" max="10975" width="17.6640625" style="1" customWidth="1"/>
    <col min="10976" max="10976" width="0" style="1" hidden="1" customWidth="1"/>
    <col min="10977" max="10977" width="22.33203125" style="1" customWidth="1"/>
    <col min="10978" max="10978" width="5.33203125" style="1" customWidth="1"/>
    <col min="10979" max="10979" width="36.33203125" style="1" customWidth="1"/>
    <col min="10980" max="10980" width="5.6640625" style="1" customWidth="1"/>
    <col min="10981" max="10981" width="0" style="1" hidden="1" customWidth="1"/>
    <col min="10982" max="10982" width="20.6640625" style="1" customWidth="1"/>
    <col min="10983" max="10983" width="4.88671875" style="1" customWidth="1"/>
    <col min="10984" max="10984" width="0" style="1" hidden="1" customWidth="1"/>
    <col min="10985" max="10985" width="24.6640625" style="1" customWidth="1"/>
    <col min="10986" max="10986" width="12.33203125" style="1" customWidth="1"/>
    <col min="10987" max="10987" width="0" style="1" hidden="1" customWidth="1"/>
    <col min="10988" max="10988" width="3.44140625" style="1" customWidth="1"/>
    <col min="10989" max="10989" width="0" style="1" hidden="1" customWidth="1"/>
    <col min="10990" max="10990" width="17.6640625" style="1" customWidth="1"/>
    <col min="10991" max="10991" width="3.44140625" style="1" customWidth="1"/>
    <col min="10992" max="10992" width="0" style="1" hidden="1" customWidth="1"/>
    <col min="10993" max="10993" width="23.6640625" style="1" customWidth="1"/>
    <col min="10994" max="10994" width="10" style="1" customWidth="1"/>
    <col min="10995" max="10995" width="0" style="1" hidden="1" customWidth="1"/>
    <col min="10996" max="10997" width="14.6640625" style="1" customWidth="1"/>
    <col min="10998" max="10998" width="12.88671875" style="1" customWidth="1"/>
    <col min="10999" max="10999" width="3.33203125" style="1" customWidth="1"/>
    <col min="11000" max="11000" width="30.33203125" style="1" customWidth="1"/>
    <col min="11001" max="11001" width="5" style="1" customWidth="1"/>
    <col min="11002" max="11002" width="0" style="1" hidden="1" customWidth="1"/>
    <col min="11003" max="11003" width="14.33203125" style="1" customWidth="1"/>
    <col min="11004" max="11004" width="5.6640625" style="1" customWidth="1"/>
    <col min="11005" max="11005" width="0" style="1" hidden="1" customWidth="1"/>
    <col min="11006" max="11006" width="17.33203125" style="1" customWidth="1"/>
    <col min="11007" max="11007" width="12.6640625" style="1" customWidth="1"/>
    <col min="11008" max="11008" width="0" style="1" hidden="1" customWidth="1"/>
    <col min="11009" max="11009" width="5.33203125" style="1" customWidth="1"/>
    <col min="11010" max="11010" width="0" style="1" hidden="1" customWidth="1"/>
    <col min="11011" max="11011" width="17" style="1" customWidth="1"/>
    <col min="11012" max="11012" width="6.33203125" style="1" customWidth="1"/>
    <col min="11013" max="11013" width="0" style="1" hidden="1" customWidth="1"/>
    <col min="11014" max="11014" width="14.33203125" style="1" customWidth="1"/>
    <col min="11015" max="11015" width="7.5546875" style="1" customWidth="1"/>
    <col min="11016" max="11016" width="0" style="1" hidden="1" customWidth="1"/>
    <col min="11017" max="11018" width="14.33203125" style="1" customWidth="1"/>
    <col min="11019" max="11019" width="20.88671875" style="1" customWidth="1"/>
    <col min="11020" max="11020" width="14.44140625" style="1" customWidth="1"/>
    <col min="11021" max="11021" width="15" style="1" customWidth="1"/>
    <col min="11022" max="11022" width="2.6640625" style="1" customWidth="1"/>
    <col min="11023" max="11023" width="11.6640625" style="1" customWidth="1"/>
    <col min="11024" max="11024" width="11.5546875" style="1" customWidth="1"/>
    <col min="11025" max="11025" width="2.33203125" style="1" customWidth="1"/>
    <col min="11026" max="11026" width="41" style="1" customWidth="1"/>
    <col min="11027" max="11027" width="14.33203125" style="1" customWidth="1"/>
    <col min="11028" max="11029" width="11.5546875" style="1" customWidth="1"/>
    <col min="11030" max="11030" width="21.88671875" style="1" customWidth="1"/>
    <col min="11031" max="11222" width="11.44140625" style="1"/>
    <col min="11223" max="11223" width="21.88671875" style="1" customWidth="1"/>
    <col min="11224" max="11224" width="13.88671875" style="1" customWidth="1"/>
    <col min="11225" max="11225" width="38.6640625" style="1" customWidth="1"/>
    <col min="11226" max="11226" width="3" style="1" bestFit="1" customWidth="1"/>
    <col min="11227" max="11227" width="32.33203125" style="1" customWidth="1"/>
    <col min="11228" max="11228" width="46.33203125" style="1" customWidth="1"/>
    <col min="11229" max="11229" width="19" style="1" customWidth="1"/>
    <col min="11230" max="11230" width="0" style="1" hidden="1" customWidth="1"/>
    <col min="11231" max="11231" width="17.6640625" style="1" customWidth="1"/>
    <col min="11232" max="11232" width="0" style="1" hidden="1" customWidth="1"/>
    <col min="11233" max="11233" width="22.33203125" style="1" customWidth="1"/>
    <col min="11234" max="11234" width="5.33203125" style="1" customWidth="1"/>
    <col min="11235" max="11235" width="36.33203125" style="1" customWidth="1"/>
    <col min="11236" max="11236" width="5.6640625" style="1" customWidth="1"/>
    <col min="11237" max="11237" width="0" style="1" hidden="1" customWidth="1"/>
    <col min="11238" max="11238" width="20.6640625" style="1" customWidth="1"/>
    <col min="11239" max="11239" width="4.88671875" style="1" customWidth="1"/>
    <col min="11240" max="11240" width="0" style="1" hidden="1" customWidth="1"/>
    <col min="11241" max="11241" width="24.6640625" style="1" customWidth="1"/>
    <col min="11242" max="11242" width="12.33203125" style="1" customWidth="1"/>
    <col min="11243" max="11243" width="0" style="1" hidden="1" customWidth="1"/>
    <col min="11244" max="11244" width="3.44140625" style="1" customWidth="1"/>
    <col min="11245" max="11245" width="0" style="1" hidden="1" customWidth="1"/>
    <col min="11246" max="11246" width="17.6640625" style="1" customWidth="1"/>
    <col min="11247" max="11247" width="3.44140625" style="1" customWidth="1"/>
    <col min="11248" max="11248" width="0" style="1" hidden="1" customWidth="1"/>
    <col min="11249" max="11249" width="23.6640625" style="1" customWidth="1"/>
    <col min="11250" max="11250" width="10" style="1" customWidth="1"/>
    <col min="11251" max="11251" width="0" style="1" hidden="1" customWidth="1"/>
    <col min="11252" max="11253" width="14.6640625" style="1" customWidth="1"/>
    <col min="11254" max="11254" width="12.88671875" style="1" customWidth="1"/>
    <col min="11255" max="11255" width="3.33203125" style="1" customWidth="1"/>
    <col min="11256" max="11256" width="30.33203125" style="1" customWidth="1"/>
    <col min="11257" max="11257" width="5" style="1" customWidth="1"/>
    <col min="11258" max="11258" width="0" style="1" hidden="1" customWidth="1"/>
    <col min="11259" max="11259" width="14.33203125" style="1" customWidth="1"/>
    <col min="11260" max="11260" width="5.6640625" style="1" customWidth="1"/>
    <col min="11261" max="11261" width="0" style="1" hidden="1" customWidth="1"/>
    <col min="11262" max="11262" width="17.33203125" style="1" customWidth="1"/>
    <col min="11263" max="11263" width="12.6640625" style="1" customWidth="1"/>
    <col min="11264" max="11264" width="0" style="1" hidden="1" customWidth="1"/>
    <col min="11265" max="11265" width="5.33203125" style="1" customWidth="1"/>
    <col min="11266" max="11266" width="0" style="1" hidden="1" customWidth="1"/>
    <col min="11267" max="11267" width="17" style="1" customWidth="1"/>
    <col min="11268" max="11268" width="6.33203125" style="1" customWidth="1"/>
    <col min="11269" max="11269" width="0" style="1" hidden="1" customWidth="1"/>
    <col min="11270" max="11270" width="14.33203125" style="1" customWidth="1"/>
    <col min="11271" max="11271" width="7.5546875" style="1" customWidth="1"/>
    <col min="11272" max="11272" width="0" style="1" hidden="1" customWidth="1"/>
    <col min="11273" max="11274" width="14.33203125" style="1" customWidth="1"/>
    <col min="11275" max="11275" width="20.88671875" style="1" customWidth="1"/>
    <col min="11276" max="11276" width="14.44140625" style="1" customWidth="1"/>
    <col min="11277" max="11277" width="15" style="1" customWidth="1"/>
    <col min="11278" max="11278" width="2.6640625" style="1" customWidth="1"/>
    <col min="11279" max="11279" width="11.6640625" style="1" customWidth="1"/>
    <col min="11280" max="11280" width="11.5546875" style="1" customWidth="1"/>
    <col min="11281" max="11281" width="2.33203125" style="1" customWidth="1"/>
    <col min="11282" max="11282" width="41" style="1" customWidth="1"/>
    <col min="11283" max="11283" width="14.33203125" style="1" customWidth="1"/>
    <col min="11284" max="11285" width="11.5546875" style="1" customWidth="1"/>
    <col min="11286" max="11286" width="21.88671875" style="1" customWidth="1"/>
    <col min="11287" max="11478" width="11.44140625" style="1"/>
    <col min="11479" max="11479" width="21.88671875" style="1" customWidth="1"/>
    <col min="11480" max="11480" width="13.88671875" style="1" customWidth="1"/>
    <col min="11481" max="11481" width="38.6640625" style="1" customWidth="1"/>
    <col min="11482" max="11482" width="3" style="1" bestFit="1" customWidth="1"/>
    <col min="11483" max="11483" width="32.33203125" style="1" customWidth="1"/>
    <col min="11484" max="11484" width="46.33203125" style="1" customWidth="1"/>
    <col min="11485" max="11485" width="19" style="1" customWidth="1"/>
    <col min="11486" max="11486" width="0" style="1" hidden="1" customWidth="1"/>
    <col min="11487" max="11487" width="17.6640625" style="1" customWidth="1"/>
    <col min="11488" max="11488" width="0" style="1" hidden="1" customWidth="1"/>
    <col min="11489" max="11489" width="22.33203125" style="1" customWidth="1"/>
    <col min="11490" max="11490" width="5.33203125" style="1" customWidth="1"/>
    <col min="11491" max="11491" width="36.33203125" style="1" customWidth="1"/>
    <col min="11492" max="11492" width="5.6640625" style="1" customWidth="1"/>
    <col min="11493" max="11493" width="0" style="1" hidden="1" customWidth="1"/>
    <col min="11494" max="11494" width="20.6640625" style="1" customWidth="1"/>
    <col min="11495" max="11495" width="4.88671875" style="1" customWidth="1"/>
    <col min="11496" max="11496" width="0" style="1" hidden="1" customWidth="1"/>
    <col min="11497" max="11497" width="24.6640625" style="1" customWidth="1"/>
    <col min="11498" max="11498" width="12.33203125" style="1" customWidth="1"/>
    <col min="11499" max="11499" width="0" style="1" hidden="1" customWidth="1"/>
    <col min="11500" max="11500" width="3.44140625" style="1" customWidth="1"/>
    <col min="11501" max="11501" width="0" style="1" hidden="1" customWidth="1"/>
    <col min="11502" max="11502" width="17.6640625" style="1" customWidth="1"/>
    <col min="11503" max="11503" width="3.44140625" style="1" customWidth="1"/>
    <col min="11504" max="11504" width="0" style="1" hidden="1" customWidth="1"/>
    <col min="11505" max="11505" width="23.6640625" style="1" customWidth="1"/>
    <col min="11506" max="11506" width="10" style="1" customWidth="1"/>
    <col min="11507" max="11507" width="0" style="1" hidden="1" customWidth="1"/>
    <col min="11508" max="11509" width="14.6640625" style="1" customWidth="1"/>
    <col min="11510" max="11510" width="12.88671875" style="1" customWidth="1"/>
    <col min="11511" max="11511" width="3.33203125" style="1" customWidth="1"/>
    <col min="11512" max="11512" width="30.33203125" style="1" customWidth="1"/>
    <col min="11513" max="11513" width="5" style="1" customWidth="1"/>
    <col min="11514" max="11514" width="0" style="1" hidden="1" customWidth="1"/>
    <col min="11515" max="11515" width="14.33203125" style="1" customWidth="1"/>
    <col min="11516" max="11516" width="5.6640625" style="1" customWidth="1"/>
    <col min="11517" max="11517" width="0" style="1" hidden="1" customWidth="1"/>
    <col min="11518" max="11518" width="17.33203125" style="1" customWidth="1"/>
    <col min="11519" max="11519" width="12.6640625" style="1" customWidth="1"/>
    <col min="11520" max="11520" width="0" style="1" hidden="1" customWidth="1"/>
    <col min="11521" max="11521" width="5.33203125" style="1" customWidth="1"/>
    <col min="11522" max="11522" width="0" style="1" hidden="1" customWidth="1"/>
    <col min="11523" max="11523" width="17" style="1" customWidth="1"/>
    <col min="11524" max="11524" width="6.33203125" style="1" customWidth="1"/>
    <col min="11525" max="11525" width="0" style="1" hidden="1" customWidth="1"/>
    <col min="11526" max="11526" width="14.33203125" style="1" customWidth="1"/>
    <col min="11527" max="11527" width="7.5546875" style="1" customWidth="1"/>
    <col min="11528" max="11528" width="0" style="1" hidden="1" customWidth="1"/>
    <col min="11529" max="11530" width="14.33203125" style="1" customWidth="1"/>
    <col min="11531" max="11531" width="20.88671875" style="1" customWidth="1"/>
    <col min="11532" max="11532" width="14.44140625" style="1" customWidth="1"/>
    <col min="11533" max="11533" width="15" style="1" customWidth="1"/>
    <col min="11534" max="11534" width="2.6640625" style="1" customWidth="1"/>
    <col min="11535" max="11535" width="11.6640625" style="1" customWidth="1"/>
    <col min="11536" max="11536" width="11.5546875" style="1" customWidth="1"/>
    <col min="11537" max="11537" width="2.33203125" style="1" customWidth="1"/>
    <col min="11538" max="11538" width="41" style="1" customWidth="1"/>
    <col min="11539" max="11539" width="14.33203125" style="1" customWidth="1"/>
    <col min="11540" max="11541" width="11.5546875" style="1" customWidth="1"/>
    <col min="11542" max="11542" width="21.88671875" style="1" customWidth="1"/>
    <col min="11543" max="11734" width="11.44140625" style="1"/>
    <col min="11735" max="11735" width="21.88671875" style="1" customWidth="1"/>
    <col min="11736" max="11736" width="13.88671875" style="1" customWidth="1"/>
    <col min="11737" max="11737" width="38.6640625" style="1" customWidth="1"/>
    <col min="11738" max="11738" width="3" style="1" bestFit="1" customWidth="1"/>
    <col min="11739" max="11739" width="32.33203125" style="1" customWidth="1"/>
    <col min="11740" max="11740" width="46.33203125" style="1" customWidth="1"/>
    <col min="11741" max="11741" width="19" style="1" customWidth="1"/>
    <col min="11742" max="11742" width="0" style="1" hidden="1" customWidth="1"/>
    <col min="11743" max="11743" width="17.6640625" style="1" customWidth="1"/>
    <col min="11744" max="11744" width="0" style="1" hidden="1" customWidth="1"/>
    <col min="11745" max="11745" width="22.33203125" style="1" customWidth="1"/>
    <col min="11746" max="11746" width="5.33203125" style="1" customWidth="1"/>
    <col min="11747" max="11747" width="36.33203125" style="1" customWidth="1"/>
    <col min="11748" max="11748" width="5.6640625" style="1" customWidth="1"/>
    <col min="11749" max="11749" width="0" style="1" hidden="1" customWidth="1"/>
    <col min="11750" max="11750" width="20.6640625" style="1" customWidth="1"/>
    <col min="11751" max="11751" width="4.88671875" style="1" customWidth="1"/>
    <col min="11752" max="11752" width="0" style="1" hidden="1" customWidth="1"/>
    <col min="11753" max="11753" width="24.6640625" style="1" customWidth="1"/>
    <col min="11754" max="11754" width="12.33203125" style="1" customWidth="1"/>
    <col min="11755" max="11755" width="0" style="1" hidden="1" customWidth="1"/>
    <col min="11756" max="11756" width="3.44140625" style="1" customWidth="1"/>
    <col min="11757" max="11757" width="0" style="1" hidden="1" customWidth="1"/>
    <col min="11758" max="11758" width="17.6640625" style="1" customWidth="1"/>
    <col min="11759" max="11759" width="3.44140625" style="1" customWidth="1"/>
    <col min="11760" max="11760" width="0" style="1" hidden="1" customWidth="1"/>
    <col min="11761" max="11761" width="23.6640625" style="1" customWidth="1"/>
    <col min="11762" max="11762" width="10" style="1" customWidth="1"/>
    <col min="11763" max="11763" width="0" style="1" hidden="1" customWidth="1"/>
    <col min="11764" max="11765" width="14.6640625" style="1" customWidth="1"/>
    <col min="11766" max="11766" width="12.88671875" style="1" customWidth="1"/>
    <col min="11767" max="11767" width="3.33203125" style="1" customWidth="1"/>
    <col min="11768" max="11768" width="30.33203125" style="1" customWidth="1"/>
    <col min="11769" max="11769" width="5" style="1" customWidth="1"/>
    <col min="11770" max="11770" width="0" style="1" hidden="1" customWidth="1"/>
    <col min="11771" max="11771" width="14.33203125" style="1" customWidth="1"/>
    <col min="11772" max="11772" width="5.6640625" style="1" customWidth="1"/>
    <col min="11773" max="11773" width="0" style="1" hidden="1" customWidth="1"/>
    <col min="11774" max="11774" width="17.33203125" style="1" customWidth="1"/>
    <col min="11775" max="11775" width="12.6640625" style="1" customWidth="1"/>
    <col min="11776" max="11776" width="0" style="1" hidden="1" customWidth="1"/>
    <col min="11777" max="11777" width="5.33203125" style="1" customWidth="1"/>
    <col min="11778" max="11778" width="0" style="1" hidden="1" customWidth="1"/>
    <col min="11779" max="11779" width="17" style="1" customWidth="1"/>
    <col min="11780" max="11780" width="6.33203125" style="1" customWidth="1"/>
    <col min="11781" max="11781" width="0" style="1" hidden="1" customWidth="1"/>
    <col min="11782" max="11782" width="14.33203125" style="1" customWidth="1"/>
    <col min="11783" max="11783" width="7.5546875" style="1" customWidth="1"/>
    <col min="11784" max="11784" width="0" style="1" hidden="1" customWidth="1"/>
    <col min="11785" max="11786" width="14.33203125" style="1" customWidth="1"/>
    <col min="11787" max="11787" width="20.88671875" style="1" customWidth="1"/>
    <col min="11788" max="11788" width="14.44140625" style="1" customWidth="1"/>
    <col min="11789" max="11789" width="15" style="1" customWidth="1"/>
    <col min="11790" max="11790" width="2.6640625" style="1" customWidth="1"/>
    <col min="11791" max="11791" width="11.6640625" style="1" customWidth="1"/>
    <col min="11792" max="11792" width="11.5546875" style="1" customWidth="1"/>
    <col min="11793" max="11793" width="2.33203125" style="1" customWidth="1"/>
    <col min="11794" max="11794" width="41" style="1" customWidth="1"/>
    <col min="11795" max="11795" width="14.33203125" style="1" customWidth="1"/>
    <col min="11796" max="11797" width="11.5546875" style="1" customWidth="1"/>
    <col min="11798" max="11798" width="21.88671875" style="1" customWidth="1"/>
    <col min="11799" max="11990" width="11.44140625" style="1"/>
    <col min="11991" max="11991" width="21.88671875" style="1" customWidth="1"/>
    <col min="11992" max="11992" width="13.88671875" style="1" customWidth="1"/>
    <col min="11993" max="11993" width="38.6640625" style="1" customWidth="1"/>
    <col min="11994" max="11994" width="3" style="1" bestFit="1" customWidth="1"/>
    <col min="11995" max="11995" width="32.33203125" style="1" customWidth="1"/>
    <col min="11996" max="11996" width="46.33203125" style="1" customWidth="1"/>
    <col min="11997" max="11997" width="19" style="1" customWidth="1"/>
    <col min="11998" max="11998" width="0" style="1" hidden="1" customWidth="1"/>
    <col min="11999" max="11999" width="17.6640625" style="1" customWidth="1"/>
    <col min="12000" max="12000" width="0" style="1" hidden="1" customWidth="1"/>
    <col min="12001" max="12001" width="22.33203125" style="1" customWidth="1"/>
    <col min="12002" max="12002" width="5.33203125" style="1" customWidth="1"/>
    <col min="12003" max="12003" width="36.33203125" style="1" customWidth="1"/>
    <col min="12004" max="12004" width="5.6640625" style="1" customWidth="1"/>
    <col min="12005" max="12005" width="0" style="1" hidden="1" customWidth="1"/>
    <col min="12006" max="12006" width="20.6640625" style="1" customWidth="1"/>
    <col min="12007" max="12007" width="4.88671875" style="1" customWidth="1"/>
    <col min="12008" max="12008" width="0" style="1" hidden="1" customWidth="1"/>
    <col min="12009" max="12009" width="24.6640625" style="1" customWidth="1"/>
    <col min="12010" max="12010" width="12.33203125" style="1" customWidth="1"/>
    <col min="12011" max="12011" width="0" style="1" hidden="1" customWidth="1"/>
    <col min="12012" max="12012" width="3.44140625" style="1" customWidth="1"/>
    <col min="12013" max="12013" width="0" style="1" hidden="1" customWidth="1"/>
    <col min="12014" max="12014" width="17.6640625" style="1" customWidth="1"/>
    <col min="12015" max="12015" width="3.44140625" style="1" customWidth="1"/>
    <col min="12016" max="12016" width="0" style="1" hidden="1" customWidth="1"/>
    <col min="12017" max="12017" width="23.6640625" style="1" customWidth="1"/>
    <col min="12018" max="12018" width="10" style="1" customWidth="1"/>
    <col min="12019" max="12019" width="0" style="1" hidden="1" customWidth="1"/>
    <col min="12020" max="12021" width="14.6640625" style="1" customWidth="1"/>
    <col min="12022" max="12022" width="12.88671875" style="1" customWidth="1"/>
    <col min="12023" max="12023" width="3.33203125" style="1" customWidth="1"/>
    <col min="12024" max="12024" width="30.33203125" style="1" customWidth="1"/>
    <col min="12025" max="12025" width="5" style="1" customWidth="1"/>
    <col min="12026" max="12026" width="0" style="1" hidden="1" customWidth="1"/>
    <col min="12027" max="12027" width="14.33203125" style="1" customWidth="1"/>
    <col min="12028" max="12028" width="5.6640625" style="1" customWidth="1"/>
    <col min="12029" max="12029" width="0" style="1" hidden="1" customWidth="1"/>
    <col min="12030" max="12030" width="17.33203125" style="1" customWidth="1"/>
    <col min="12031" max="12031" width="12.6640625" style="1" customWidth="1"/>
    <col min="12032" max="12032" width="0" style="1" hidden="1" customWidth="1"/>
    <col min="12033" max="12033" width="5.33203125" style="1" customWidth="1"/>
    <col min="12034" max="12034" width="0" style="1" hidden="1" customWidth="1"/>
    <col min="12035" max="12035" width="17" style="1" customWidth="1"/>
    <col min="12036" max="12036" width="6.33203125" style="1" customWidth="1"/>
    <col min="12037" max="12037" width="0" style="1" hidden="1" customWidth="1"/>
    <col min="12038" max="12038" width="14.33203125" style="1" customWidth="1"/>
    <col min="12039" max="12039" width="7.5546875" style="1" customWidth="1"/>
    <col min="12040" max="12040" width="0" style="1" hidden="1" customWidth="1"/>
    <col min="12041" max="12042" width="14.33203125" style="1" customWidth="1"/>
    <col min="12043" max="12043" width="20.88671875" style="1" customWidth="1"/>
    <col min="12044" max="12044" width="14.44140625" style="1" customWidth="1"/>
    <col min="12045" max="12045" width="15" style="1" customWidth="1"/>
    <col min="12046" max="12046" width="2.6640625" style="1" customWidth="1"/>
    <col min="12047" max="12047" width="11.6640625" style="1" customWidth="1"/>
    <col min="12048" max="12048" width="11.5546875" style="1" customWidth="1"/>
    <col min="12049" max="12049" width="2.33203125" style="1" customWidth="1"/>
    <col min="12050" max="12050" width="41" style="1" customWidth="1"/>
    <col min="12051" max="12051" width="14.33203125" style="1" customWidth="1"/>
    <col min="12052" max="12053" width="11.5546875" style="1" customWidth="1"/>
    <col min="12054" max="12054" width="21.88671875" style="1" customWidth="1"/>
    <col min="12055" max="12246" width="11.44140625" style="1"/>
    <col min="12247" max="12247" width="21.88671875" style="1" customWidth="1"/>
    <col min="12248" max="12248" width="13.88671875" style="1" customWidth="1"/>
    <col min="12249" max="12249" width="38.6640625" style="1" customWidth="1"/>
    <col min="12250" max="12250" width="3" style="1" bestFit="1" customWidth="1"/>
    <col min="12251" max="12251" width="32.33203125" style="1" customWidth="1"/>
    <col min="12252" max="12252" width="46.33203125" style="1" customWidth="1"/>
    <col min="12253" max="12253" width="19" style="1" customWidth="1"/>
    <col min="12254" max="12254" width="0" style="1" hidden="1" customWidth="1"/>
    <col min="12255" max="12255" width="17.6640625" style="1" customWidth="1"/>
    <col min="12256" max="12256" width="0" style="1" hidden="1" customWidth="1"/>
    <col min="12257" max="12257" width="22.33203125" style="1" customWidth="1"/>
    <col min="12258" max="12258" width="5.33203125" style="1" customWidth="1"/>
    <col min="12259" max="12259" width="36.33203125" style="1" customWidth="1"/>
    <col min="12260" max="12260" width="5.6640625" style="1" customWidth="1"/>
    <col min="12261" max="12261" width="0" style="1" hidden="1" customWidth="1"/>
    <col min="12262" max="12262" width="20.6640625" style="1" customWidth="1"/>
    <col min="12263" max="12263" width="4.88671875" style="1" customWidth="1"/>
    <col min="12264" max="12264" width="0" style="1" hidden="1" customWidth="1"/>
    <col min="12265" max="12265" width="24.6640625" style="1" customWidth="1"/>
    <col min="12266" max="12266" width="12.33203125" style="1" customWidth="1"/>
    <col min="12267" max="12267" width="0" style="1" hidden="1" customWidth="1"/>
    <col min="12268" max="12268" width="3.44140625" style="1" customWidth="1"/>
    <col min="12269" max="12269" width="0" style="1" hidden="1" customWidth="1"/>
    <col min="12270" max="12270" width="17.6640625" style="1" customWidth="1"/>
    <col min="12271" max="12271" width="3.44140625" style="1" customWidth="1"/>
    <col min="12272" max="12272" width="0" style="1" hidden="1" customWidth="1"/>
    <col min="12273" max="12273" width="23.6640625" style="1" customWidth="1"/>
    <col min="12274" max="12274" width="10" style="1" customWidth="1"/>
    <col min="12275" max="12275" width="0" style="1" hidden="1" customWidth="1"/>
    <col min="12276" max="12277" width="14.6640625" style="1" customWidth="1"/>
    <col min="12278" max="12278" width="12.88671875" style="1" customWidth="1"/>
    <col min="12279" max="12279" width="3.33203125" style="1" customWidth="1"/>
    <col min="12280" max="12280" width="30.33203125" style="1" customWidth="1"/>
    <col min="12281" max="12281" width="5" style="1" customWidth="1"/>
    <col min="12282" max="12282" width="0" style="1" hidden="1" customWidth="1"/>
    <col min="12283" max="12283" width="14.33203125" style="1" customWidth="1"/>
    <col min="12284" max="12284" width="5.6640625" style="1" customWidth="1"/>
    <col min="12285" max="12285" width="0" style="1" hidden="1" customWidth="1"/>
    <col min="12286" max="12286" width="17.33203125" style="1" customWidth="1"/>
    <col min="12287" max="12287" width="12.6640625" style="1" customWidth="1"/>
    <col min="12288" max="12288" width="0" style="1" hidden="1" customWidth="1"/>
    <col min="12289" max="12289" width="5.33203125" style="1" customWidth="1"/>
    <col min="12290" max="12290" width="0" style="1" hidden="1" customWidth="1"/>
    <col min="12291" max="12291" width="17" style="1" customWidth="1"/>
    <col min="12292" max="12292" width="6.33203125" style="1" customWidth="1"/>
    <col min="12293" max="12293" width="0" style="1" hidden="1" customWidth="1"/>
    <col min="12294" max="12294" width="14.33203125" style="1" customWidth="1"/>
    <col min="12295" max="12295" width="7.5546875" style="1" customWidth="1"/>
    <col min="12296" max="12296" width="0" style="1" hidden="1" customWidth="1"/>
    <col min="12297" max="12298" width="14.33203125" style="1" customWidth="1"/>
    <col min="12299" max="12299" width="20.88671875" style="1" customWidth="1"/>
    <col min="12300" max="12300" width="14.44140625" style="1" customWidth="1"/>
    <col min="12301" max="12301" width="15" style="1" customWidth="1"/>
    <col min="12302" max="12302" width="2.6640625" style="1" customWidth="1"/>
    <col min="12303" max="12303" width="11.6640625" style="1" customWidth="1"/>
    <col min="12304" max="12304" width="11.5546875" style="1" customWidth="1"/>
    <col min="12305" max="12305" width="2.33203125" style="1" customWidth="1"/>
    <col min="12306" max="12306" width="41" style="1" customWidth="1"/>
    <col min="12307" max="12307" width="14.33203125" style="1" customWidth="1"/>
    <col min="12308" max="12309" width="11.5546875" style="1" customWidth="1"/>
    <col min="12310" max="12310" width="21.88671875" style="1" customWidth="1"/>
    <col min="12311" max="12502" width="11.44140625" style="1"/>
    <col min="12503" max="12503" width="21.88671875" style="1" customWidth="1"/>
    <col min="12504" max="12504" width="13.88671875" style="1" customWidth="1"/>
    <col min="12505" max="12505" width="38.6640625" style="1" customWidth="1"/>
    <col min="12506" max="12506" width="3" style="1" bestFit="1" customWidth="1"/>
    <col min="12507" max="12507" width="32.33203125" style="1" customWidth="1"/>
    <col min="12508" max="12508" width="46.33203125" style="1" customWidth="1"/>
    <col min="12509" max="12509" width="19" style="1" customWidth="1"/>
    <col min="12510" max="12510" width="0" style="1" hidden="1" customWidth="1"/>
    <col min="12511" max="12511" width="17.6640625" style="1" customWidth="1"/>
    <col min="12512" max="12512" width="0" style="1" hidden="1" customWidth="1"/>
    <col min="12513" max="12513" width="22.33203125" style="1" customWidth="1"/>
    <col min="12514" max="12514" width="5.33203125" style="1" customWidth="1"/>
    <col min="12515" max="12515" width="36.33203125" style="1" customWidth="1"/>
    <col min="12516" max="12516" width="5.6640625" style="1" customWidth="1"/>
    <col min="12517" max="12517" width="0" style="1" hidden="1" customWidth="1"/>
    <col min="12518" max="12518" width="20.6640625" style="1" customWidth="1"/>
    <col min="12519" max="12519" width="4.88671875" style="1" customWidth="1"/>
    <col min="12520" max="12520" width="0" style="1" hidden="1" customWidth="1"/>
    <col min="12521" max="12521" width="24.6640625" style="1" customWidth="1"/>
    <col min="12522" max="12522" width="12.33203125" style="1" customWidth="1"/>
    <col min="12523" max="12523" width="0" style="1" hidden="1" customWidth="1"/>
    <col min="12524" max="12524" width="3.44140625" style="1" customWidth="1"/>
    <col min="12525" max="12525" width="0" style="1" hidden="1" customWidth="1"/>
    <col min="12526" max="12526" width="17.6640625" style="1" customWidth="1"/>
    <col min="12527" max="12527" width="3.44140625" style="1" customWidth="1"/>
    <col min="12528" max="12528" width="0" style="1" hidden="1" customWidth="1"/>
    <col min="12529" max="12529" width="23.6640625" style="1" customWidth="1"/>
    <col min="12530" max="12530" width="10" style="1" customWidth="1"/>
    <col min="12531" max="12531" width="0" style="1" hidden="1" customWidth="1"/>
    <col min="12532" max="12533" width="14.6640625" style="1" customWidth="1"/>
    <col min="12534" max="12534" width="12.88671875" style="1" customWidth="1"/>
    <col min="12535" max="12535" width="3.33203125" style="1" customWidth="1"/>
    <col min="12536" max="12536" width="30.33203125" style="1" customWidth="1"/>
    <col min="12537" max="12537" width="5" style="1" customWidth="1"/>
    <col min="12538" max="12538" width="0" style="1" hidden="1" customWidth="1"/>
    <col min="12539" max="12539" width="14.33203125" style="1" customWidth="1"/>
    <col min="12540" max="12540" width="5.6640625" style="1" customWidth="1"/>
    <col min="12541" max="12541" width="0" style="1" hidden="1" customWidth="1"/>
    <col min="12542" max="12542" width="17.33203125" style="1" customWidth="1"/>
    <col min="12543" max="12543" width="12.6640625" style="1" customWidth="1"/>
    <col min="12544" max="12544" width="0" style="1" hidden="1" customWidth="1"/>
    <col min="12545" max="12545" width="5.33203125" style="1" customWidth="1"/>
    <col min="12546" max="12546" width="0" style="1" hidden="1" customWidth="1"/>
    <col min="12547" max="12547" width="17" style="1" customWidth="1"/>
    <col min="12548" max="12548" width="6.33203125" style="1" customWidth="1"/>
    <col min="12549" max="12549" width="0" style="1" hidden="1" customWidth="1"/>
    <col min="12550" max="12550" width="14.33203125" style="1" customWidth="1"/>
    <col min="12551" max="12551" width="7.5546875" style="1" customWidth="1"/>
    <col min="12552" max="12552" width="0" style="1" hidden="1" customWidth="1"/>
    <col min="12553" max="12554" width="14.33203125" style="1" customWidth="1"/>
    <col min="12555" max="12555" width="20.88671875" style="1" customWidth="1"/>
    <col min="12556" max="12556" width="14.44140625" style="1" customWidth="1"/>
    <col min="12557" max="12557" width="15" style="1" customWidth="1"/>
    <col min="12558" max="12558" width="2.6640625" style="1" customWidth="1"/>
    <col min="12559" max="12559" width="11.6640625" style="1" customWidth="1"/>
    <col min="12560" max="12560" width="11.5546875" style="1" customWidth="1"/>
    <col min="12561" max="12561" width="2.33203125" style="1" customWidth="1"/>
    <col min="12562" max="12562" width="41" style="1" customWidth="1"/>
    <col min="12563" max="12563" width="14.33203125" style="1" customWidth="1"/>
    <col min="12564" max="12565" width="11.5546875" style="1" customWidth="1"/>
    <col min="12566" max="12566" width="21.88671875" style="1" customWidth="1"/>
    <col min="12567" max="12758" width="11.44140625" style="1"/>
    <col min="12759" max="12759" width="21.88671875" style="1" customWidth="1"/>
    <col min="12760" max="12760" width="13.88671875" style="1" customWidth="1"/>
    <col min="12761" max="12761" width="38.6640625" style="1" customWidth="1"/>
    <col min="12762" max="12762" width="3" style="1" bestFit="1" customWidth="1"/>
    <col min="12763" max="12763" width="32.33203125" style="1" customWidth="1"/>
    <col min="12764" max="12764" width="46.33203125" style="1" customWidth="1"/>
    <col min="12765" max="12765" width="19" style="1" customWidth="1"/>
    <col min="12766" max="12766" width="0" style="1" hidden="1" customWidth="1"/>
    <col min="12767" max="12767" width="17.6640625" style="1" customWidth="1"/>
    <col min="12768" max="12768" width="0" style="1" hidden="1" customWidth="1"/>
    <col min="12769" max="12769" width="22.33203125" style="1" customWidth="1"/>
    <col min="12770" max="12770" width="5.33203125" style="1" customWidth="1"/>
    <col min="12771" max="12771" width="36.33203125" style="1" customWidth="1"/>
    <col min="12772" max="12772" width="5.6640625" style="1" customWidth="1"/>
    <col min="12773" max="12773" width="0" style="1" hidden="1" customWidth="1"/>
    <col min="12774" max="12774" width="20.6640625" style="1" customWidth="1"/>
    <col min="12775" max="12775" width="4.88671875" style="1" customWidth="1"/>
    <col min="12776" max="12776" width="0" style="1" hidden="1" customWidth="1"/>
    <col min="12777" max="12777" width="24.6640625" style="1" customWidth="1"/>
    <col min="12778" max="12778" width="12.33203125" style="1" customWidth="1"/>
    <col min="12779" max="12779" width="0" style="1" hidden="1" customWidth="1"/>
    <col min="12780" max="12780" width="3.44140625" style="1" customWidth="1"/>
    <col min="12781" max="12781" width="0" style="1" hidden="1" customWidth="1"/>
    <col min="12782" max="12782" width="17.6640625" style="1" customWidth="1"/>
    <col min="12783" max="12783" width="3.44140625" style="1" customWidth="1"/>
    <col min="12784" max="12784" width="0" style="1" hidden="1" customWidth="1"/>
    <col min="12785" max="12785" width="23.6640625" style="1" customWidth="1"/>
    <col min="12786" max="12786" width="10" style="1" customWidth="1"/>
    <col min="12787" max="12787" width="0" style="1" hidden="1" customWidth="1"/>
    <col min="12788" max="12789" width="14.6640625" style="1" customWidth="1"/>
    <col min="12790" max="12790" width="12.88671875" style="1" customWidth="1"/>
    <col min="12791" max="12791" width="3.33203125" style="1" customWidth="1"/>
    <col min="12792" max="12792" width="30.33203125" style="1" customWidth="1"/>
    <col min="12793" max="12793" width="5" style="1" customWidth="1"/>
    <col min="12794" max="12794" width="0" style="1" hidden="1" customWidth="1"/>
    <col min="12795" max="12795" width="14.33203125" style="1" customWidth="1"/>
    <col min="12796" max="12796" width="5.6640625" style="1" customWidth="1"/>
    <col min="12797" max="12797" width="0" style="1" hidden="1" customWidth="1"/>
    <col min="12798" max="12798" width="17.33203125" style="1" customWidth="1"/>
    <col min="12799" max="12799" width="12.6640625" style="1" customWidth="1"/>
    <col min="12800" max="12800" width="0" style="1" hidden="1" customWidth="1"/>
    <col min="12801" max="12801" width="5.33203125" style="1" customWidth="1"/>
    <col min="12802" max="12802" width="0" style="1" hidden="1" customWidth="1"/>
    <col min="12803" max="12803" width="17" style="1" customWidth="1"/>
    <col min="12804" max="12804" width="6.33203125" style="1" customWidth="1"/>
    <col min="12805" max="12805" width="0" style="1" hidden="1" customWidth="1"/>
    <col min="12806" max="12806" width="14.33203125" style="1" customWidth="1"/>
    <col min="12807" max="12807" width="7.5546875" style="1" customWidth="1"/>
    <col min="12808" max="12808" width="0" style="1" hidden="1" customWidth="1"/>
    <col min="12809" max="12810" width="14.33203125" style="1" customWidth="1"/>
    <col min="12811" max="12811" width="20.88671875" style="1" customWidth="1"/>
    <col min="12812" max="12812" width="14.44140625" style="1" customWidth="1"/>
    <col min="12813" max="12813" width="15" style="1" customWidth="1"/>
    <col min="12814" max="12814" width="2.6640625" style="1" customWidth="1"/>
    <col min="12815" max="12815" width="11.6640625" style="1" customWidth="1"/>
    <col min="12816" max="12816" width="11.5546875" style="1" customWidth="1"/>
    <col min="12817" max="12817" width="2.33203125" style="1" customWidth="1"/>
    <col min="12818" max="12818" width="41" style="1" customWidth="1"/>
    <col min="12819" max="12819" width="14.33203125" style="1" customWidth="1"/>
    <col min="12820" max="12821" width="11.5546875" style="1" customWidth="1"/>
    <col min="12822" max="12822" width="21.88671875" style="1" customWidth="1"/>
    <col min="12823" max="13014" width="11.44140625" style="1"/>
    <col min="13015" max="13015" width="21.88671875" style="1" customWidth="1"/>
    <col min="13016" max="13016" width="13.88671875" style="1" customWidth="1"/>
    <col min="13017" max="13017" width="38.6640625" style="1" customWidth="1"/>
    <col min="13018" max="13018" width="3" style="1" bestFit="1" customWidth="1"/>
    <col min="13019" max="13019" width="32.33203125" style="1" customWidth="1"/>
    <col min="13020" max="13020" width="46.33203125" style="1" customWidth="1"/>
    <col min="13021" max="13021" width="19" style="1" customWidth="1"/>
    <col min="13022" max="13022" width="0" style="1" hidden="1" customWidth="1"/>
    <col min="13023" max="13023" width="17.6640625" style="1" customWidth="1"/>
    <col min="13024" max="13024" width="0" style="1" hidden="1" customWidth="1"/>
    <col min="13025" max="13025" width="22.33203125" style="1" customWidth="1"/>
    <col min="13026" max="13026" width="5.33203125" style="1" customWidth="1"/>
    <col min="13027" max="13027" width="36.33203125" style="1" customWidth="1"/>
    <col min="13028" max="13028" width="5.6640625" style="1" customWidth="1"/>
    <col min="13029" max="13029" width="0" style="1" hidden="1" customWidth="1"/>
    <col min="13030" max="13030" width="20.6640625" style="1" customWidth="1"/>
    <col min="13031" max="13031" width="4.88671875" style="1" customWidth="1"/>
    <col min="13032" max="13032" width="0" style="1" hidden="1" customWidth="1"/>
    <col min="13033" max="13033" width="24.6640625" style="1" customWidth="1"/>
    <col min="13034" max="13034" width="12.33203125" style="1" customWidth="1"/>
    <col min="13035" max="13035" width="0" style="1" hidden="1" customWidth="1"/>
    <col min="13036" max="13036" width="3.44140625" style="1" customWidth="1"/>
    <col min="13037" max="13037" width="0" style="1" hidden="1" customWidth="1"/>
    <col min="13038" max="13038" width="17.6640625" style="1" customWidth="1"/>
    <col min="13039" max="13039" width="3.44140625" style="1" customWidth="1"/>
    <col min="13040" max="13040" width="0" style="1" hidden="1" customWidth="1"/>
    <col min="13041" max="13041" width="23.6640625" style="1" customWidth="1"/>
    <col min="13042" max="13042" width="10" style="1" customWidth="1"/>
    <col min="13043" max="13043" width="0" style="1" hidden="1" customWidth="1"/>
    <col min="13044" max="13045" width="14.6640625" style="1" customWidth="1"/>
    <col min="13046" max="13046" width="12.88671875" style="1" customWidth="1"/>
    <col min="13047" max="13047" width="3.33203125" style="1" customWidth="1"/>
    <col min="13048" max="13048" width="30.33203125" style="1" customWidth="1"/>
    <col min="13049" max="13049" width="5" style="1" customWidth="1"/>
    <col min="13050" max="13050" width="0" style="1" hidden="1" customWidth="1"/>
    <col min="13051" max="13051" width="14.33203125" style="1" customWidth="1"/>
    <col min="13052" max="13052" width="5.6640625" style="1" customWidth="1"/>
    <col min="13053" max="13053" width="0" style="1" hidden="1" customWidth="1"/>
    <col min="13054" max="13054" width="17.33203125" style="1" customWidth="1"/>
    <col min="13055" max="13055" width="12.6640625" style="1" customWidth="1"/>
    <col min="13056" max="13056" width="0" style="1" hidden="1" customWidth="1"/>
    <col min="13057" max="13057" width="5.33203125" style="1" customWidth="1"/>
    <col min="13058" max="13058" width="0" style="1" hidden="1" customWidth="1"/>
    <col min="13059" max="13059" width="17" style="1" customWidth="1"/>
    <col min="13060" max="13060" width="6.33203125" style="1" customWidth="1"/>
    <col min="13061" max="13061" width="0" style="1" hidden="1" customWidth="1"/>
    <col min="13062" max="13062" width="14.33203125" style="1" customWidth="1"/>
    <col min="13063" max="13063" width="7.5546875" style="1" customWidth="1"/>
    <col min="13064" max="13064" width="0" style="1" hidden="1" customWidth="1"/>
    <col min="13065" max="13066" width="14.33203125" style="1" customWidth="1"/>
    <col min="13067" max="13067" width="20.88671875" style="1" customWidth="1"/>
    <col min="13068" max="13068" width="14.44140625" style="1" customWidth="1"/>
    <col min="13069" max="13069" width="15" style="1" customWidth="1"/>
    <col min="13070" max="13070" width="2.6640625" style="1" customWidth="1"/>
    <col min="13071" max="13071" width="11.6640625" style="1" customWidth="1"/>
    <col min="13072" max="13072" width="11.5546875" style="1" customWidth="1"/>
    <col min="13073" max="13073" width="2.33203125" style="1" customWidth="1"/>
    <col min="13074" max="13074" width="41" style="1" customWidth="1"/>
    <col min="13075" max="13075" width="14.33203125" style="1" customWidth="1"/>
    <col min="13076" max="13077" width="11.5546875" style="1" customWidth="1"/>
    <col min="13078" max="13078" width="21.88671875" style="1" customWidth="1"/>
    <col min="13079" max="13270" width="11.44140625" style="1"/>
    <col min="13271" max="13271" width="21.88671875" style="1" customWidth="1"/>
    <col min="13272" max="13272" width="13.88671875" style="1" customWidth="1"/>
    <col min="13273" max="13273" width="38.6640625" style="1" customWidth="1"/>
    <col min="13274" max="13274" width="3" style="1" bestFit="1" customWidth="1"/>
    <col min="13275" max="13275" width="32.33203125" style="1" customWidth="1"/>
    <col min="13276" max="13276" width="46.33203125" style="1" customWidth="1"/>
    <col min="13277" max="13277" width="19" style="1" customWidth="1"/>
    <col min="13278" max="13278" width="0" style="1" hidden="1" customWidth="1"/>
    <col min="13279" max="13279" width="17.6640625" style="1" customWidth="1"/>
    <col min="13280" max="13280" width="0" style="1" hidden="1" customWidth="1"/>
    <col min="13281" max="13281" width="22.33203125" style="1" customWidth="1"/>
    <col min="13282" max="13282" width="5.33203125" style="1" customWidth="1"/>
    <col min="13283" max="13283" width="36.33203125" style="1" customWidth="1"/>
    <col min="13284" max="13284" width="5.6640625" style="1" customWidth="1"/>
    <col min="13285" max="13285" width="0" style="1" hidden="1" customWidth="1"/>
    <col min="13286" max="13286" width="20.6640625" style="1" customWidth="1"/>
    <col min="13287" max="13287" width="4.88671875" style="1" customWidth="1"/>
    <col min="13288" max="13288" width="0" style="1" hidden="1" customWidth="1"/>
    <col min="13289" max="13289" width="24.6640625" style="1" customWidth="1"/>
    <col min="13290" max="13290" width="12.33203125" style="1" customWidth="1"/>
    <col min="13291" max="13291" width="0" style="1" hidden="1" customWidth="1"/>
    <col min="13292" max="13292" width="3.44140625" style="1" customWidth="1"/>
    <col min="13293" max="13293" width="0" style="1" hidden="1" customWidth="1"/>
    <col min="13294" max="13294" width="17.6640625" style="1" customWidth="1"/>
    <col min="13295" max="13295" width="3.44140625" style="1" customWidth="1"/>
    <col min="13296" max="13296" width="0" style="1" hidden="1" customWidth="1"/>
    <col min="13297" max="13297" width="23.6640625" style="1" customWidth="1"/>
    <col min="13298" max="13298" width="10" style="1" customWidth="1"/>
    <col min="13299" max="13299" width="0" style="1" hidden="1" customWidth="1"/>
    <col min="13300" max="13301" width="14.6640625" style="1" customWidth="1"/>
    <col min="13302" max="13302" width="12.88671875" style="1" customWidth="1"/>
    <col min="13303" max="13303" width="3.33203125" style="1" customWidth="1"/>
    <col min="13304" max="13304" width="30.33203125" style="1" customWidth="1"/>
    <col min="13305" max="13305" width="5" style="1" customWidth="1"/>
    <col min="13306" max="13306" width="0" style="1" hidden="1" customWidth="1"/>
    <col min="13307" max="13307" width="14.33203125" style="1" customWidth="1"/>
    <col min="13308" max="13308" width="5.6640625" style="1" customWidth="1"/>
    <col min="13309" max="13309" width="0" style="1" hidden="1" customWidth="1"/>
    <col min="13310" max="13310" width="17.33203125" style="1" customWidth="1"/>
    <col min="13311" max="13311" width="12.6640625" style="1" customWidth="1"/>
    <col min="13312" max="13312" width="0" style="1" hidden="1" customWidth="1"/>
    <col min="13313" max="13313" width="5.33203125" style="1" customWidth="1"/>
    <col min="13314" max="13314" width="0" style="1" hidden="1" customWidth="1"/>
    <col min="13315" max="13315" width="17" style="1" customWidth="1"/>
    <col min="13316" max="13316" width="6.33203125" style="1" customWidth="1"/>
    <col min="13317" max="13317" width="0" style="1" hidden="1" customWidth="1"/>
    <col min="13318" max="13318" width="14.33203125" style="1" customWidth="1"/>
    <col min="13319" max="13319" width="7.5546875" style="1" customWidth="1"/>
    <col min="13320" max="13320" width="0" style="1" hidden="1" customWidth="1"/>
    <col min="13321" max="13322" width="14.33203125" style="1" customWidth="1"/>
    <col min="13323" max="13323" width="20.88671875" style="1" customWidth="1"/>
    <col min="13324" max="13324" width="14.44140625" style="1" customWidth="1"/>
    <col min="13325" max="13325" width="15" style="1" customWidth="1"/>
    <col min="13326" max="13326" width="2.6640625" style="1" customWidth="1"/>
    <col min="13327" max="13327" width="11.6640625" style="1" customWidth="1"/>
    <col min="13328" max="13328" width="11.5546875" style="1" customWidth="1"/>
    <col min="13329" max="13329" width="2.33203125" style="1" customWidth="1"/>
    <col min="13330" max="13330" width="41" style="1" customWidth="1"/>
    <col min="13331" max="13331" width="14.33203125" style="1" customWidth="1"/>
    <col min="13332" max="13333" width="11.5546875" style="1" customWidth="1"/>
    <col min="13334" max="13334" width="21.88671875" style="1" customWidth="1"/>
    <col min="13335" max="13526" width="11.44140625" style="1"/>
    <col min="13527" max="13527" width="21.88671875" style="1" customWidth="1"/>
    <col min="13528" max="13528" width="13.88671875" style="1" customWidth="1"/>
    <col min="13529" max="13529" width="38.6640625" style="1" customWidth="1"/>
    <col min="13530" max="13530" width="3" style="1" bestFit="1" customWidth="1"/>
    <col min="13531" max="13531" width="32.33203125" style="1" customWidth="1"/>
    <col min="13532" max="13532" width="46.33203125" style="1" customWidth="1"/>
    <col min="13533" max="13533" width="19" style="1" customWidth="1"/>
    <col min="13534" max="13534" width="0" style="1" hidden="1" customWidth="1"/>
    <col min="13535" max="13535" width="17.6640625" style="1" customWidth="1"/>
    <col min="13536" max="13536" width="0" style="1" hidden="1" customWidth="1"/>
    <col min="13537" max="13537" width="22.33203125" style="1" customWidth="1"/>
    <col min="13538" max="13538" width="5.33203125" style="1" customWidth="1"/>
    <col min="13539" max="13539" width="36.33203125" style="1" customWidth="1"/>
    <col min="13540" max="13540" width="5.6640625" style="1" customWidth="1"/>
    <col min="13541" max="13541" width="0" style="1" hidden="1" customWidth="1"/>
    <col min="13542" max="13542" width="20.6640625" style="1" customWidth="1"/>
    <col min="13543" max="13543" width="4.88671875" style="1" customWidth="1"/>
    <col min="13544" max="13544" width="0" style="1" hidden="1" customWidth="1"/>
    <col min="13545" max="13545" width="24.6640625" style="1" customWidth="1"/>
    <col min="13546" max="13546" width="12.33203125" style="1" customWidth="1"/>
    <col min="13547" max="13547" width="0" style="1" hidden="1" customWidth="1"/>
    <col min="13548" max="13548" width="3.44140625" style="1" customWidth="1"/>
    <col min="13549" max="13549" width="0" style="1" hidden="1" customWidth="1"/>
    <col min="13550" max="13550" width="17.6640625" style="1" customWidth="1"/>
    <col min="13551" max="13551" width="3.44140625" style="1" customWidth="1"/>
    <col min="13552" max="13552" width="0" style="1" hidden="1" customWidth="1"/>
    <col min="13553" max="13553" width="23.6640625" style="1" customWidth="1"/>
    <col min="13554" max="13554" width="10" style="1" customWidth="1"/>
    <col min="13555" max="13555" width="0" style="1" hidden="1" customWidth="1"/>
    <col min="13556" max="13557" width="14.6640625" style="1" customWidth="1"/>
    <col min="13558" max="13558" width="12.88671875" style="1" customWidth="1"/>
    <col min="13559" max="13559" width="3.33203125" style="1" customWidth="1"/>
    <col min="13560" max="13560" width="30.33203125" style="1" customWidth="1"/>
    <col min="13561" max="13561" width="5" style="1" customWidth="1"/>
    <col min="13562" max="13562" width="0" style="1" hidden="1" customWidth="1"/>
    <col min="13563" max="13563" width="14.33203125" style="1" customWidth="1"/>
    <col min="13564" max="13564" width="5.6640625" style="1" customWidth="1"/>
    <col min="13565" max="13565" width="0" style="1" hidden="1" customWidth="1"/>
    <col min="13566" max="13566" width="17.33203125" style="1" customWidth="1"/>
    <col min="13567" max="13567" width="12.6640625" style="1" customWidth="1"/>
    <col min="13568" max="13568" width="0" style="1" hidden="1" customWidth="1"/>
    <col min="13569" max="13569" width="5.33203125" style="1" customWidth="1"/>
    <col min="13570" max="13570" width="0" style="1" hidden="1" customWidth="1"/>
    <col min="13571" max="13571" width="17" style="1" customWidth="1"/>
    <col min="13572" max="13572" width="6.33203125" style="1" customWidth="1"/>
    <col min="13573" max="13573" width="0" style="1" hidden="1" customWidth="1"/>
    <col min="13574" max="13574" width="14.33203125" style="1" customWidth="1"/>
    <col min="13575" max="13575" width="7.5546875" style="1" customWidth="1"/>
    <col min="13576" max="13576" width="0" style="1" hidden="1" customWidth="1"/>
    <col min="13577" max="13578" width="14.33203125" style="1" customWidth="1"/>
    <col min="13579" max="13579" width="20.88671875" style="1" customWidth="1"/>
    <col min="13580" max="13580" width="14.44140625" style="1" customWidth="1"/>
    <col min="13581" max="13581" width="15" style="1" customWidth="1"/>
    <col min="13582" max="13582" width="2.6640625" style="1" customWidth="1"/>
    <col min="13583" max="13583" width="11.6640625" style="1" customWidth="1"/>
    <col min="13584" max="13584" width="11.5546875" style="1" customWidth="1"/>
    <col min="13585" max="13585" width="2.33203125" style="1" customWidth="1"/>
    <col min="13586" max="13586" width="41" style="1" customWidth="1"/>
    <col min="13587" max="13587" width="14.33203125" style="1" customWidth="1"/>
    <col min="13588" max="13589" width="11.5546875" style="1" customWidth="1"/>
    <col min="13590" max="13590" width="21.88671875" style="1" customWidth="1"/>
    <col min="13591" max="13782" width="11.44140625" style="1"/>
    <col min="13783" max="13783" width="21.88671875" style="1" customWidth="1"/>
    <col min="13784" max="13784" width="13.88671875" style="1" customWidth="1"/>
    <col min="13785" max="13785" width="38.6640625" style="1" customWidth="1"/>
    <col min="13786" max="13786" width="3" style="1" bestFit="1" customWidth="1"/>
    <col min="13787" max="13787" width="32.33203125" style="1" customWidth="1"/>
    <col min="13788" max="13788" width="46.33203125" style="1" customWidth="1"/>
    <col min="13789" max="13789" width="19" style="1" customWidth="1"/>
    <col min="13790" max="13790" width="0" style="1" hidden="1" customWidth="1"/>
    <col min="13791" max="13791" width="17.6640625" style="1" customWidth="1"/>
    <col min="13792" max="13792" width="0" style="1" hidden="1" customWidth="1"/>
    <col min="13793" max="13793" width="22.33203125" style="1" customWidth="1"/>
    <col min="13794" max="13794" width="5.33203125" style="1" customWidth="1"/>
    <col min="13795" max="13795" width="36.33203125" style="1" customWidth="1"/>
    <col min="13796" max="13796" width="5.6640625" style="1" customWidth="1"/>
    <col min="13797" max="13797" width="0" style="1" hidden="1" customWidth="1"/>
    <col min="13798" max="13798" width="20.6640625" style="1" customWidth="1"/>
    <col min="13799" max="13799" width="4.88671875" style="1" customWidth="1"/>
    <col min="13800" max="13800" width="0" style="1" hidden="1" customWidth="1"/>
    <col min="13801" max="13801" width="24.6640625" style="1" customWidth="1"/>
    <col min="13802" max="13802" width="12.33203125" style="1" customWidth="1"/>
    <col min="13803" max="13803" width="0" style="1" hidden="1" customWidth="1"/>
    <col min="13804" max="13804" width="3.44140625" style="1" customWidth="1"/>
    <col min="13805" max="13805" width="0" style="1" hidden="1" customWidth="1"/>
    <col min="13806" max="13806" width="17.6640625" style="1" customWidth="1"/>
    <col min="13807" max="13807" width="3.44140625" style="1" customWidth="1"/>
    <col min="13808" max="13808" width="0" style="1" hidden="1" customWidth="1"/>
    <col min="13809" max="13809" width="23.6640625" style="1" customWidth="1"/>
    <col min="13810" max="13810" width="10" style="1" customWidth="1"/>
    <col min="13811" max="13811" width="0" style="1" hidden="1" customWidth="1"/>
    <col min="13812" max="13813" width="14.6640625" style="1" customWidth="1"/>
    <col min="13814" max="13814" width="12.88671875" style="1" customWidth="1"/>
    <col min="13815" max="13815" width="3.33203125" style="1" customWidth="1"/>
    <col min="13816" max="13816" width="30.33203125" style="1" customWidth="1"/>
    <col min="13817" max="13817" width="5" style="1" customWidth="1"/>
    <col min="13818" max="13818" width="0" style="1" hidden="1" customWidth="1"/>
    <col min="13819" max="13819" width="14.33203125" style="1" customWidth="1"/>
    <col min="13820" max="13820" width="5.6640625" style="1" customWidth="1"/>
    <col min="13821" max="13821" width="0" style="1" hidden="1" customWidth="1"/>
    <col min="13822" max="13822" width="17.33203125" style="1" customWidth="1"/>
    <col min="13823" max="13823" width="12.6640625" style="1" customWidth="1"/>
    <col min="13824" max="13824" width="0" style="1" hidden="1" customWidth="1"/>
    <col min="13825" max="13825" width="5.33203125" style="1" customWidth="1"/>
    <col min="13826" max="13826" width="0" style="1" hidden="1" customWidth="1"/>
    <col min="13827" max="13827" width="17" style="1" customWidth="1"/>
    <col min="13828" max="13828" width="6.33203125" style="1" customWidth="1"/>
    <col min="13829" max="13829" width="0" style="1" hidden="1" customWidth="1"/>
    <col min="13830" max="13830" width="14.33203125" style="1" customWidth="1"/>
    <col min="13831" max="13831" width="7.5546875" style="1" customWidth="1"/>
    <col min="13832" max="13832" width="0" style="1" hidden="1" customWidth="1"/>
    <col min="13833" max="13834" width="14.33203125" style="1" customWidth="1"/>
    <col min="13835" max="13835" width="20.88671875" style="1" customWidth="1"/>
    <col min="13836" max="13836" width="14.44140625" style="1" customWidth="1"/>
    <col min="13837" max="13837" width="15" style="1" customWidth="1"/>
    <col min="13838" max="13838" width="2.6640625" style="1" customWidth="1"/>
    <col min="13839" max="13839" width="11.6640625" style="1" customWidth="1"/>
    <col min="13840" max="13840" width="11.5546875" style="1" customWidth="1"/>
    <col min="13841" max="13841" width="2.33203125" style="1" customWidth="1"/>
    <col min="13842" max="13842" width="41" style="1" customWidth="1"/>
    <col min="13843" max="13843" width="14.33203125" style="1" customWidth="1"/>
    <col min="13844" max="13845" width="11.5546875" style="1" customWidth="1"/>
    <col min="13846" max="13846" width="21.88671875" style="1" customWidth="1"/>
    <col min="13847" max="14038" width="11.44140625" style="1"/>
    <col min="14039" max="14039" width="21.88671875" style="1" customWidth="1"/>
    <col min="14040" max="14040" width="13.88671875" style="1" customWidth="1"/>
    <col min="14041" max="14041" width="38.6640625" style="1" customWidth="1"/>
    <col min="14042" max="14042" width="3" style="1" bestFit="1" customWidth="1"/>
    <col min="14043" max="14043" width="32.33203125" style="1" customWidth="1"/>
    <col min="14044" max="14044" width="46.33203125" style="1" customWidth="1"/>
    <col min="14045" max="14045" width="19" style="1" customWidth="1"/>
    <col min="14046" max="14046" width="0" style="1" hidden="1" customWidth="1"/>
    <col min="14047" max="14047" width="17.6640625" style="1" customWidth="1"/>
    <col min="14048" max="14048" width="0" style="1" hidden="1" customWidth="1"/>
    <col min="14049" max="14049" width="22.33203125" style="1" customWidth="1"/>
    <col min="14050" max="14050" width="5.33203125" style="1" customWidth="1"/>
    <col min="14051" max="14051" width="36.33203125" style="1" customWidth="1"/>
    <col min="14052" max="14052" width="5.6640625" style="1" customWidth="1"/>
    <col min="14053" max="14053" width="0" style="1" hidden="1" customWidth="1"/>
    <col min="14054" max="14054" width="20.6640625" style="1" customWidth="1"/>
    <col min="14055" max="14055" width="4.88671875" style="1" customWidth="1"/>
    <col min="14056" max="14056" width="0" style="1" hidden="1" customWidth="1"/>
    <col min="14057" max="14057" width="24.6640625" style="1" customWidth="1"/>
    <col min="14058" max="14058" width="12.33203125" style="1" customWidth="1"/>
    <col min="14059" max="14059" width="0" style="1" hidden="1" customWidth="1"/>
    <col min="14060" max="14060" width="3.44140625" style="1" customWidth="1"/>
    <col min="14061" max="14061" width="0" style="1" hidden="1" customWidth="1"/>
    <col min="14062" max="14062" width="17.6640625" style="1" customWidth="1"/>
    <col min="14063" max="14063" width="3.44140625" style="1" customWidth="1"/>
    <col min="14064" max="14064" width="0" style="1" hidden="1" customWidth="1"/>
    <col min="14065" max="14065" width="23.6640625" style="1" customWidth="1"/>
    <col min="14066" max="14066" width="10" style="1" customWidth="1"/>
    <col min="14067" max="14067" width="0" style="1" hidden="1" customWidth="1"/>
    <col min="14068" max="14069" width="14.6640625" style="1" customWidth="1"/>
    <col min="14070" max="14070" width="12.88671875" style="1" customWidth="1"/>
    <col min="14071" max="14071" width="3.33203125" style="1" customWidth="1"/>
    <col min="14072" max="14072" width="30.33203125" style="1" customWidth="1"/>
    <col min="14073" max="14073" width="5" style="1" customWidth="1"/>
    <col min="14074" max="14074" width="0" style="1" hidden="1" customWidth="1"/>
    <col min="14075" max="14075" width="14.33203125" style="1" customWidth="1"/>
    <col min="14076" max="14076" width="5.6640625" style="1" customWidth="1"/>
    <col min="14077" max="14077" width="0" style="1" hidden="1" customWidth="1"/>
    <col min="14078" max="14078" width="17.33203125" style="1" customWidth="1"/>
    <col min="14079" max="14079" width="12.6640625" style="1" customWidth="1"/>
    <col min="14080" max="14080" width="0" style="1" hidden="1" customWidth="1"/>
    <col min="14081" max="14081" width="5.33203125" style="1" customWidth="1"/>
    <col min="14082" max="14082" width="0" style="1" hidden="1" customWidth="1"/>
    <col min="14083" max="14083" width="17" style="1" customWidth="1"/>
    <col min="14084" max="14084" width="6.33203125" style="1" customWidth="1"/>
    <col min="14085" max="14085" width="0" style="1" hidden="1" customWidth="1"/>
    <col min="14086" max="14086" width="14.33203125" style="1" customWidth="1"/>
    <col min="14087" max="14087" width="7.5546875" style="1" customWidth="1"/>
    <col min="14088" max="14088" width="0" style="1" hidden="1" customWidth="1"/>
    <col min="14089" max="14090" width="14.33203125" style="1" customWidth="1"/>
    <col min="14091" max="14091" width="20.88671875" style="1" customWidth="1"/>
    <col min="14092" max="14092" width="14.44140625" style="1" customWidth="1"/>
    <col min="14093" max="14093" width="15" style="1" customWidth="1"/>
    <col min="14094" max="14094" width="2.6640625" style="1" customWidth="1"/>
    <col min="14095" max="14095" width="11.6640625" style="1" customWidth="1"/>
    <col min="14096" max="14096" width="11.5546875" style="1" customWidth="1"/>
    <col min="14097" max="14097" width="2.33203125" style="1" customWidth="1"/>
    <col min="14098" max="14098" width="41" style="1" customWidth="1"/>
    <col min="14099" max="14099" width="14.33203125" style="1" customWidth="1"/>
    <col min="14100" max="14101" width="11.5546875" style="1" customWidth="1"/>
    <col min="14102" max="14102" width="21.88671875" style="1" customWidth="1"/>
    <col min="14103" max="14294" width="11.44140625" style="1"/>
    <col min="14295" max="14295" width="21.88671875" style="1" customWidth="1"/>
    <col min="14296" max="14296" width="13.88671875" style="1" customWidth="1"/>
    <col min="14297" max="14297" width="38.6640625" style="1" customWidth="1"/>
    <col min="14298" max="14298" width="3" style="1" bestFit="1" customWidth="1"/>
    <col min="14299" max="14299" width="32.33203125" style="1" customWidth="1"/>
    <col min="14300" max="14300" width="46.33203125" style="1" customWidth="1"/>
    <col min="14301" max="14301" width="19" style="1" customWidth="1"/>
    <col min="14302" max="14302" width="0" style="1" hidden="1" customWidth="1"/>
    <col min="14303" max="14303" width="17.6640625" style="1" customWidth="1"/>
    <col min="14304" max="14304" width="0" style="1" hidden="1" customWidth="1"/>
    <col min="14305" max="14305" width="22.33203125" style="1" customWidth="1"/>
    <col min="14306" max="14306" width="5.33203125" style="1" customWidth="1"/>
    <col min="14307" max="14307" width="36.33203125" style="1" customWidth="1"/>
    <col min="14308" max="14308" width="5.6640625" style="1" customWidth="1"/>
    <col min="14309" max="14309" width="0" style="1" hidden="1" customWidth="1"/>
    <col min="14310" max="14310" width="20.6640625" style="1" customWidth="1"/>
    <col min="14311" max="14311" width="4.88671875" style="1" customWidth="1"/>
    <col min="14312" max="14312" width="0" style="1" hidden="1" customWidth="1"/>
    <col min="14313" max="14313" width="24.6640625" style="1" customWidth="1"/>
    <col min="14314" max="14314" width="12.33203125" style="1" customWidth="1"/>
    <col min="14315" max="14315" width="0" style="1" hidden="1" customWidth="1"/>
    <col min="14316" max="14316" width="3.44140625" style="1" customWidth="1"/>
    <col min="14317" max="14317" width="0" style="1" hidden="1" customWidth="1"/>
    <col min="14318" max="14318" width="17.6640625" style="1" customWidth="1"/>
    <col min="14319" max="14319" width="3.44140625" style="1" customWidth="1"/>
    <col min="14320" max="14320" width="0" style="1" hidden="1" customWidth="1"/>
    <col min="14321" max="14321" width="23.6640625" style="1" customWidth="1"/>
    <col min="14322" max="14322" width="10" style="1" customWidth="1"/>
    <col min="14323" max="14323" width="0" style="1" hidden="1" customWidth="1"/>
    <col min="14324" max="14325" width="14.6640625" style="1" customWidth="1"/>
    <col min="14326" max="14326" width="12.88671875" style="1" customWidth="1"/>
    <col min="14327" max="14327" width="3.33203125" style="1" customWidth="1"/>
    <col min="14328" max="14328" width="30.33203125" style="1" customWidth="1"/>
    <col min="14329" max="14329" width="5" style="1" customWidth="1"/>
    <col min="14330" max="14330" width="0" style="1" hidden="1" customWidth="1"/>
    <col min="14331" max="14331" width="14.33203125" style="1" customWidth="1"/>
    <col min="14332" max="14332" width="5.6640625" style="1" customWidth="1"/>
    <col min="14333" max="14333" width="0" style="1" hidden="1" customWidth="1"/>
    <col min="14334" max="14334" width="17.33203125" style="1" customWidth="1"/>
    <col min="14335" max="14335" width="12.6640625" style="1" customWidth="1"/>
    <col min="14336" max="14336" width="0" style="1" hidden="1" customWidth="1"/>
    <col min="14337" max="14337" width="5.33203125" style="1" customWidth="1"/>
    <col min="14338" max="14338" width="0" style="1" hidden="1" customWidth="1"/>
    <col min="14339" max="14339" width="17" style="1" customWidth="1"/>
    <col min="14340" max="14340" width="6.33203125" style="1" customWidth="1"/>
    <col min="14341" max="14341" width="0" style="1" hidden="1" customWidth="1"/>
    <col min="14342" max="14342" width="14.33203125" style="1" customWidth="1"/>
    <col min="14343" max="14343" width="7.5546875" style="1" customWidth="1"/>
    <col min="14344" max="14344" width="0" style="1" hidden="1" customWidth="1"/>
    <col min="14345" max="14346" width="14.33203125" style="1" customWidth="1"/>
    <col min="14347" max="14347" width="20.88671875" style="1" customWidth="1"/>
    <col min="14348" max="14348" width="14.44140625" style="1" customWidth="1"/>
    <col min="14349" max="14349" width="15" style="1" customWidth="1"/>
    <col min="14350" max="14350" width="2.6640625" style="1" customWidth="1"/>
    <col min="14351" max="14351" width="11.6640625" style="1" customWidth="1"/>
    <col min="14352" max="14352" width="11.5546875" style="1" customWidth="1"/>
    <col min="14353" max="14353" width="2.33203125" style="1" customWidth="1"/>
    <col min="14354" max="14354" width="41" style="1" customWidth="1"/>
    <col min="14355" max="14355" width="14.33203125" style="1" customWidth="1"/>
    <col min="14356" max="14357" width="11.5546875" style="1" customWidth="1"/>
    <col min="14358" max="14358" width="21.88671875" style="1" customWidth="1"/>
    <col min="14359" max="14550" width="11.44140625" style="1"/>
    <col min="14551" max="14551" width="21.88671875" style="1" customWidth="1"/>
    <col min="14552" max="14552" width="13.88671875" style="1" customWidth="1"/>
    <col min="14553" max="14553" width="38.6640625" style="1" customWidth="1"/>
    <col min="14554" max="14554" width="3" style="1" bestFit="1" customWidth="1"/>
    <col min="14555" max="14555" width="32.33203125" style="1" customWidth="1"/>
    <col min="14556" max="14556" width="46.33203125" style="1" customWidth="1"/>
    <col min="14557" max="14557" width="19" style="1" customWidth="1"/>
    <col min="14558" max="14558" width="0" style="1" hidden="1" customWidth="1"/>
    <col min="14559" max="14559" width="17.6640625" style="1" customWidth="1"/>
    <col min="14560" max="14560" width="0" style="1" hidden="1" customWidth="1"/>
    <col min="14561" max="14561" width="22.33203125" style="1" customWidth="1"/>
    <col min="14562" max="14562" width="5.33203125" style="1" customWidth="1"/>
    <col min="14563" max="14563" width="36.33203125" style="1" customWidth="1"/>
    <col min="14564" max="14564" width="5.6640625" style="1" customWidth="1"/>
    <col min="14565" max="14565" width="0" style="1" hidden="1" customWidth="1"/>
    <col min="14566" max="14566" width="20.6640625" style="1" customWidth="1"/>
    <col min="14567" max="14567" width="4.88671875" style="1" customWidth="1"/>
    <col min="14568" max="14568" width="0" style="1" hidden="1" customWidth="1"/>
    <col min="14569" max="14569" width="24.6640625" style="1" customWidth="1"/>
    <col min="14570" max="14570" width="12.33203125" style="1" customWidth="1"/>
    <col min="14571" max="14571" width="0" style="1" hidden="1" customWidth="1"/>
    <col min="14572" max="14572" width="3.44140625" style="1" customWidth="1"/>
    <col min="14573" max="14573" width="0" style="1" hidden="1" customWidth="1"/>
    <col min="14574" max="14574" width="17.6640625" style="1" customWidth="1"/>
    <col min="14575" max="14575" width="3.44140625" style="1" customWidth="1"/>
    <col min="14576" max="14576" width="0" style="1" hidden="1" customWidth="1"/>
    <col min="14577" max="14577" width="23.6640625" style="1" customWidth="1"/>
    <col min="14578" max="14578" width="10" style="1" customWidth="1"/>
    <col min="14579" max="14579" width="0" style="1" hidden="1" customWidth="1"/>
    <col min="14580" max="14581" width="14.6640625" style="1" customWidth="1"/>
    <col min="14582" max="14582" width="12.88671875" style="1" customWidth="1"/>
    <col min="14583" max="14583" width="3.33203125" style="1" customWidth="1"/>
    <col min="14584" max="14584" width="30.33203125" style="1" customWidth="1"/>
    <col min="14585" max="14585" width="5" style="1" customWidth="1"/>
    <col min="14586" max="14586" width="0" style="1" hidden="1" customWidth="1"/>
    <col min="14587" max="14587" width="14.33203125" style="1" customWidth="1"/>
    <col min="14588" max="14588" width="5.6640625" style="1" customWidth="1"/>
    <col min="14589" max="14589" width="0" style="1" hidden="1" customWidth="1"/>
    <col min="14590" max="14590" width="17.33203125" style="1" customWidth="1"/>
    <col min="14591" max="14591" width="12.6640625" style="1" customWidth="1"/>
    <col min="14592" max="14592" width="0" style="1" hidden="1" customWidth="1"/>
    <col min="14593" max="14593" width="5.33203125" style="1" customWidth="1"/>
    <col min="14594" max="14594" width="0" style="1" hidden="1" customWidth="1"/>
    <col min="14595" max="14595" width="17" style="1" customWidth="1"/>
    <col min="14596" max="14596" width="6.33203125" style="1" customWidth="1"/>
    <col min="14597" max="14597" width="0" style="1" hidden="1" customWidth="1"/>
    <col min="14598" max="14598" width="14.33203125" style="1" customWidth="1"/>
    <col min="14599" max="14599" width="7.5546875" style="1" customWidth="1"/>
    <col min="14600" max="14600" width="0" style="1" hidden="1" customWidth="1"/>
    <col min="14601" max="14602" width="14.33203125" style="1" customWidth="1"/>
    <col min="14603" max="14603" width="20.88671875" style="1" customWidth="1"/>
    <col min="14604" max="14604" width="14.44140625" style="1" customWidth="1"/>
    <col min="14605" max="14605" width="15" style="1" customWidth="1"/>
    <col min="14606" max="14606" width="2.6640625" style="1" customWidth="1"/>
    <col min="14607" max="14607" width="11.6640625" style="1" customWidth="1"/>
    <col min="14608" max="14608" width="11.5546875" style="1" customWidth="1"/>
    <col min="14609" max="14609" width="2.33203125" style="1" customWidth="1"/>
    <col min="14610" max="14610" width="41" style="1" customWidth="1"/>
    <col min="14611" max="14611" width="14.33203125" style="1" customWidth="1"/>
    <col min="14612" max="14613" width="11.5546875" style="1" customWidth="1"/>
    <col min="14614" max="14614" width="21.88671875" style="1" customWidth="1"/>
    <col min="14615" max="14806" width="11.44140625" style="1"/>
    <col min="14807" max="14807" width="21.88671875" style="1" customWidth="1"/>
    <col min="14808" max="14808" width="13.88671875" style="1" customWidth="1"/>
    <col min="14809" max="14809" width="38.6640625" style="1" customWidth="1"/>
    <col min="14810" max="14810" width="3" style="1" bestFit="1" customWidth="1"/>
    <col min="14811" max="14811" width="32.33203125" style="1" customWidth="1"/>
    <col min="14812" max="14812" width="46.33203125" style="1" customWidth="1"/>
    <col min="14813" max="14813" width="19" style="1" customWidth="1"/>
    <col min="14814" max="14814" width="0" style="1" hidden="1" customWidth="1"/>
    <col min="14815" max="14815" width="17.6640625" style="1" customWidth="1"/>
    <col min="14816" max="14816" width="0" style="1" hidden="1" customWidth="1"/>
    <col min="14817" max="14817" width="22.33203125" style="1" customWidth="1"/>
    <col min="14818" max="14818" width="5.33203125" style="1" customWidth="1"/>
    <col min="14819" max="14819" width="36.33203125" style="1" customWidth="1"/>
    <col min="14820" max="14820" width="5.6640625" style="1" customWidth="1"/>
    <col min="14821" max="14821" width="0" style="1" hidden="1" customWidth="1"/>
    <col min="14822" max="14822" width="20.6640625" style="1" customWidth="1"/>
    <col min="14823" max="14823" width="4.88671875" style="1" customWidth="1"/>
    <col min="14824" max="14824" width="0" style="1" hidden="1" customWidth="1"/>
    <col min="14825" max="14825" width="24.6640625" style="1" customWidth="1"/>
    <col min="14826" max="14826" width="12.33203125" style="1" customWidth="1"/>
    <col min="14827" max="14827" width="0" style="1" hidden="1" customWidth="1"/>
    <col min="14828" max="14828" width="3.44140625" style="1" customWidth="1"/>
    <col min="14829" max="14829" width="0" style="1" hidden="1" customWidth="1"/>
    <col min="14830" max="14830" width="17.6640625" style="1" customWidth="1"/>
    <col min="14831" max="14831" width="3.44140625" style="1" customWidth="1"/>
    <col min="14832" max="14832" width="0" style="1" hidden="1" customWidth="1"/>
    <col min="14833" max="14833" width="23.6640625" style="1" customWidth="1"/>
    <col min="14834" max="14834" width="10" style="1" customWidth="1"/>
    <col min="14835" max="14835" width="0" style="1" hidden="1" customWidth="1"/>
    <col min="14836" max="14837" width="14.6640625" style="1" customWidth="1"/>
    <col min="14838" max="14838" width="12.88671875" style="1" customWidth="1"/>
    <col min="14839" max="14839" width="3.33203125" style="1" customWidth="1"/>
    <col min="14840" max="14840" width="30.33203125" style="1" customWidth="1"/>
    <col min="14841" max="14841" width="5" style="1" customWidth="1"/>
    <col min="14842" max="14842" width="0" style="1" hidden="1" customWidth="1"/>
    <col min="14843" max="14843" width="14.33203125" style="1" customWidth="1"/>
    <col min="14844" max="14844" width="5.6640625" style="1" customWidth="1"/>
    <col min="14845" max="14845" width="0" style="1" hidden="1" customWidth="1"/>
    <col min="14846" max="14846" width="17.33203125" style="1" customWidth="1"/>
    <col min="14847" max="14847" width="12.6640625" style="1" customWidth="1"/>
    <col min="14848" max="14848" width="0" style="1" hidden="1" customWidth="1"/>
    <col min="14849" max="14849" width="5.33203125" style="1" customWidth="1"/>
    <col min="14850" max="14850" width="0" style="1" hidden="1" customWidth="1"/>
    <col min="14851" max="14851" width="17" style="1" customWidth="1"/>
    <col min="14852" max="14852" width="6.33203125" style="1" customWidth="1"/>
    <col min="14853" max="14853" width="0" style="1" hidden="1" customWidth="1"/>
    <col min="14854" max="14854" width="14.33203125" style="1" customWidth="1"/>
    <col min="14855" max="14855" width="7.5546875" style="1" customWidth="1"/>
    <col min="14856" max="14856" width="0" style="1" hidden="1" customWidth="1"/>
    <col min="14857" max="14858" width="14.33203125" style="1" customWidth="1"/>
    <col min="14859" max="14859" width="20.88671875" style="1" customWidth="1"/>
    <col min="14860" max="14860" width="14.44140625" style="1" customWidth="1"/>
    <col min="14861" max="14861" width="15" style="1" customWidth="1"/>
    <col min="14862" max="14862" width="2.6640625" style="1" customWidth="1"/>
    <col min="14863" max="14863" width="11.6640625" style="1" customWidth="1"/>
    <col min="14864" max="14864" width="11.5546875" style="1" customWidth="1"/>
    <col min="14865" max="14865" width="2.33203125" style="1" customWidth="1"/>
    <col min="14866" max="14866" width="41" style="1" customWidth="1"/>
    <col min="14867" max="14867" width="14.33203125" style="1" customWidth="1"/>
    <col min="14868" max="14869" width="11.5546875" style="1" customWidth="1"/>
    <col min="14870" max="14870" width="21.88671875" style="1" customWidth="1"/>
    <col min="14871" max="15062" width="11.44140625" style="1"/>
    <col min="15063" max="15063" width="21.88671875" style="1" customWidth="1"/>
    <col min="15064" max="15064" width="13.88671875" style="1" customWidth="1"/>
    <col min="15065" max="15065" width="38.6640625" style="1" customWidth="1"/>
    <col min="15066" max="15066" width="3" style="1" bestFit="1" customWidth="1"/>
    <col min="15067" max="15067" width="32.33203125" style="1" customWidth="1"/>
    <col min="15068" max="15068" width="46.33203125" style="1" customWidth="1"/>
    <col min="15069" max="15069" width="19" style="1" customWidth="1"/>
    <col min="15070" max="15070" width="0" style="1" hidden="1" customWidth="1"/>
    <col min="15071" max="15071" width="17.6640625" style="1" customWidth="1"/>
    <col min="15072" max="15072" width="0" style="1" hidden="1" customWidth="1"/>
    <col min="15073" max="15073" width="22.33203125" style="1" customWidth="1"/>
    <col min="15074" max="15074" width="5.33203125" style="1" customWidth="1"/>
    <col min="15075" max="15075" width="36.33203125" style="1" customWidth="1"/>
    <col min="15076" max="15076" width="5.6640625" style="1" customWidth="1"/>
    <col min="15077" max="15077" width="0" style="1" hidden="1" customWidth="1"/>
    <col min="15078" max="15078" width="20.6640625" style="1" customWidth="1"/>
    <col min="15079" max="15079" width="4.88671875" style="1" customWidth="1"/>
    <col min="15080" max="15080" width="0" style="1" hidden="1" customWidth="1"/>
    <col min="15081" max="15081" width="24.6640625" style="1" customWidth="1"/>
    <col min="15082" max="15082" width="12.33203125" style="1" customWidth="1"/>
    <col min="15083" max="15083" width="0" style="1" hidden="1" customWidth="1"/>
    <col min="15084" max="15084" width="3.44140625" style="1" customWidth="1"/>
    <col min="15085" max="15085" width="0" style="1" hidden="1" customWidth="1"/>
    <col min="15086" max="15086" width="17.6640625" style="1" customWidth="1"/>
    <col min="15087" max="15087" width="3.44140625" style="1" customWidth="1"/>
    <col min="15088" max="15088" width="0" style="1" hidden="1" customWidth="1"/>
    <col min="15089" max="15089" width="23.6640625" style="1" customWidth="1"/>
    <col min="15090" max="15090" width="10" style="1" customWidth="1"/>
    <col min="15091" max="15091" width="0" style="1" hidden="1" customWidth="1"/>
    <col min="15092" max="15093" width="14.6640625" style="1" customWidth="1"/>
    <col min="15094" max="15094" width="12.88671875" style="1" customWidth="1"/>
    <col min="15095" max="15095" width="3.33203125" style="1" customWidth="1"/>
    <col min="15096" max="15096" width="30.33203125" style="1" customWidth="1"/>
    <col min="15097" max="15097" width="5" style="1" customWidth="1"/>
    <col min="15098" max="15098" width="0" style="1" hidden="1" customWidth="1"/>
    <col min="15099" max="15099" width="14.33203125" style="1" customWidth="1"/>
    <col min="15100" max="15100" width="5.6640625" style="1" customWidth="1"/>
    <col min="15101" max="15101" width="0" style="1" hidden="1" customWidth="1"/>
    <col min="15102" max="15102" width="17.33203125" style="1" customWidth="1"/>
    <col min="15103" max="15103" width="12.6640625" style="1" customWidth="1"/>
    <col min="15104" max="15104" width="0" style="1" hidden="1" customWidth="1"/>
    <col min="15105" max="15105" width="5.33203125" style="1" customWidth="1"/>
    <col min="15106" max="15106" width="0" style="1" hidden="1" customWidth="1"/>
    <col min="15107" max="15107" width="17" style="1" customWidth="1"/>
    <col min="15108" max="15108" width="6.33203125" style="1" customWidth="1"/>
    <col min="15109" max="15109" width="0" style="1" hidden="1" customWidth="1"/>
    <col min="15110" max="15110" width="14.33203125" style="1" customWidth="1"/>
    <col min="15111" max="15111" width="7.5546875" style="1" customWidth="1"/>
    <col min="15112" max="15112" width="0" style="1" hidden="1" customWidth="1"/>
    <col min="15113" max="15114" width="14.33203125" style="1" customWidth="1"/>
    <col min="15115" max="15115" width="20.88671875" style="1" customWidth="1"/>
    <col min="15116" max="15116" width="14.44140625" style="1" customWidth="1"/>
    <col min="15117" max="15117" width="15" style="1" customWidth="1"/>
    <col min="15118" max="15118" width="2.6640625" style="1" customWidth="1"/>
    <col min="15119" max="15119" width="11.6640625" style="1" customWidth="1"/>
    <col min="15120" max="15120" width="11.5546875" style="1" customWidth="1"/>
    <col min="15121" max="15121" width="2.33203125" style="1" customWidth="1"/>
    <col min="15122" max="15122" width="41" style="1" customWidth="1"/>
    <col min="15123" max="15123" width="14.33203125" style="1" customWidth="1"/>
    <col min="15124" max="15125" width="11.5546875" style="1" customWidth="1"/>
    <col min="15126" max="15126" width="21.88671875" style="1" customWidth="1"/>
    <col min="15127" max="15318" width="11.44140625" style="1"/>
    <col min="15319" max="15319" width="21.88671875" style="1" customWidth="1"/>
    <col min="15320" max="15320" width="13.88671875" style="1" customWidth="1"/>
    <col min="15321" max="15321" width="38.6640625" style="1" customWidth="1"/>
    <col min="15322" max="15322" width="3" style="1" bestFit="1" customWidth="1"/>
    <col min="15323" max="15323" width="32.33203125" style="1" customWidth="1"/>
    <col min="15324" max="15324" width="46.33203125" style="1" customWidth="1"/>
    <col min="15325" max="15325" width="19" style="1" customWidth="1"/>
    <col min="15326" max="15326" width="0" style="1" hidden="1" customWidth="1"/>
    <col min="15327" max="15327" width="17.6640625" style="1" customWidth="1"/>
    <col min="15328" max="15328" width="0" style="1" hidden="1" customWidth="1"/>
    <col min="15329" max="15329" width="22.33203125" style="1" customWidth="1"/>
    <col min="15330" max="15330" width="5.33203125" style="1" customWidth="1"/>
    <col min="15331" max="15331" width="36.33203125" style="1" customWidth="1"/>
    <col min="15332" max="15332" width="5.6640625" style="1" customWidth="1"/>
    <col min="15333" max="15333" width="0" style="1" hidden="1" customWidth="1"/>
    <col min="15334" max="15334" width="20.6640625" style="1" customWidth="1"/>
    <col min="15335" max="15335" width="4.88671875" style="1" customWidth="1"/>
    <col min="15336" max="15336" width="0" style="1" hidden="1" customWidth="1"/>
    <col min="15337" max="15337" width="24.6640625" style="1" customWidth="1"/>
    <col min="15338" max="15338" width="12.33203125" style="1" customWidth="1"/>
    <col min="15339" max="15339" width="0" style="1" hidden="1" customWidth="1"/>
    <col min="15340" max="15340" width="3.44140625" style="1" customWidth="1"/>
    <col min="15341" max="15341" width="0" style="1" hidden="1" customWidth="1"/>
    <col min="15342" max="15342" width="17.6640625" style="1" customWidth="1"/>
    <col min="15343" max="15343" width="3.44140625" style="1" customWidth="1"/>
    <col min="15344" max="15344" width="0" style="1" hidden="1" customWidth="1"/>
    <col min="15345" max="15345" width="23.6640625" style="1" customWidth="1"/>
    <col min="15346" max="15346" width="10" style="1" customWidth="1"/>
    <col min="15347" max="15347" width="0" style="1" hidden="1" customWidth="1"/>
    <col min="15348" max="15349" width="14.6640625" style="1" customWidth="1"/>
    <col min="15350" max="15350" width="12.88671875" style="1" customWidth="1"/>
    <col min="15351" max="15351" width="3.33203125" style="1" customWidth="1"/>
    <col min="15352" max="15352" width="30.33203125" style="1" customWidth="1"/>
    <col min="15353" max="15353" width="5" style="1" customWidth="1"/>
    <col min="15354" max="15354" width="0" style="1" hidden="1" customWidth="1"/>
    <col min="15355" max="15355" width="14.33203125" style="1" customWidth="1"/>
    <col min="15356" max="15356" width="5.6640625" style="1" customWidth="1"/>
    <col min="15357" max="15357" width="0" style="1" hidden="1" customWidth="1"/>
    <col min="15358" max="15358" width="17.33203125" style="1" customWidth="1"/>
    <col min="15359" max="15359" width="12.6640625" style="1" customWidth="1"/>
    <col min="15360" max="15360" width="0" style="1" hidden="1" customWidth="1"/>
    <col min="15361" max="15361" width="5.33203125" style="1" customWidth="1"/>
    <col min="15362" max="15362" width="0" style="1" hidden="1" customWidth="1"/>
    <col min="15363" max="15363" width="17" style="1" customWidth="1"/>
    <col min="15364" max="15364" width="6.33203125" style="1" customWidth="1"/>
    <col min="15365" max="15365" width="0" style="1" hidden="1" customWidth="1"/>
    <col min="15366" max="15366" width="14.33203125" style="1" customWidth="1"/>
    <col min="15367" max="15367" width="7.5546875" style="1" customWidth="1"/>
    <col min="15368" max="15368" width="0" style="1" hidden="1" customWidth="1"/>
    <col min="15369" max="15370" width="14.33203125" style="1" customWidth="1"/>
    <col min="15371" max="15371" width="20.88671875" style="1" customWidth="1"/>
    <col min="15372" max="15372" width="14.44140625" style="1" customWidth="1"/>
    <col min="15373" max="15373" width="15" style="1" customWidth="1"/>
    <col min="15374" max="15374" width="2.6640625" style="1" customWidth="1"/>
    <col min="15375" max="15375" width="11.6640625" style="1" customWidth="1"/>
    <col min="15376" max="15376" width="11.5546875" style="1" customWidth="1"/>
    <col min="15377" max="15377" width="2.33203125" style="1" customWidth="1"/>
    <col min="15378" max="15378" width="41" style="1" customWidth="1"/>
    <col min="15379" max="15379" width="14.33203125" style="1" customWidth="1"/>
    <col min="15380" max="15381" width="11.5546875" style="1" customWidth="1"/>
    <col min="15382" max="15382" width="21.88671875" style="1" customWidth="1"/>
    <col min="15383" max="15574" width="11.44140625" style="1"/>
    <col min="15575" max="15575" width="21.88671875" style="1" customWidth="1"/>
    <col min="15576" max="15576" width="13.88671875" style="1" customWidth="1"/>
    <col min="15577" max="15577" width="38.6640625" style="1" customWidth="1"/>
    <col min="15578" max="15578" width="3" style="1" bestFit="1" customWidth="1"/>
    <col min="15579" max="15579" width="32.33203125" style="1" customWidth="1"/>
    <col min="15580" max="15580" width="46.33203125" style="1" customWidth="1"/>
    <col min="15581" max="15581" width="19" style="1" customWidth="1"/>
    <col min="15582" max="15582" width="0" style="1" hidden="1" customWidth="1"/>
    <col min="15583" max="15583" width="17.6640625" style="1" customWidth="1"/>
    <col min="15584" max="15584" width="0" style="1" hidden="1" customWidth="1"/>
    <col min="15585" max="15585" width="22.33203125" style="1" customWidth="1"/>
    <col min="15586" max="15586" width="5.33203125" style="1" customWidth="1"/>
    <col min="15587" max="15587" width="36.33203125" style="1" customWidth="1"/>
    <col min="15588" max="15588" width="5.6640625" style="1" customWidth="1"/>
    <col min="15589" max="15589" width="0" style="1" hidden="1" customWidth="1"/>
    <col min="15590" max="15590" width="20.6640625" style="1" customWidth="1"/>
    <col min="15591" max="15591" width="4.88671875" style="1" customWidth="1"/>
    <col min="15592" max="15592" width="0" style="1" hidden="1" customWidth="1"/>
    <col min="15593" max="15593" width="24.6640625" style="1" customWidth="1"/>
    <col min="15594" max="15594" width="12.33203125" style="1" customWidth="1"/>
    <col min="15595" max="15595" width="0" style="1" hidden="1" customWidth="1"/>
    <col min="15596" max="15596" width="3.44140625" style="1" customWidth="1"/>
    <col min="15597" max="15597" width="0" style="1" hidden="1" customWidth="1"/>
    <col min="15598" max="15598" width="17.6640625" style="1" customWidth="1"/>
    <col min="15599" max="15599" width="3.44140625" style="1" customWidth="1"/>
    <col min="15600" max="15600" width="0" style="1" hidden="1" customWidth="1"/>
    <col min="15601" max="15601" width="23.6640625" style="1" customWidth="1"/>
    <col min="15602" max="15602" width="10" style="1" customWidth="1"/>
    <col min="15603" max="15603" width="0" style="1" hidden="1" customWidth="1"/>
    <col min="15604" max="15605" width="14.6640625" style="1" customWidth="1"/>
    <col min="15606" max="15606" width="12.88671875" style="1" customWidth="1"/>
    <col min="15607" max="15607" width="3.33203125" style="1" customWidth="1"/>
    <col min="15608" max="15608" width="30.33203125" style="1" customWidth="1"/>
    <col min="15609" max="15609" width="5" style="1" customWidth="1"/>
    <col min="15610" max="15610" width="0" style="1" hidden="1" customWidth="1"/>
    <col min="15611" max="15611" width="14.33203125" style="1" customWidth="1"/>
    <col min="15612" max="15612" width="5.6640625" style="1" customWidth="1"/>
    <col min="15613" max="15613" width="0" style="1" hidden="1" customWidth="1"/>
    <col min="15614" max="15614" width="17.33203125" style="1" customWidth="1"/>
    <col min="15615" max="15615" width="12.6640625" style="1" customWidth="1"/>
    <col min="15616" max="15616" width="0" style="1" hidden="1" customWidth="1"/>
    <col min="15617" max="15617" width="5.33203125" style="1" customWidth="1"/>
    <col min="15618" max="15618" width="0" style="1" hidden="1" customWidth="1"/>
    <col min="15619" max="15619" width="17" style="1" customWidth="1"/>
    <col min="15620" max="15620" width="6.33203125" style="1" customWidth="1"/>
    <col min="15621" max="15621" width="0" style="1" hidden="1" customWidth="1"/>
    <col min="15622" max="15622" width="14.33203125" style="1" customWidth="1"/>
    <col min="15623" max="15623" width="7.5546875" style="1" customWidth="1"/>
    <col min="15624" max="15624" width="0" style="1" hidden="1" customWidth="1"/>
    <col min="15625" max="15626" width="14.33203125" style="1" customWidth="1"/>
    <col min="15627" max="15627" width="20.88671875" style="1" customWidth="1"/>
    <col min="15628" max="15628" width="14.44140625" style="1" customWidth="1"/>
    <col min="15629" max="15629" width="15" style="1" customWidth="1"/>
    <col min="15630" max="15630" width="2.6640625" style="1" customWidth="1"/>
    <col min="15631" max="15631" width="11.6640625" style="1" customWidth="1"/>
    <col min="15632" max="15632" width="11.5546875" style="1" customWidth="1"/>
    <col min="15633" max="15633" width="2.33203125" style="1" customWidth="1"/>
    <col min="15634" max="15634" width="41" style="1" customWidth="1"/>
    <col min="15635" max="15635" width="14.33203125" style="1" customWidth="1"/>
    <col min="15636" max="15637" width="11.5546875" style="1" customWidth="1"/>
    <col min="15638" max="15638" width="21.88671875" style="1" customWidth="1"/>
    <col min="15639" max="15830" width="11.44140625" style="1"/>
    <col min="15831" max="15831" width="21.88671875" style="1" customWidth="1"/>
    <col min="15832" max="15832" width="13.88671875" style="1" customWidth="1"/>
    <col min="15833" max="15833" width="38.6640625" style="1" customWidth="1"/>
    <col min="15834" max="15834" width="3" style="1" bestFit="1" customWidth="1"/>
    <col min="15835" max="15835" width="32.33203125" style="1" customWidth="1"/>
    <col min="15836" max="15836" width="46.33203125" style="1" customWidth="1"/>
    <col min="15837" max="15837" width="19" style="1" customWidth="1"/>
    <col min="15838" max="15838" width="0" style="1" hidden="1" customWidth="1"/>
    <col min="15839" max="15839" width="17.6640625" style="1" customWidth="1"/>
    <col min="15840" max="15840" width="0" style="1" hidden="1" customWidth="1"/>
    <col min="15841" max="15841" width="22.33203125" style="1" customWidth="1"/>
    <col min="15842" max="15842" width="5.33203125" style="1" customWidth="1"/>
    <col min="15843" max="15843" width="36.33203125" style="1" customWidth="1"/>
    <col min="15844" max="15844" width="5.6640625" style="1" customWidth="1"/>
    <col min="15845" max="15845" width="0" style="1" hidden="1" customWidth="1"/>
    <col min="15846" max="15846" width="20.6640625" style="1" customWidth="1"/>
    <col min="15847" max="15847" width="4.88671875" style="1" customWidth="1"/>
    <col min="15848" max="15848" width="0" style="1" hidden="1" customWidth="1"/>
    <col min="15849" max="15849" width="24.6640625" style="1" customWidth="1"/>
    <col min="15850" max="15850" width="12.33203125" style="1" customWidth="1"/>
    <col min="15851" max="15851" width="0" style="1" hidden="1" customWidth="1"/>
    <col min="15852" max="15852" width="3.44140625" style="1" customWidth="1"/>
    <col min="15853" max="15853" width="0" style="1" hidden="1" customWidth="1"/>
    <col min="15854" max="15854" width="17.6640625" style="1" customWidth="1"/>
    <col min="15855" max="15855" width="3.44140625" style="1" customWidth="1"/>
    <col min="15856" max="15856" width="0" style="1" hidden="1" customWidth="1"/>
    <col min="15857" max="15857" width="23.6640625" style="1" customWidth="1"/>
    <col min="15858" max="15858" width="10" style="1" customWidth="1"/>
    <col min="15859" max="15859" width="0" style="1" hidden="1" customWidth="1"/>
    <col min="15860" max="15861" width="14.6640625" style="1" customWidth="1"/>
    <col min="15862" max="15862" width="12.88671875" style="1" customWidth="1"/>
    <col min="15863" max="15863" width="3.33203125" style="1" customWidth="1"/>
    <col min="15864" max="15864" width="30.33203125" style="1" customWidth="1"/>
    <col min="15865" max="15865" width="5" style="1" customWidth="1"/>
    <col min="15866" max="15866" width="0" style="1" hidden="1" customWidth="1"/>
    <col min="15867" max="15867" width="14.33203125" style="1" customWidth="1"/>
    <col min="15868" max="15868" width="5.6640625" style="1" customWidth="1"/>
    <col min="15869" max="15869" width="0" style="1" hidden="1" customWidth="1"/>
    <col min="15870" max="15870" width="17.33203125" style="1" customWidth="1"/>
    <col min="15871" max="15871" width="12.6640625" style="1" customWidth="1"/>
    <col min="15872" max="15872" width="0" style="1" hidden="1" customWidth="1"/>
    <col min="15873" max="15873" width="5.33203125" style="1" customWidth="1"/>
    <col min="15874" max="15874" width="0" style="1" hidden="1" customWidth="1"/>
    <col min="15875" max="15875" width="17" style="1" customWidth="1"/>
    <col min="15876" max="15876" width="6.33203125" style="1" customWidth="1"/>
    <col min="15877" max="15877" width="0" style="1" hidden="1" customWidth="1"/>
    <col min="15878" max="15878" width="14.33203125" style="1" customWidth="1"/>
    <col min="15879" max="15879" width="7.5546875" style="1" customWidth="1"/>
    <col min="15880" max="15880" width="0" style="1" hidden="1" customWidth="1"/>
    <col min="15881" max="15882" width="14.33203125" style="1" customWidth="1"/>
    <col min="15883" max="15883" width="20.88671875" style="1" customWidth="1"/>
    <col min="15884" max="15884" width="14.44140625" style="1" customWidth="1"/>
    <col min="15885" max="15885" width="15" style="1" customWidth="1"/>
    <col min="15886" max="15886" width="2.6640625" style="1" customWidth="1"/>
    <col min="15887" max="15887" width="11.6640625" style="1" customWidth="1"/>
    <col min="15888" max="15888" width="11.5546875" style="1" customWidth="1"/>
    <col min="15889" max="15889" width="2.33203125" style="1" customWidth="1"/>
    <col min="15890" max="15890" width="41" style="1" customWidth="1"/>
    <col min="15891" max="15891" width="14.33203125" style="1" customWidth="1"/>
    <col min="15892" max="15893" width="11.5546875" style="1" customWidth="1"/>
    <col min="15894" max="15894" width="21.88671875" style="1" customWidth="1"/>
    <col min="15895" max="16086" width="11.44140625" style="1"/>
    <col min="16087" max="16087" width="21.88671875" style="1" customWidth="1"/>
    <col min="16088" max="16088" width="13.88671875" style="1" customWidth="1"/>
    <col min="16089" max="16089" width="38.6640625" style="1" customWidth="1"/>
    <col min="16090" max="16090" width="3" style="1" bestFit="1" customWidth="1"/>
    <col min="16091" max="16091" width="32.33203125" style="1" customWidth="1"/>
    <col min="16092" max="16092" width="46.33203125" style="1" customWidth="1"/>
    <col min="16093" max="16093" width="19" style="1" customWidth="1"/>
    <col min="16094" max="16094" width="0" style="1" hidden="1" customWidth="1"/>
    <col min="16095" max="16095" width="17.6640625" style="1" customWidth="1"/>
    <col min="16096" max="16096" width="0" style="1" hidden="1" customWidth="1"/>
    <col min="16097" max="16097" width="22.33203125" style="1" customWidth="1"/>
    <col min="16098" max="16098" width="5.33203125" style="1" customWidth="1"/>
    <col min="16099" max="16099" width="36.33203125" style="1" customWidth="1"/>
    <col min="16100" max="16100" width="5.6640625" style="1" customWidth="1"/>
    <col min="16101" max="16101" width="0" style="1" hidden="1" customWidth="1"/>
    <col min="16102" max="16102" width="20.6640625" style="1" customWidth="1"/>
    <col min="16103" max="16103" width="4.88671875" style="1" customWidth="1"/>
    <col min="16104" max="16104" width="0" style="1" hidden="1" customWidth="1"/>
    <col min="16105" max="16105" width="24.6640625" style="1" customWidth="1"/>
    <col min="16106" max="16106" width="12.33203125" style="1" customWidth="1"/>
    <col min="16107" max="16107" width="0" style="1" hidden="1" customWidth="1"/>
    <col min="16108" max="16108" width="3.44140625" style="1" customWidth="1"/>
    <col min="16109" max="16109" width="0" style="1" hidden="1" customWidth="1"/>
    <col min="16110" max="16110" width="17.6640625" style="1" customWidth="1"/>
    <col min="16111" max="16111" width="3.44140625" style="1" customWidth="1"/>
    <col min="16112" max="16112" width="0" style="1" hidden="1" customWidth="1"/>
    <col min="16113" max="16113" width="23.6640625" style="1" customWidth="1"/>
    <col min="16114" max="16114" width="10" style="1" customWidth="1"/>
    <col min="16115" max="16115" width="0" style="1" hidden="1" customWidth="1"/>
    <col min="16116" max="16117" width="14.6640625" style="1" customWidth="1"/>
    <col min="16118" max="16118" width="12.88671875" style="1" customWidth="1"/>
    <col min="16119" max="16119" width="3.33203125" style="1" customWidth="1"/>
    <col min="16120" max="16120" width="30.33203125" style="1" customWidth="1"/>
    <col min="16121" max="16121" width="5" style="1" customWidth="1"/>
    <col min="16122" max="16122" width="0" style="1" hidden="1" customWidth="1"/>
    <col min="16123" max="16123" width="14.33203125" style="1" customWidth="1"/>
    <col min="16124" max="16124" width="5.6640625" style="1" customWidth="1"/>
    <col min="16125" max="16125" width="0" style="1" hidden="1" customWidth="1"/>
    <col min="16126" max="16126" width="17.33203125" style="1" customWidth="1"/>
    <col min="16127" max="16127" width="12.6640625" style="1" customWidth="1"/>
    <col min="16128" max="16128" width="0" style="1" hidden="1" customWidth="1"/>
    <col min="16129" max="16129" width="5.33203125" style="1" customWidth="1"/>
    <col min="16130" max="16130" width="0" style="1" hidden="1" customWidth="1"/>
    <col min="16131" max="16131" width="17" style="1" customWidth="1"/>
    <col min="16132" max="16132" width="6.33203125" style="1" customWidth="1"/>
    <col min="16133" max="16133" width="0" style="1" hidden="1" customWidth="1"/>
    <col min="16134" max="16134" width="14.33203125" style="1" customWidth="1"/>
    <col min="16135" max="16135" width="7.5546875" style="1" customWidth="1"/>
    <col min="16136" max="16136" width="0" style="1" hidden="1" customWidth="1"/>
    <col min="16137" max="16138" width="14.33203125" style="1" customWidth="1"/>
    <col min="16139" max="16139" width="20.88671875" style="1" customWidth="1"/>
    <col min="16140" max="16140" width="14.44140625" style="1" customWidth="1"/>
    <col min="16141" max="16141" width="15" style="1" customWidth="1"/>
    <col min="16142" max="16142" width="2.6640625" style="1" customWidth="1"/>
    <col min="16143" max="16143" width="11.6640625" style="1" customWidth="1"/>
    <col min="16144" max="16144" width="11.5546875" style="1" customWidth="1"/>
    <col min="16145" max="16145" width="2.33203125" style="1" customWidth="1"/>
    <col min="16146" max="16146" width="41" style="1" customWidth="1"/>
    <col min="16147" max="16147" width="14.33203125" style="1" customWidth="1"/>
    <col min="16148" max="16149" width="11.5546875" style="1" customWidth="1"/>
    <col min="16150" max="16150" width="21.88671875" style="1" customWidth="1"/>
    <col min="16151" max="16344" width="11.44140625" style="1"/>
    <col min="16345" max="16384" width="11.5546875" style="1" customWidth="1"/>
  </cols>
  <sheetData>
    <row r="1" spans="1:49"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627" t="s">
        <v>1314</v>
      </c>
      <c r="AW1" s="627" t="s">
        <v>1342</v>
      </c>
    </row>
    <row r="2" spans="1:49"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c r="AS2" s="768"/>
      <c r="AT2" s="768"/>
      <c r="AU2" s="768"/>
    </row>
    <row r="3" spans="1:49"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t="s">
        <v>9</v>
      </c>
      <c r="AP3" s="697" t="s">
        <v>182</v>
      </c>
      <c r="AQ3" s="691"/>
      <c r="AR3" s="691" t="s">
        <v>140</v>
      </c>
      <c r="AS3" s="691" t="s">
        <v>183</v>
      </c>
      <c r="AT3" s="691" t="s">
        <v>184</v>
      </c>
      <c r="AU3" s="691" t="s">
        <v>185</v>
      </c>
    </row>
    <row r="4" spans="1:49"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c r="AS4" s="691"/>
      <c r="AT4" s="691"/>
      <c r="AU4" s="691"/>
    </row>
    <row r="5" spans="1:49" ht="162.75" customHeight="1" x14ac:dyDescent="0.3">
      <c r="A5" s="690" t="s">
        <v>51</v>
      </c>
      <c r="B5" s="689" t="s">
        <v>112</v>
      </c>
      <c r="C5" s="689" t="s">
        <v>1196</v>
      </c>
      <c r="D5" s="689" t="s">
        <v>18</v>
      </c>
      <c r="E5" s="689" t="s">
        <v>96</v>
      </c>
      <c r="F5" s="895" t="s">
        <v>796</v>
      </c>
      <c r="G5" s="712" t="s">
        <v>1271</v>
      </c>
      <c r="H5" s="689" t="s">
        <v>797</v>
      </c>
      <c r="I5" s="721" t="s">
        <v>798</v>
      </c>
      <c r="J5" s="689" t="s">
        <v>50</v>
      </c>
      <c r="K5" s="689">
        <v>52</v>
      </c>
      <c r="L5" s="713">
        <f>IF(J5="Diaria",+(K5/360),IF(J5="Mensual",+(K5/12),IF(J5="Semanal",+(K5/52),IF(J5="Bimestral",+(K5/6),IF(J5="Trimestral",+(K5/4),IF(J5="Semestral",+(K5/2),IF(J5="Anual",+(K5/1),"")))))))</f>
        <v>1</v>
      </c>
      <c r="M5" s="689" t="s">
        <v>30</v>
      </c>
      <c r="N5" s="68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689" t="s">
        <v>31</v>
      </c>
      <c r="P5" s="68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689" t="s">
        <v>73</v>
      </c>
      <c r="R5" s="68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17" t="s">
        <v>60</v>
      </c>
      <c r="T5" s="717" t="s">
        <v>45</v>
      </c>
      <c r="U5" s="717">
        <f>+MAX(N5,P5,R5)</f>
        <v>0.2</v>
      </c>
      <c r="V5" s="719" t="str">
        <f>IF(L5&lt;=20%,"Muy baja",IF(L5&lt;=40%,"Baja",IF(L5&lt;=60%,"Media",IF(L5&lt;=80%,"Alta",IF(L5&lt;=100%,"Muy alta",IF(L5&gt;=100%,"Muy alta",""))))))</f>
        <v>Muy alta</v>
      </c>
      <c r="W5" s="714" t="str">
        <f>+IFERROR(VLOOKUP(V5,[11]Fórmula!$F$1:$G$6,2,FALSE),"")</f>
        <v/>
      </c>
      <c r="X5" s="718" t="str">
        <f>IF(U5=20%,"Leve",IF(U5=40%,"Menor",IF(U5=60%,"Moderado",IF(U5=80%,"Mayor",IF(U5=100%,"Catastrófico","")))))</f>
        <v>Leve</v>
      </c>
      <c r="Y5" s="714" t="str">
        <f>+IFERROR(VLOOKUP(X5,[11]Fórmula!$H$1:$I$6,2,FALSE),"")</f>
        <v/>
      </c>
      <c r="Z5" s="715" t="s">
        <v>68</v>
      </c>
      <c r="AA5" s="897">
        <v>0.75</v>
      </c>
      <c r="AB5" s="724" t="s">
        <v>799</v>
      </c>
      <c r="AC5" s="39" t="s">
        <v>800</v>
      </c>
      <c r="AD5" s="48" t="s">
        <v>57</v>
      </c>
      <c r="AE5" s="31">
        <f t="shared" ref="AE5:AE13" si="0">IF(AD5="Preventivo",25%,IF(AD5="Detectivo",15%,IF(AD5="Correctivo",10%,"")))</f>
        <v>0.25</v>
      </c>
      <c r="AF5" s="305" t="s">
        <v>215</v>
      </c>
      <c r="AG5" s="31">
        <f t="shared" ref="AG5:AG13" si="1">IF(AF5="Manual",15%,IF(AF5="Automático",25%,""))</f>
        <v>0.15</v>
      </c>
      <c r="AH5" s="31">
        <f t="shared" ref="AH5:AH13" si="2">+AG5+AE5</f>
        <v>0.4</v>
      </c>
      <c r="AI5" s="305" t="s">
        <v>216</v>
      </c>
      <c r="AJ5" s="293" t="s">
        <v>24</v>
      </c>
      <c r="AK5" s="333" t="s">
        <v>801</v>
      </c>
      <c r="AL5" s="305">
        <f>+AH5*AA5</f>
        <v>0.30000000000000004</v>
      </c>
      <c r="AM5" s="32">
        <f>+AA5-AL5</f>
        <v>0.44999999999999996</v>
      </c>
      <c r="AN5" s="774" t="str">
        <f>+IF(C5="Corrupción","Moderado",IF(AM8&lt;=25%,"Bajo",IF(AM8&lt;=50%,"Moderado",IF(AM8&lt;=75%,"Alto",IF(AM8&gt;75%,"Extremo","")))))</f>
        <v>Bajo</v>
      </c>
      <c r="AO5" s="711" t="s">
        <v>59</v>
      </c>
      <c r="AP5" s="134">
        <v>1</v>
      </c>
      <c r="AQ5" s="88" t="s">
        <v>802</v>
      </c>
      <c r="AR5" s="293" t="s">
        <v>803</v>
      </c>
      <c r="AS5" s="36">
        <v>45658</v>
      </c>
      <c r="AT5" s="38">
        <v>46022</v>
      </c>
      <c r="AU5" s="35" t="s">
        <v>804</v>
      </c>
    </row>
    <row r="6" spans="1:49" ht="132.6" customHeight="1" x14ac:dyDescent="0.3">
      <c r="A6" s="690"/>
      <c r="B6" s="689"/>
      <c r="C6" s="689"/>
      <c r="D6" s="689"/>
      <c r="E6" s="689"/>
      <c r="F6" s="895"/>
      <c r="G6" s="712"/>
      <c r="H6" s="689"/>
      <c r="I6" s="721"/>
      <c r="J6" s="689"/>
      <c r="K6" s="689"/>
      <c r="L6" s="713"/>
      <c r="M6" s="689"/>
      <c r="N6" s="689"/>
      <c r="O6" s="689"/>
      <c r="P6" s="689"/>
      <c r="Q6" s="689"/>
      <c r="R6" s="689"/>
      <c r="S6" s="717"/>
      <c r="T6" s="717"/>
      <c r="U6" s="717"/>
      <c r="V6" s="719"/>
      <c r="W6" s="714"/>
      <c r="X6" s="718"/>
      <c r="Y6" s="714"/>
      <c r="Z6" s="715"/>
      <c r="AA6" s="897"/>
      <c r="AB6" s="724"/>
      <c r="AC6" s="48" t="s">
        <v>805</v>
      </c>
      <c r="AD6" s="48" t="s">
        <v>39</v>
      </c>
      <c r="AE6" s="31">
        <f t="shared" si="0"/>
        <v>0.15</v>
      </c>
      <c r="AF6" s="305" t="s">
        <v>215</v>
      </c>
      <c r="AG6" s="31">
        <f t="shared" si="1"/>
        <v>0.15</v>
      </c>
      <c r="AH6" s="31">
        <f t="shared" si="2"/>
        <v>0.3</v>
      </c>
      <c r="AI6" s="305" t="s">
        <v>216</v>
      </c>
      <c r="AJ6" s="293" t="s">
        <v>24</v>
      </c>
      <c r="AK6" s="333" t="s">
        <v>806</v>
      </c>
      <c r="AL6" s="305">
        <f>+AM5*AH6</f>
        <v>0.13499999999999998</v>
      </c>
      <c r="AM6" s="32">
        <f>+AM5-AL6</f>
        <v>0.31499999999999995</v>
      </c>
      <c r="AN6" s="774"/>
      <c r="AO6" s="711"/>
      <c r="AP6" s="140">
        <v>2</v>
      </c>
      <c r="AQ6" s="29"/>
      <c r="AR6" s="293" t="s">
        <v>807</v>
      </c>
      <c r="AS6" s="36">
        <v>45658</v>
      </c>
      <c r="AT6" s="38">
        <v>46022</v>
      </c>
      <c r="AU6" s="35" t="s">
        <v>808</v>
      </c>
    </row>
    <row r="7" spans="1:49" ht="164.25" customHeight="1" x14ac:dyDescent="0.3">
      <c r="A7" s="690"/>
      <c r="B7" s="689"/>
      <c r="C7" s="689"/>
      <c r="D7" s="689"/>
      <c r="E7" s="689"/>
      <c r="F7" s="895"/>
      <c r="G7" s="712"/>
      <c r="H7" s="689"/>
      <c r="I7" s="721"/>
      <c r="J7" s="689"/>
      <c r="K7" s="689"/>
      <c r="L7" s="713"/>
      <c r="M7" s="689"/>
      <c r="N7" s="689"/>
      <c r="O7" s="689"/>
      <c r="P7" s="689"/>
      <c r="Q7" s="689"/>
      <c r="R7" s="689"/>
      <c r="S7" s="717"/>
      <c r="T7" s="717"/>
      <c r="U7" s="717"/>
      <c r="V7" s="719"/>
      <c r="W7" s="714"/>
      <c r="X7" s="718"/>
      <c r="Y7" s="714"/>
      <c r="Z7" s="715"/>
      <c r="AA7" s="897"/>
      <c r="AB7" s="724"/>
      <c r="AC7" s="48" t="s">
        <v>809</v>
      </c>
      <c r="AD7" s="48" t="s">
        <v>57</v>
      </c>
      <c r="AE7" s="31">
        <f t="shared" si="0"/>
        <v>0.25</v>
      </c>
      <c r="AF7" s="305" t="s">
        <v>215</v>
      </c>
      <c r="AG7" s="31">
        <f t="shared" si="1"/>
        <v>0.15</v>
      </c>
      <c r="AH7" s="31">
        <f t="shared" si="2"/>
        <v>0.4</v>
      </c>
      <c r="AI7" s="305" t="s">
        <v>216</v>
      </c>
      <c r="AJ7" s="293" t="s">
        <v>24</v>
      </c>
      <c r="AK7" s="333" t="s">
        <v>806</v>
      </c>
      <c r="AL7" s="305">
        <f>+AM6*AH7</f>
        <v>0.12599999999999997</v>
      </c>
      <c r="AM7" s="32">
        <f>+AM6-AL7</f>
        <v>0.18899999999999997</v>
      </c>
      <c r="AN7" s="774"/>
      <c r="AO7" s="711"/>
      <c r="AP7" s="140">
        <v>3</v>
      </c>
      <c r="AQ7" s="29"/>
      <c r="AR7" s="293" t="s">
        <v>156</v>
      </c>
      <c r="AS7" s="36">
        <v>45658</v>
      </c>
      <c r="AT7" s="38">
        <v>46022</v>
      </c>
      <c r="AU7" s="35"/>
    </row>
    <row r="8" spans="1:49" ht="178.2" customHeight="1" x14ac:dyDescent="0.3">
      <c r="A8" s="690"/>
      <c r="B8" s="689"/>
      <c r="C8" s="689"/>
      <c r="D8" s="689"/>
      <c r="E8" s="689"/>
      <c r="F8" s="895"/>
      <c r="G8" s="712"/>
      <c r="H8" s="689"/>
      <c r="I8" s="721"/>
      <c r="J8" s="689"/>
      <c r="K8" s="689"/>
      <c r="L8" s="713"/>
      <c r="M8" s="689"/>
      <c r="N8" s="689"/>
      <c r="O8" s="689"/>
      <c r="P8" s="689"/>
      <c r="Q8" s="689"/>
      <c r="R8" s="689"/>
      <c r="S8" s="717"/>
      <c r="T8" s="717"/>
      <c r="U8" s="717"/>
      <c r="V8" s="719"/>
      <c r="W8" s="714"/>
      <c r="X8" s="718"/>
      <c r="Y8" s="714"/>
      <c r="Z8" s="715"/>
      <c r="AA8" s="897"/>
      <c r="AB8" s="724"/>
      <c r="AC8" s="396" t="s">
        <v>810</v>
      </c>
      <c r="AD8" s="48" t="s">
        <v>39</v>
      </c>
      <c r="AE8" s="31">
        <f t="shared" si="0"/>
        <v>0.15</v>
      </c>
      <c r="AF8" s="305" t="s">
        <v>215</v>
      </c>
      <c r="AG8" s="31">
        <f t="shared" si="1"/>
        <v>0.15</v>
      </c>
      <c r="AH8" s="31">
        <f t="shared" si="2"/>
        <v>0.3</v>
      </c>
      <c r="AI8" s="305" t="s">
        <v>216</v>
      </c>
      <c r="AJ8" s="293" t="s">
        <v>24</v>
      </c>
      <c r="AK8" s="333" t="s">
        <v>811</v>
      </c>
      <c r="AL8" s="305">
        <f>+AM7*AH8</f>
        <v>5.6699999999999987E-2</v>
      </c>
      <c r="AM8" s="32">
        <f>+AM7-AL8</f>
        <v>0.13229999999999997</v>
      </c>
      <c r="AN8" s="774"/>
      <c r="AO8" s="711"/>
      <c r="AP8" s="140">
        <v>4</v>
      </c>
      <c r="AQ8" s="87"/>
      <c r="AR8" s="293" t="s">
        <v>812</v>
      </c>
      <c r="AS8" s="36">
        <v>45658</v>
      </c>
      <c r="AT8" s="38">
        <v>46022</v>
      </c>
      <c r="AU8" s="296"/>
    </row>
    <row r="9" spans="1:49" ht="172.5" customHeight="1" x14ac:dyDescent="0.3">
      <c r="A9" s="303" t="s">
        <v>51</v>
      </c>
      <c r="B9" s="293" t="s">
        <v>112</v>
      </c>
      <c r="C9" s="293" t="s">
        <v>1196</v>
      </c>
      <c r="D9" s="293" t="s">
        <v>12</v>
      </c>
      <c r="E9" s="293" t="s">
        <v>96</v>
      </c>
      <c r="F9" s="305" t="s">
        <v>813</v>
      </c>
      <c r="G9" s="293" t="s">
        <v>1272</v>
      </c>
      <c r="H9" s="293" t="s">
        <v>814</v>
      </c>
      <c r="I9" s="305" t="s">
        <v>815</v>
      </c>
      <c r="J9" s="293" t="s">
        <v>33</v>
      </c>
      <c r="K9" s="293">
        <v>0</v>
      </c>
      <c r="L9" s="301">
        <f>IF(J9="Diaria",+(K9/360),IF(J9="Mensual",+(K9/12),IF(J9="Bimestral",+(K9/6),IF(J9="Trimestral",+(K9/4),IF(J9="Semestral",+(K9/2),IF(J9="Anual",+(K9/1),""))))))</f>
        <v>0</v>
      </c>
      <c r="M9" s="293" t="str">
        <f>+M5</f>
        <v>Menor al 1% del patrimonio de la Lotería de Bogotá</v>
      </c>
      <c r="N9" s="293">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293" t="str">
        <f>+O5</f>
        <v>El riesgo afecta la imagen de algún área de la organización</v>
      </c>
      <c r="P9" s="293">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0.2</v>
      </c>
      <c r="Q9" s="293" t="s">
        <v>73</v>
      </c>
      <c r="R9" s="293">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288" t="s">
        <v>60</v>
      </c>
      <c r="T9" s="288" t="s">
        <v>45</v>
      </c>
      <c r="U9" s="288">
        <f>+MAX(N9,P9,R9)</f>
        <v>0.2</v>
      </c>
      <c r="V9" s="290" t="str">
        <f>IF(L9&lt;=20%,"Muy baja",IF(L9&lt;=40%,"Baja",IF(L9&lt;=60%,"Media",IF(L9&lt;=80%,"Alta",IF(L9&lt;=100%,"Muy alta",IF(L9&gt;=100%,"Muy alta",""))))))</f>
        <v>Muy baja</v>
      </c>
      <c r="W9" s="291" t="str">
        <f>+IFERROR(VLOOKUP(V9,[11]Fórmula!$F$1:$G$6,2,FALSE),"")</f>
        <v/>
      </c>
      <c r="X9" s="290" t="str">
        <f>IF(U9=20%,"Leve",IF(U9=40%,"Menor",IF(U9=60%,"Moderado",IF(U9=80%,"Mayor",IF(U9=100%,"Catastrófico","")))))</f>
        <v>Leve</v>
      </c>
      <c r="Y9" s="291" t="str">
        <f>+IFERROR(VLOOKUP(X9,[11]Fórmula!$H$1:$I$6,2,FALSE),"")</f>
        <v/>
      </c>
      <c r="Z9" s="385" t="s">
        <v>169</v>
      </c>
      <c r="AA9" s="291">
        <f>IF(Z9="Bajo",25%,IF(Z9="Moderado",50%,IF(Z9="Alto",75%,IF(Z9="Extremo",100%,""))))</f>
        <v>0.25</v>
      </c>
      <c r="AB9" s="551" t="s">
        <v>816</v>
      </c>
      <c r="AC9" s="48" t="s">
        <v>817</v>
      </c>
      <c r="AD9" s="48" t="s">
        <v>57</v>
      </c>
      <c r="AE9" s="31">
        <f t="shared" si="0"/>
        <v>0.25</v>
      </c>
      <c r="AF9" s="305" t="s">
        <v>215</v>
      </c>
      <c r="AG9" s="31">
        <f t="shared" si="1"/>
        <v>0.15</v>
      </c>
      <c r="AH9" s="31">
        <f t="shared" si="2"/>
        <v>0.4</v>
      </c>
      <c r="AI9" s="305" t="s">
        <v>216</v>
      </c>
      <c r="AJ9" s="293" t="s">
        <v>24</v>
      </c>
      <c r="AK9" s="305" t="s">
        <v>818</v>
      </c>
      <c r="AL9" s="305">
        <f>+AH9*AA9</f>
        <v>0.1</v>
      </c>
      <c r="AM9" s="32">
        <f>+AA9-AL9</f>
        <v>0.15</v>
      </c>
      <c r="AN9" s="385" t="s">
        <v>169</v>
      </c>
      <c r="AO9" s="300" t="s">
        <v>59</v>
      </c>
      <c r="AP9" s="134">
        <v>1</v>
      </c>
      <c r="AQ9" s="39" t="s">
        <v>819</v>
      </c>
      <c r="AR9" s="293" t="s">
        <v>820</v>
      </c>
      <c r="AS9" s="38">
        <v>45658</v>
      </c>
      <c r="AT9" s="38">
        <v>46022</v>
      </c>
      <c r="AU9" s="35" t="s">
        <v>821</v>
      </c>
    </row>
    <row r="10" spans="1:49" ht="105.75" customHeight="1" x14ac:dyDescent="0.3">
      <c r="A10" s="690" t="s">
        <v>51</v>
      </c>
      <c r="B10" s="689" t="s">
        <v>112</v>
      </c>
      <c r="C10" s="689" t="s">
        <v>1196</v>
      </c>
      <c r="D10" s="689" t="s">
        <v>35</v>
      </c>
      <c r="E10" s="689" t="s">
        <v>96</v>
      </c>
      <c r="F10" s="721" t="s">
        <v>822</v>
      </c>
      <c r="G10" s="689" t="s">
        <v>1273</v>
      </c>
      <c r="H10" s="689" t="s">
        <v>823</v>
      </c>
      <c r="I10" s="721" t="s">
        <v>824</v>
      </c>
      <c r="J10" s="689" t="s">
        <v>99</v>
      </c>
      <c r="K10" s="689">
        <v>0.5</v>
      </c>
      <c r="L10" s="713">
        <f>IF(J10="Diaria",+(K10/360),IF(J10="Mensual",+(K10/12),IF(J10="Bimestral",+(K10/6),IF(J10="Trimestral",+(K10/4),IF(J10="Semestral",+(K10/2),IF(J10="Anual",+(K10/1),""))))))</f>
        <v>0.5</v>
      </c>
      <c r="M10" s="689" t="s">
        <v>47</v>
      </c>
      <c r="N10" s="68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689" t="s">
        <v>73</v>
      </c>
      <c r="P10" s="68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v>
      </c>
      <c r="Q10" s="689" t="s">
        <v>73</v>
      </c>
      <c r="R10" s="68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17" t="s">
        <v>73</v>
      </c>
      <c r="T10" s="717" t="s">
        <v>73</v>
      </c>
      <c r="U10" s="717">
        <f>+MAX(N10,P10,R10)</f>
        <v>0.4</v>
      </c>
      <c r="V10" s="720" t="str">
        <f>IF(L10&lt;=20%,"Muy baja",IF(L10&lt;=40%,"Baja",IF(L10&lt;=60%,"Media",IF(L10&lt;=80%,"Alta",IF(L10&lt;=100%,"Muy alta",IF(L10&gt;=100%,"Muy alta",""))))))</f>
        <v>Media</v>
      </c>
      <c r="W10" s="714" t="str">
        <f>+IFERROR(VLOOKUP(V10,[11]Fórmula!$F$1:$G$6,2,FALSE),"")</f>
        <v/>
      </c>
      <c r="X10" s="718" t="str">
        <f>IF(U10=20%,"Leve",IF(U10=40%,"Menor",IF(U10=60%,"Moderado",IF(U10=80%,"Mayor",IF(U10=100%,"Catastrófico","")))))</f>
        <v>Menor</v>
      </c>
      <c r="Y10" s="714" t="str">
        <f>+IFERROR(VLOOKUP(X10,[11]Fórmula!$H$1:$I$6,2,FALSE),"")</f>
        <v/>
      </c>
      <c r="Z10" s="710" t="s">
        <v>56</v>
      </c>
      <c r="AA10" s="714">
        <f>IF(Z10="Bajo",25%,IF(Z10="Moderado",50%,IF(Z10="Alto",75%,IF(Z10="Extremo",100%,""))))</f>
        <v>0.5</v>
      </c>
      <c r="AB10" s="724" t="s">
        <v>825</v>
      </c>
      <c r="AC10" s="48" t="s">
        <v>826</v>
      </c>
      <c r="AD10" s="48" t="s">
        <v>57</v>
      </c>
      <c r="AE10" s="31">
        <f t="shared" si="0"/>
        <v>0.25</v>
      </c>
      <c r="AF10" s="305" t="s">
        <v>215</v>
      </c>
      <c r="AG10" s="31">
        <f t="shared" si="1"/>
        <v>0.15</v>
      </c>
      <c r="AH10" s="31">
        <f t="shared" si="2"/>
        <v>0.4</v>
      </c>
      <c r="AI10" s="305" t="s">
        <v>216</v>
      </c>
      <c r="AJ10" s="293" t="s">
        <v>24</v>
      </c>
      <c r="AK10" s="305" t="s">
        <v>827</v>
      </c>
      <c r="AL10" s="305">
        <f>+AA10*AH10</f>
        <v>0.2</v>
      </c>
      <c r="AM10" s="32">
        <f>+AA10-AL10</f>
        <v>0.3</v>
      </c>
      <c r="AN10" s="774" t="str">
        <f>+IF(C10="Corrupción","Moderado",IF(AM11&lt;=25%,"Bajo",IF(AM11&lt;=50%,"Moderado",IF(AM11&lt;=75%,"Alto",IF(AM11&gt;75%,"Extremo","")))))</f>
        <v>Bajo</v>
      </c>
      <c r="AO10" s="711" t="s">
        <v>59</v>
      </c>
      <c r="AP10" s="134">
        <v>1</v>
      </c>
      <c r="AQ10" s="29" t="s">
        <v>828</v>
      </c>
      <c r="AR10" s="293" t="s">
        <v>829</v>
      </c>
      <c r="AS10" s="36">
        <v>45658</v>
      </c>
      <c r="AT10" s="36">
        <v>46022</v>
      </c>
      <c r="AU10" s="305" t="s">
        <v>830</v>
      </c>
    </row>
    <row r="11" spans="1:49" ht="88.2" customHeight="1" x14ac:dyDescent="0.3">
      <c r="A11" s="690"/>
      <c r="B11" s="689"/>
      <c r="C11" s="689"/>
      <c r="D11" s="689"/>
      <c r="E11" s="689"/>
      <c r="F11" s="721"/>
      <c r="G11" s="689"/>
      <c r="H11" s="689"/>
      <c r="I11" s="721"/>
      <c r="J11" s="689"/>
      <c r="K11" s="689"/>
      <c r="L11" s="713"/>
      <c r="M11" s="689"/>
      <c r="N11" s="689"/>
      <c r="O11" s="689"/>
      <c r="P11" s="689"/>
      <c r="Q11" s="689"/>
      <c r="R11" s="689"/>
      <c r="S11" s="717"/>
      <c r="T11" s="717"/>
      <c r="U11" s="717"/>
      <c r="V11" s="720"/>
      <c r="W11" s="714"/>
      <c r="X11" s="718"/>
      <c r="Y11" s="714"/>
      <c r="Z11" s="710"/>
      <c r="AA11" s="714"/>
      <c r="AB11" s="724"/>
      <c r="AC11" s="48" t="s">
        <v>831</v>
      </c>
      <c r="AD11" s="48" t="s">
        <v>57</v>
      </c>
      <c r="AE11" s="31">
        <f t="shared" si="0"/>
        <v>0.25</v>
      </c>
      <c r="AF11" s="305" t="s">
        <v>215</v>
      </c>
      <c r="AG11" s="31">
        <f t="shared" si="1"/>
        <v>0.15</v>
      </c>
      <c r="AH11" s="31">
        <f t="shared" si="2"/>
        <v>0.4</v>
      </c>
      <c r="AI11" s="305" t="s">
        <v>216</v>
      </c>
      <c r="AJ11" s="293" t="s">
        <v>41</v>
      </c>
      <c r="AK11" s="305"/>
      <c r="AL11" s="305">
        <f>+AM10*AH11</f>
        <v>0.12</v>
      </c>
      <c r="AM11" s="32">
        <f>+AM10-AL11</f>
        <v>0.18</v>
      </c>
      <c r="AN11" s="774"/>
      <c r="AO11" s="711"/>
      <c r="AP11" s="140">
        <v>2</v>
      </c>
      <c r="AQ11" s="29" t="s">
        <v>832</v>
      </c>
      <c r="AR11" s="293" t="s">
        <v>829</v>
      </c>
      <c r="AS11" s="36">
        <v>45658</v>
      </c>
      <c r="AT11" s="36">
        <v>46022</v>
      </c>
      <c r="AU11" s="293" t="s">
        <v>833</v>
      </c>
    </row>
    <row r="12" spans="1:49" ht="170.4" customHeight="1" thickBot="1" x14ac:dyDescent="0.35">
      <c r="A12" s="894" t="s">
        <v>217</v>
      </c>
      <c r="B12" s="890" t="s">
        <v>112</v>
      </c>
      <c r="C12" s="890" t="s">
        <v>58</v>
      </c>
      <c r="D12" s="890" t="s">
        <v>79</v>
      </c>
      <c r="E12" s="890" t="s">
        <v>80</v>
      </c>
      <c r="F12" s="890" t="s">
        <v>289</v>
      </c>
      <c r="G12" s="890" t="s">
        <v>290</v>
      </c>
      <c r="H12" s="890" t="s">
        <v>834</v>
      </c>
      <c r="I12" s="892" t="s">
        <v>292</v>
      </c>
      <c r="J12" s="890" t="s">
        <v>33</v>
      </c>
      <c r="K12" s="890">
        <v>0</v>
      </c>
      <c r="L12" s="896">
        <f>IF(J12="Diaria",+(K12/360),IF(J12="Mensual",+(K12/12),IF(J12="Bimestral",+(K12/6),IF(J12="Trimestral",+(K12/4),IF(J12="Semestral",+(K12/2),IF(J12="Anual",+(K12/1),""))))))</f>
        <v>0</v>
      </c>
      <c r="M12" s="890" t="s">
        <v>30</v>
      </c>
      <c r="N12" s="890">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890" t="s">
        <v>48</v>
      </c>
      <c r="P12" s="890">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890" t="s">
        <v>73</v>
      </c>
      <c r="R12" s="890">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891" t="s">
        <v>72</v>
      </c>
      <c r="T12" s="891" t="s">
        <v>61</v>
      </c>
      <c r="U12" s="891">
        <f>+MAX(N12,P12,R12)</f>
        <v>0.4</v>
      </c>
      <c r="V12" s="888" t="str">
        <f>IF(L12&lt;=20%,"Muy baja",IF(L12&lt;=40%,"Baja",IF(L12&lt;=60%,"Media",IF(L12&lt;=80%,"Alta",IF(L12&lt;=100%,"Muy alta",IF(L12&gt;=100%,"Muy alta",""))))))</f>
        <v>Muy baja</v>
      </c>
      <c r="W12" s="883" t="str">
        <f>+IFERROR(VLOOKUP(V12,[11]Fórmula!$F$1:$G$6,2,FALSE),"")</f>
        <v/>
      </c>
      <c r="X12" s="889" t="s">
        <v>56</v>
      </c>
      <c r="Y12" s="883" t="str">
        <f>+IFERROR(VLOOKUP(X12,[11]Fórmula!$H$1:$I$6,2,FALSE),"")</f>
        <v/>
      </c>
      <c r="Z12" s="885" t="s">
        <v>56</v>
      </c>
      <c r="AA12" s="883">
        <f>IF(Z12="Bajo",25%,IF(Z12="Moderado",50%,IF(Z12="Alto",75%,IF(Z12="Extremo",100%,""))))</f>
        <v>0.5</v>
      </c>
      <c r="AB12" s="552" t="s">
        <v>293</v>
      </c>
      <c r="AC12" s="28" t="s">
        <v>800</v>
      </c>
      <c r="AD12" s="28" t="s">
        <v>57</v>
      </c>
      <c r="AE12" s="37">
        <f t="shared" si="0"/>
        <v>0.25</v>
      </c>
      <c r="AF12" s="319" t="s">
        <v>215</v>
      </c>
      <c r="AG12" s="37">
        <f t="shared" si="1"/>
        <v>0.15</v>
      </c>
      <c r="AH12" s="37">
        <f t="shared" si="2"/>
        <v>0.4</v>
      </c>
      <c r="AI12" s="319" t="s">
        <v>216</v>
      </c>
      <c r="AJ12" s="283" t="s">
        <v>41</v>
      </c>
      <c r="AK12" s="333" t="s">
        <v>801</v>
      </c>
      <c r="AL12" s="319">
        <f>+AA12*AH12</f>
        <v>0.2</v>
      </c>
      <c r="AM12" s="366">
        <f>+AA12-AL12</f>
        <v>0.3</v>
      </c>
      <c r="AN12" s="885" t="str">
        <f>+IF(C12="Corrupción","Moderado",IF(AM13&lt;=25%,"Bajo",IF(AM13&lt;=50%,"Moderado",IF(AM13&lt;=75%,"Alto",IF(AM13&gt;75%,"Extremo","")))))</f>
        <v>Moderado</v>
      </c>
      <c r="AO12" s="886" t="s">
        <v>59</v>
      </c>
      <c r="AP12" s="136">
        <v>1</v>
      </c>
      <c r="AQ12" s="364" t="s">
        <v>802</v>
      </c>
      <c r="AR12" s="94" t="s">
        <v>275</v>
      </c>
      <c r="AS12" s="14">
        <v>45972</v>
      </c>
      <c r="AT12" s="14">
        <v>46022</v>
      </c>
      <c r="AU12" s="319" t="s">
        <v>299</v>
      </c>
    </row>
    <row r="13" spans="1:49" ht="170.4" customHeight="1" thickBot="1" x14ac:dyDescent="0.35">
      <c r="A13" s="806"/>
      <c r="B13" s="788"/>
      <c r="C13" s="788"/>
      <c r="D13" s="788"/>
      <c r="E13" s="788"/>
      <c r="F13" s="788"/>
      <c r="G13" s="788"/>
      <c r="H13" s="788"/>
      <c r="I13" s="893"/>
      <c r="J13" s="788"/>
      <c r="K13" s="788"/>
      <c r="L13" s="791"/>
      <c r="M13" s="788"/>
      <c r="N13" s="788"/>
      <c r="O13" s="788"/>
      <c r="P13" s="788"/>
      <c r="Q13" s="788"/>
      <c r="R13" s="788"/>
      <c r="S13" s="794"/>
      <c r="T13" s="794"/>
      <c r="U13" s="794"/>
      <c r="V13" s="817"/>
      <c r="W13" s="884"/>
      <c r="X13" s="800"/>
      <c r="Y13" s="884"/>
      <c r="Z13" s="819"/>
      <c r="AA13" s="884"/>
      <c r="AB13" s="552" t="s">
        <v>293</v>
      </c>
      <c r="AC13" s="28" t="s">
        <v>805</v>
      </c>
      <c r="AD13" s="28" t="s">
        <v>57</v>
      </c>
      <c r="AE13" s="37">
        <f t="shared" si="0"/>
        <v>0.25</v>
      </c>
      <c r="AF13" s="319" t="s">
        <v>215</v>
      </c>
      <c r="AG13" s="37">
        <f t="shared" si="1"/>
        <v>0.15</v>
      </c>
      <c r="AH13" s="37">
        <f t="shared" si="2"/>
        <v>0.4</v>
      </c>
      <c r="AI13" s="319" t="s">
        <v>216</v>
      </c>
      <c r="AJ13" s="283" t="s">
        <v>41</v>
      </c>
      <c r="AK13" s="333" t="s">
        <v>806</v>
      </c>
      <c r="AL13" s="319">
        <f>+AA13*AH13</f>
        <v>0</v>
      </c>
      <c r="AM13" s="366">
        <f>+AA13-AL13</f>
        <v>0</v>
      </c>
      <c r="AN13" s="819"/>
      <c r="AO13" s="887"/>
      <c r="AP13" s="136">
        <v>2</v>
      </c>
      <c r="AQ13" s="364"/>
      <c r="AR13" s="94" t="s">
        <v>275</v>
      </c>
      <c r="AS13" s="14">
        <v>45972</v>
      </c>
      <c r="AT13" s="14">
        <v>46022</v>
      </c>
      <c r="AU13" s="319" t="s">
        <v>299</v>
      </c>
    </row>
    <row r="14" spans="1:49" ht="199.5" customHeight="1" thickBot="1" x14ac:dyDescent="0.35">
      <c r="A14" s="302" t="s">
        <v>217</v>
      </c>
      <c r="B14" s="348" t="s">
        <v>112</v>
      </c>
      <c r="C14" s="282" t="s">
        <v>92</v>
      </c>
      <c r="D14" s="282" t="s">
        <v>79</v>
      </c>
      <c r="E14" s="282" t="s">
        <v>36</v>
      </c>
      <c r="F14" s="304" t="s">
        <v>596</v>
      </c>
      <c r="G14" s="282" t="s">
        <v>597</v>
      </c>
      <c r="H14" s="282" t="s">
        <v>598</v>
      </c>
      <c r="I14" s="304" t="s">
        <v>599</v>
      </c>
      <c r="J14" s="282" t="s">
        <v>66</v>
      </c>
      <c r="K14" s="282">
        <v>1</v>
      </c>
      <c r="L14" s="285">
        <v>2.7777777777777779E-3</v>
      </c>
      <c r="M14" s="282" t="s">
        <v>30</v>
      </c>
      <c r="N14" s="282">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2" t="s">
        <v>64</v>
      </c>
      <c r="P14" s="282">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2" t="s">
        <v>73</v>
      </c>
      <c r="R14" s="282">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78" t="s">
        <v>60</v>
      </c>
      <c r="T14" s="278" t="s">
        <v>45</v>
      </c>
      <c r="U14" s="278">
        <f>+MAX(N14,P14,R14)</f>
        <v>0.6</v>
      </c>
      <c r="V14" s="289" t="str">
        <f>IF(L14&lt;=20%,"Muy baja",IF(L14&lt;=40%,"Baja",IF(L14&lt;=60%,"Media",IF(L14&lt;=80%,"Alta",IF(L14&lt;=100%,"Muy alta",IF(L14&gt;=100%,"Muy alta",""))))))</f>
        <v>Muy baja</v>
      </c>
      <c r="W14" s="271">
        <f>+IFERROR(VLOOKUP(V14,Fórmula!$F$1:$G$6,2,FALSE),"")</f>
        <v>0.2</v>
      </c>
      <c r="X14" s="280" t="str">
        <f>IF(U14=20%,"Leve",IF(U14=40%,"Menor",IF(U14=60%,"Moderado",IF(U14=80%,"Mayor",IF(U14=100%,"Catastrófico","")))))</f>
        <v>Moderado</v>
      </c>
      <c r="Y14" s="297" t="s">
        <v>56</v>
      </c>
      <c r="Z14" s="275" t="str">
        <f>+IFERROR(VLOOKUP(V14&amp;X14,Fórmula!$C$2:$D$26,2,FALSE),"")</f>
        <v>Moderado</v>
      </c>
      <c r="AA14" s="297" t="s">
        <v>56</v>
      </c>
      <c r="AB14" s="553" t="s">
        <v>600</v>
      </c>
      <c r="AC14" s="57" t="s">
        <v>641</v>
      </c>
      <c r="AD14" s="49" t="s">
        <v>57</v>
      </c>
      <c r="AE14" s="49" t="s">
        <v>57</v>
      </c>
      <c r="AF14" s="22">
        <f t="shared" ref="AF14" si="3">IF(AE14="Preventivo",25%,IF(AE14="Detectivo",15%,IF(AE14="Correctivo",10%,"")))</f>
        <v>0.25</v>
      </c>
      <c r="AG14" s="304" t="s">
        <v>215</v>
      </c>
      <c r="AH14" s="22">
        <f t="shared" ref="AH14" si="4">IF(AG14="Manual",15%,IF(AG14="Automático",25%,""))</f>
        <v>0.15</v>
      </c>
      <c r="AI14" s="22">
        <f t="shared" ref="AI14" si="5">+AH14+AF14</f>
        <v>0.4</v>
      </c>
      <c r="AJ14" s="282" t="s">
        <v>24</v>
      </c>
      <c r="AK14" s="304" t="s">
        <v>640</v>
      </c>
      <c r="AL14" s="282" t="s">
        <v>24</v>
      </c>
      <c r="AM14" s="304" t="s">
        <v>640</v>
      </c>
      <c r="AN14" s="340" t="s">
        <v>56</v>
      </c>
      <c r="AO14" s="416" t="s">
        <v>59</v>
      </c>
      <c r="AP14" s="411">
        <v>1</v>
      </c>
      <c r="AQ14" s="287" t="s">
        <v>602</v>
      </c>
      <c r="AR14" s="244" t="s">
        <v>156</v>
      </c>
      <c r="AS14" s="30">
        <v>45658</v>
      </c>
      <c r="AT14" s="30">
        <v>46022</v>
      </c>
      <c r="AU14" s="30" t="s">
        <v>603</v>
      </c>
    </row>
    <row r="15" spans="1:49" s="617" customFormat="1" ht="409.6" x14ac:dyDescent="0.3">
      <c r="A15" s="602" t="s">
        <v>51</v>
      </c>
      <c r="B15" s="29" t="s">
        <v>1264</v>
      </c>
      <c r="C15" s="29" t="s">
        <v>58</v>
      </c>
      <c r="D15" s="29" t="s">
        <v>79</v>
      </c>
      <c r="E15" s="29" t="s">
        <v>80</v>
      </c>
      <c r="F15" s="40" t="s">
        <v>1261</v>
      </c>
      <c r="G15" s="182" t="s">
        <v>533</v>
      </c>
      <c r="H15" s="622" t="s">
        <v>1262</v>
      </c>
      <c r="I15" s="40" t="s">
        <v>1263</v>
      </c>
      <c r="J15" s="603" t="s">
        <v>95</v>
      </c>
      <c r="K15" s="604">
        <v>1</v>
      </c>
      <c r="L15" s="605">
        <f>IF(J15="Diaria",+(K15/360),IF(J15="Mensual",+(K15/12),IF(J15="Bimestral",+(K15/6),IF(J15="Trimestral",+(K15/4),IF(J15="Semestral",+(K15/2),IF(J15="Anual",+(K15/1),""))))))</f>
        <v>0.5</v>
      </c>
      <c r="M15" s="604" t="s">
        <v>47</v>
      </c>
      <c r="N15" s="588">
        <f t="shared" ref="N15" si="6">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06" t="s">
        <v>76</v>
      </c>
      <c r="P15" s="588" t="str">
        <f t="shared" ref="P15" si="7">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604" t="s">
        <v>73</v>
      </c>
      <c r="R15" s="588">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07" t="s">
        <v>60</v>
      </c>
      <c r="T15" s="607" t="s">
        <v>73</v>
      </c>
      <c r="U15" s="608">
        <f>+MAX(N15,P15,R15)</f>
        <v>0.4</v>
      </c>
      <c r="V15" s="609" t="str">
        <f>IF(L15&lt;=20%,"Muy baja",IF(L15&lt;=40%,"Baja",IF(L15&lt;=60%,"Media",IF(L15&lt;=80%,"Alta",IF(L15&lt;=100%,"Muy alta",IF(L15&gt;=100%,"Muy alta",""))))))</f>
        <v>Media</v>
      </c>
      <c r="W15" s="610">
        <f>+IFERROR(VLOOKUP(V15,[3]Fórmula!$F$1:$G$6,2,FALSE),"")</f>
        <v>0.6</v>
      </c>
      <c r="X15" s="611" t="s">
        <v>56</v>
      </c>
      <c r="Y15" s="610">
        <f>+IFERROR(VLOOKUP(X15,[3]Fórmula!$H$1:$I$6,2,FALSE),"")</f>
        <v>0.6</v>
      </c>
      <c r="Z15" s="611" t="str">
        <f>+IFERROR(VLOOKUP(V15&amp;X15,[3]Fórmula!$C$2:$D$26,2,FALSE),"")</f>
        <v>Moderado</v>
      </c>
      <c r="AA15" s="612">
        <f>IF(Z15="Bajo",25%,IF(Z15="Moderado",50%,IF(Z15="Alto",75%,IF(Z15="Extremo",100%,""))))</f>
        <v>0.5</v>
      </c>
      <c r="AB15" s="613"/>
      <c r="AC15" s="603" t="s">
        <v>1311</v>
      </c>
      <c r="AD15" s="40" t="s">
        <v>57</v>
      </c>
      <c r="AE15" s="589">
        <f t="shared" ref="AE15" si="8">IF(AD15="Preventivo",25%,IF(AD15="Detectivo",15%,IF(AD15="Correctivo",10%,"")))</f>
        <v>0.25</v>
      </c>
      <c r="AF15" s="40" t="s">
        <v>215</v>
      </c>
      <c r="AG15" s="589">
        <f t="shared" ref="AG15" si="9">IF(AF15="Manual",15%,IF(AF15="Automático",25%,""))</f>
        <v>0.15</v>
      </c>
      <c r="AH15" s="589">
        <f t="shared" ref="AH15" si="10">+AG15+AE15</f>
        <v>0.4</v>
      </c>
      <c r="AI15" s="40" t="s">
        <v>216</v>
      </c>
      <c r="AJ15" s="40" t="s">
        <v>24</v>
      </c>
      <c r="AK15" s="40" t="s">
        <v>1312</v>
      </c>
      <c r="AL15" s="29">
        <f>+AA15*AH15</f>
        <v>0.2</v>
      </c>
      <c r="AM15" s="614">
        <f>+AA15-AL15</f>
        <v>0.3</v>
      </c>
      <c r="AN15" s="615" t="str">
        <f>IF(AM15&lt;=25%,"Bajo",IF(AM15&lt;=50%,"Moderado",IF(AM15&lt;=75%,"Alto",IF(AM15&gt;75%,"Extremo",""))))</f>
        <v>Moderado</v>
      </c>
      <c r="AO15" s="616" t="s">
        <v>59</v>
      </c>
      <c r="AP15" s="182"/>
      <c r="AQ15" s="46"/>
      <c r="AR15" s="618"/>
      <c r="AS15" s="618"/>
      <c r="AT15" s="46"/>
      <c r="AU15" s="619"/>
    </row>
    <row r="16" spans="1:49" ht="290.25" customHeight="1" x14ac:dyDescent="0.3">
      <c r="A16" s="640" t="s">
        <v>217</v>
      </c>
      <c r="B16" s="348" t="s">
        <v>29</v>
      </c>
      <c r="C16" s="348" t="s">
        <v>92</v>
      </c>
      <c r="D16" s="348" t="s">
        <v>79</v>
      </c>
      <c r="E16" s="348" t="s">
        <v>36</v>
      </c>
      <c r="F16" s="350" t="s">
        <v>1339</v>
      </c>
      <c r="G16" s="348" t="s">
        <v>1300</v>
      </c>
      <c r="H16" s="641" t="s">
        <v>835</v>
      </c>
      <c r="I16" s="350" t="s">
        <v>836</v>
      </c>
      <c r="J16" s="348" t="s">
        <v>66</v>
      </c>
      <c r="K16" s="348">
        <v>1</v>
      </c>
      <c r="L16" s="636">
        <f>IF(J16="Diaria",+(K16/360),IF(J16="Mensual",+(K16/12),IF(J16="Bimestral",+(K16/6),IF(J16="Trimestral",+(K16/4),IF(J16="Semestral",+(K16/2),IF(J16="Anual",+(K16/1),""))))))</f>
        <v>8.3333333333333329E-2</v>
      </c>
      <c r="M16" s="348" t="s">
        <v>73</v>
      </c>
      <c r="N16" s="348">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348" t="s">
        <v>31</v>
      </c>
      <c r="P16" s="348">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348" t="s">
        <v>73</v>
      </c>
      <c r="R16" s="348">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635" t="s">
        <v>60</v>
      </c>
      <c r="T16" s="635" t="s">
        <v>45</v>
      </c>
      <c r="U16" s="635">
        <f>+MAX(N16,P16,R16)</f>
        <v>0.2</v>
      </c>
      <c r="V16" s="637" t="str">
        <f>IF(L16&lt;=20%,"Muy baja",IF(L16&lt;=40%,"Baja",IF(L16&lt;=60%,"Media",IF(L16&lt;=80%,"Alta",IF(L16&lt;=100%,"Muy alta",IF(L16&gt;=100%,"Muy alta",""))))))</f>
        <v>Muy baja</v>
      </c>
      <c r="W16" s="639">
        <f>+IFERROR(VLOOKUP(V16,Fórmula!$F$1:$G$6,2,FALSE),"")</f>
        <v>0.2</v>
      </c>
      <c r="X16" s="637" t="str">
        <f>IF(U16=20%,"Leve",IF(U16=40%,"Menor",IF(U16=60%,"Moderado",IF(U16=80%,"Mayor",IF(U16=100%,"Catastrófico","")))))</f>
        <v>Leve</v>
      </c>
      <c r="Y16" s="639">
        <f>+IFERROR(VLOOKUP(X16,Fórmula!$H$1:$I$6,2,FALSE),"")</f>
        <v>0.2</v>
      </c>
      <c r="Z16" s="352" t="str">
        <f>+IFERROR(VLOOKUP(V16&amp;X16,Fórmula!$C$2:$D$26,2,FALSE),"")</f>
        <v>Bajo</v>
      </c>
      <c r="AA16" s="643">
        <f>IF(Z16="Bajo",25%,IF(Z16="Moderado",50%,IF(Z16="Alto",75%,IF(Z16="Extremo",100%,""))))</f>
        <v>0.25</v>
      </c>
      <c r="AB16" s="642" t="s">
        <v>837</v>
      </c>
      <c r="AC16" s="404" t="s">
        <v>1341</v>
      </c>
      <c r="AD16" s="71" t="s">
        <v>57</v>
      </c>
      <c r="AE16" s="72">
        <f>IF(AD16="Preventivo",25%,IF(AD16="Detectivo",15%,IF(AD16="Correctivo",10%,"")))</f>
        <v>0.25</v>
      </c>
      <c r="AF16" s="350" t="s">
        <v>732</v>
      </c>
      <c r="AG16" s="72">
        <f>IF(AF16="Manual",15%,IF(AF16="Automático",25%,""))</f>
        <v>0.25</v>
      </c>
      <c r="AH16" s="72">
        <f>+AG16+AE16</f>
        <v>0.5</v>
      </c>
      <c r="AI16" s="40" t="s">
        <v>216</v>
      </c>
      <c r="AJ16" s="348" t="s">
        <v>24</v>
      </c>
      <c r="AK16" s="350" t="s">
        <v>838</v>
      </c>
      <c r="AL16" s="350" t="e">
        <f>+AI16*AB16</f>
        <v>#VALUE!</v>
      </c>
      <c r="AM16" s="73" t="e">
        <f>+AB16-AL16</f>
        <v>#VALUE!</v>
      </c>
      <c r="AN16" s="352" t="s">
        <v>169</v>
      </c>
      <c r="AO16" s="638" t="s">
        <v>59</v>
      </c>
      <c r="AP16" s="93"/>
      <c r="AQ16" s="293"/>
      <c r="AR16" s="36"/>
      <c r="AS16" s="36"/>
      <c r="AT16" s="296"/>
      <c r="AU16" s="34"/>
    </row>
    <row r="1048574" spans="41:41" ht="15" customHeight="1" thickBot="1" x14ac:dyDescent="0.35"/>
    <row r="1048575" spans="41:41" ht="15" customHeight="1" x14ac:dyDescent="0.3">
      <c r="AO1048575" s="415"/>
    </row>
  </sheetData>
  <sheetProtection formatCells="0" formatColumns="0" formatRows="0"/>
  <autoFilter ref="A3:XDP12" xr:uid="{00000000-0001-0000-0800-000000000000}">
    <filterColumn colId="6" showButton="0"/>
    <filterColumn colId="35" showButton="0"/>
    <filterColumn colId="37" showButton="0"/>
    <filterColumn colId="38" showButton="0"/>
    <filterColumn colId="41" showButton="0"/>
  </autoFilter>
  <mergeCells count="108">
    <mergeCell ref="I5:I8"/>
    <mergeCell ref="A5:A8"/>
    <mergeCell ref="B5:B8"/>
    <mergeCell ref="C5:C8"/>
    <mergeCell ref="R10:R11"/>
    <mergeCell ref="H10:H11"/>
    <mergeCell ref="I10:I11"/>
    <mergeCell ref="G10:G11"/>
    <mergeCell ref="F10:F11"/>
    <mergeCell ref="J10:J11"/>
    <mergeCell ref="M10:M11"/>
    <mergeCell ref="N10:N11"/>
    <mergeCell ref="O10:O11"/>
    <mergeCell ref="P10:P11"/>
    <mergeCell ref="Q10:Q11"/>
    <mergeCell ref="Q5:Q8"/>
    <mergeCell ref="R5:R8"/>
    <mergeCell ref="O5:O8"/>
    <mergeCell ref="M5:M8"/>
    <mergeCell ref="P5:P8"/>
    <mergeCell ref="D5:D8"/>
    <mergeCell ref="V10:V11"/>
    <mergeCell ref="W10:W11"/>
    <mergeCell ref="U10:U11"/>
    <mergeCell ref="S10:S11"/>
    <mergeCell ref="T10:T11"/>
    <mergeCell ref="S5:S8"/>
    <mergeCell ref="U5:U8"/>
    <mergeCell ref="T5:T8"/>
    <mergeCell ref="AO5:AO8"/>
    <mergeCell ref="AN5:AN8"/>
    <mergeCell ref="V5:V8"/>
    <mergeCell ref="W5:W8"/>
    <mergeCell ref="AA5:AA8"/>
    <mergeCell ref="AB5:AB8"/>
    <mergeCell ref="AO10:AO11"/>
    <mergeCell ref="AN10:AN11"/>
    <mergeCell ref="AB10:AB11"/>
    <mergeCell ref="X10:X11"/>
    <mergeCell ref="Y10:Y11"/>
    <mergeCell ref="Z10:Z11"/>
    <mergeCell ref="AA10:AA11"/>
    <mergeCell ref="A12:A13"/>
    <mergeCell ref="B12:B13"/>
    <mergeCell ref="C12:C13"/>
    <mergeCell ref="D12:D13"/>
    <mergeCell ref="E12:E13"/>
    <mergeCell ref="Z5:Z8"/>
    <mergeCell ref="Y5:Y8"/>
    <mergeCell ref="X5:X8"/>
    <mergeCell ref="H5:H8"/>
    <mergeCell ref="J5:J8"/>
    <mergeCell ref="K5:K8"/>
    <mergeCell ref="L5:L8"/>
    <mergeCell ref="E5:E8"/>
    <mergeCell ref="F5:F8"/>
    <mergeCell ref="G5:G8"/>
    <mergeCell ref="A10:A11"/>
    <mergeCell ref="B10:B11"/>
    <mergeCell ref="C10:C11"/>
    <mergeCell ref="D10:D11"/>
    <mergeCell ref="E10:E11"/>
    <mergeCell ref="K10:K11"/>
    <mergeCell ref="L10:L11"/>
    <mergeCell ref="N5:N8"/>
    <mergeCell ref="L12:L13"/>
    <mergeCell ref="M12:M13"/>
    <mergeCell ref="O12:O13"/>
    <mergeCell ref="Q12:Q13"/>
    <mergeCell ref="S12:S13"/>
    <mergeCell ref="T12:T13"/>
    <mergeCell ref="F12:F13"/>
    <mergeCell ref="G12:G13"/>
    <mergeCell ref="H12:H13"/>
    <mergeCell ref="I12:I13"/>
    <mergeCell ref="J12:J13"/>
    <mergeCell ref="K12:K13"/>
    <mergeCell ref="AA12:AA13"/>
    <mergeCell ref="AN12:AN13"/>
    <mergeCell ref="AO12:AO13"/>
    <mergeCell ref="V12:V13"/>
    <mergeCell ref="X12:X13"/>
    <mergeCell ref="Z12:Z13"/>
    <mergeCell ref="N12:N13"/>
    <mergeCell ref="P12:P13"/>
    <mergeCell ref="R12:R13"/>
    <mergeCell ref="U12:U13"/>
    <mergeCell ref="W12:W13"/>
    <mergeCell ref="Y12:Y13"/>
    <mergeCell ref="A1:AU1"/>
    <mergeCell ref="A2:T3"/>
    <mergeCell ref="U2:AB3"/>
    <mergeCell ref="AC2:AK2"/>
    <mergeCell ref="AM2:AO2"/>
    <mergeCell ref="AP2:AU2"/>
    <mergeCell ref="AC3:AC4"/>
    <mergeCell ref="AD3:AG3"/>
    <mergeCell ref="AH3:AH4"/>
    <mergeCell ref="AI3:AK3"/>
    <mergeCell ref="AL3:AN4"/>
    <mergeCell ref="AO3:AO4"/>
    <mergeCell ref="AP3:AQ4"/>
    <mergeCell ref="AR3:AR4"/>
    <mergeCell ref="AS3:AS4"/>
    <mergeCell ref="AT3:AT4"/>
    <mergeCell ref="AU3:AU4"/>
    <mergeCell ref="G4:H4"/>
    <mergeCell ref="AJ4:AK4"/>
  </mergeCells>
  <conditionalFormatting sqref="AC8 AJ14:AM14 AR14">
    <cfRule type="containsText" dxfId="710" priority="90" operator="containsText" text="ALTA">
      <formula>NOT(ISERROR(SEARCH("ALTA",AC8)))</formula>
    </cfRule>
    <cfRule type="containsText" dxfId="709" priority="89" operator="containsText" text="MEDIA">
      <formula>NOT(ISERROR(SEARCH("MEDIA",AC8)))</formula>
    </cfRule>
    <cfRule type="containsText" dxfId="708" priority="88" operator="containsText" text="BAJA">
      <formula>NOT(ISERROR(SEARCH("BAJA",AC8)))</formula>
    </cfRule>
  </conditionalFormatting>
  <conditionalFormatting sqref="AC10">
    <cfRule type="containsText" dxfId="707" priority="85" operator="containsText" text="BAJA">
      <formula>NOT(ISERROR(SEARCH("BAJA",AC10)))</formula>
    </cfRule>
    <cfRule type="containsText" dxfId="706" priority="87" operator="containsText" text="ALTA">
      <formula>NOT(ISERROR(SEARCH("ALTA",AC10)))</formula>
    </cfRule>
    <cfRule type="containsText" dxfId="705" priority="86" operator="containsText" text="MEDIA">
      <formula>NOT(ISERROR(SEARCH("MEDIA",AC10)))</formula>
    </cfRule>
  </conditionalFormatting>
  <conditionalFormatting sqref="AC12:AC13">
    <cfRule type="containsText" dxfId="704" priority="80" operator="containsText" text="MEDIA">
      <formula>NOT(ISERROR(SEARCH("MEDIA",AC12)))</formula>
    </cfRule>
    <cfRule type="containsText" dxfId="703" priority="81" operator="containsText" text="ALTA">
      <formula>NOT(ISERROR(SEARCH("ALTA",AC12)))</formula>
    </cfRule>
    <cfRule type="containsText" dxfId="702" priority="79" operator="containsText" text="BAJA">
      <formula>NOT(ISERROR(SEARCH("BAJA",AC12)))</formula>
    </cfRule>
  </conditionalFormatting>
  <conditionalFormatting sqref="AI5:AI13 AK9:AM9">
    <cfRule type="containsText" dxfId="701" priority="83" operator="containsText" text="MEDIA">
      <formula>NOT(ISERROR(SEARCH("MEDIA",AI5)))</formula>
    </cfRule>
    <cfRule type="containsText" dxfId="700" priority="82" operator="containsText" text="BAJA">
      <formula>NOT(ISERROR(SEARCH("BAJA",AI5)))</formula>
    </cfRule>
  </conditionalFormatting>
  <conditionalFormatting sqref="AI5:AI13 AK9:AQ9">
    <cfRule type="containsText" dxfId="699" priority="84" operator="containsText" text="ALTA">
      <formula>NOT(ISERROR(SEARCH("ALTA",AI5)))</formula>
    </cfRule>
  </conditionalFormatting>
  <conditionalFormatting sqref="AI15:AI16">
    <cfRule type="containsText" dxfId="698" priority="9" operator="containsText" text="MEDIA">
      <formula>NOT(ISERROR(SEARCH("MEDIA",AI15)))</formula>
    </cfRule>
    <cfRule type="containsText" dxfId="697" priority="8" operator="containsText" text="BAJA">
      <formula>NOT(ISERROR(SEARCH("BAJA",AI15)))</formula>
    </cfRule>
    <cfRule type="containsText" dxfId="696" priority="10" operator="containsText" text="ALTA">
      <formula>NOT(ISERROR(SEARCH("ALTA",AI15)))</formula>
    </cfRule>
  </conditionalFormatting>
  <conditionalFormatting sqref="AJ12:AJ13">
    <cfRule type="containsText" dxfId="695" priority="91" operator="containsText" text="BAJA">
      <formula>NOT(ISERROR(SEARCH("BAJA",AJ12)))</formula>
    </cfRule>
    <cfRule type="containsText" dxfId="694" priority="92" operator="containsText" text="MEDIA">
      <formula>NOT(ISERROR(SEARCH("MEDIA",AJ12)))</formula>
    </cfRule>
    <cfRule type="containsText" dxfId="693" priority="93" operator="containsText" text="ALTA">
      <formula>NOT(ISERROR(SEARCH("ALTA",AJ12)))</formula>
    </cfRule>
  </conditionalFormatting>
  <conditionalFormatting sqref="AK8">
    <cfRule type="containsText" dxfId="692" priority="148" operator="containsText" text="ALTA">
      <formula>NOT(ISERROR(SEARCH("ALTA",AK8)))</formula>
    </cfRule>
    <cfRule type="containsText" dxfId="691" priority="146" operator="containsText" text="BAJA">
      <formula>NOT(ISERROR(SEARCH("BAJA",AK8)))</formula>
    </cfRule>
    <cfRule type="containsText" dxfId="690" priority="147" operator="containsText" text="MEDIA">
      <formula>NOT(ISERROR(SEARCH("MEDIA",AK8)))</formula>
    </cfRule>
  </conditionalFormatting>
  <conditionalFormatting sqref="AK16:AM16">
    <cfRule type="containsText" dxfId="689" priority="5" operator="containsText" text="BAJA">
      <formula>NOT(ISERROR(SEARCH("BAJA",AK16)))</formula>
    </cfRule>
    <cfRule type="containsText" dxfId="688" priority="7" operator="containsText" text="ALTA">
      <formula>NOT(ISERROR(SEARCH("ALTA",AK16)))</formula>
    </cfRule>
    <cfRule type="containsText" dxfId="687" priority="6" operator="containsText" text="MEDIA">
      <formula>NOT(ISERROR(SEARCH("MEDIA",AK16)))</formula>
    </cfRule>
  </conditionalFormatting>
  <conditionalFormatting sqref="AL5:AM8">
    <cfRule type="containsText" dxfId="686" priority="137" operator="containsText" text="BAJA">
      <formula>NOT(ISERROR(SEARCH("BAJA",AL5)))</formula>
    </cfRule>
    <cfRule type="containsText" dxfId="685" priority="138" operator="containsText" text="MEDIA">
      <formula>NOT(ISERROR(SEARCH("MEDIA",AL5)))</formula>
    </cfRule>
    <cfRule type="containsText" dxfId="684" priority="139" operator="containsText" text="ALTA">
      <formula>NOT(ISERROR(SEARCH("ALTA",AL5)))</formula>
    </cfRule>
  </conditionalFormatting>
  <conditionalFormatting sqref="AL10:AM10">
    <cfRule type="containsText" dxfId="683" priority="120" operator="containsText" text="ALTA">
      <formula>NOT(ISERROR(SEARCH("ALTA",AL10)))</formula>
    </cfRule>
    <cfRule type="containsText" dxfId="682" priority="119" operator="containsText" text="MEDIA">
      <formula>NOT(ISERROR(SEARCH("MEDIA",AL10)))</formula>
    </cfRule>
    <cfRule type="containsText" dxfId="681" priority="118" operator="containsText" text="BAJA">
      <formula>NOT(ISERROR(SEARCH("BAJA",AL10)))</formula>
    </cfRule>
    <cfRule type="cellIs" dxfId="680" priority="114" operator="greaterThan">
      <formula>75%</formula>
    </cfRule>
    <cfRule type="cellIs" dxfId="679" priority="115" operator="between">
      <formula>51%</formula>
      <formula>75%</formula>
    </cfRule>
    <cfRule type="cellIs" dxfId="678" priority="117" operator="between">
      <formula>0%</formula>
      <formula>25%</formula>
    </cfRule>
    <cfRule type="cellIs" dxfId="677" priority="116" operator="between">
      <formula>26%</formula>
      <formula>50%</formula>
    </cfRule>
  </conditionalFormatting>
  <conditionalFormatting sqref="AL11:AM11">
    <cfRule type="containsText" dxfId="676" priority="111" operator="containsText" text="BAJA">
      <formula>NOT(ISERROR(SEARCH("BAJA",AL11)))</formula>
    </cfRule>
    <cfRule type="containsText" dxfId="675" priority="112" operator="containsText" text="MEDIA">
      <formula>NOT(ISERROR(SEARCH("MEDIA",AL11)))</formula>
    </cfRule>
    <cfRule type="containsText" dxfId="674" priority="113" operator="containsText" text="ALTA">
      <formula>NOT(ISERROR(SEARCH("ALTA",AL11)))</formula>
    </cfRule>
  </conditionalFormatting>
  <conditionalFormatting sqref="AL12:AM13">
    <cfRule type="containsText" dxfId="673" priority="99" operator="containsText" text="MEDIA">
      <formula>NOT(ISERROR(SEARCH("MEDIA",AL12)))</formula>
    </cfRule>
    <cfRule type="containsText" dxfId="672" priority="100" operator="containsText" text="ALTA">
      <formula>NOT(ISERROR(SEARCH("ALTA",AL12)))</formula>
    </cfRule>
    <cfRule type="cellIs" dxfId="671" priority="94" operator="greaterThan">
      <formula>75%</formula>
    </cfRule>
    <cfRule type="cellIs" dxfId="670" priority="95" operator="between">
      <formula>51%</formula>
      <formula>75%</formula>
    </cfRule>
    <cfRule type="cellIs" dxfId="669" priority="96" operator="between">
      <formula>26%</formula>
      <formula>50%</formula>
    </cfRule>
    <cfRule type="cellIs" dxfId="668" priority="97" operator="between">
      <formula>0%</formula>
      <formula>25%</formula>
    </cfRule>
    <cfRule type="containsText" dxfId="667" priority="98" operator="containsText" text="BAJA">
      <formula>NOT(ISERROR(SEARCH("BAJA",AL12)))</formula>
    </cfRule>
  </conditionalFormatting>
  <conditionalFormatting sqref="AL15:AM15">
    <cfRule type="containsText" dxfId="666" priority="16" operator="containsText" text="MEDIA">
      <formula>NOT(ISERROR(SEARCH("MEDIA",AL15)))</formula>
    </cfRule>
    <cfRule type="containsText" dxfId="665" priority="15" operator="containsText" text="BAJA">
      <formula>NOT(ISERROR(SEARCH("BAJA",AL15)))</formula>
    </cfRule>
    <cfRule type="containsText" dxfId="664" priority="17" operator="containsText" text="ALTA">
      <formula>NOT(ISERROR(SEARCH("ALTA",AL15)))</formula>
    </cfRule>
  </conditionalFormatting>
  <conditionalFormatting sqref="AL15:AM16">
    <cfRule type="cellIs" dxfId="663" priority="4" operator="between">
      <formula>0%</formula>
      <formula>25%</formula>
    </cfRule>
    <cfRule type="cellIs" dxfId="662" priority="3" operator="between">
      <formula>26%</formula>
      <formula>50%</formula>
    </cfRule>
    <cfRule type="cellIs" dxfId="661" priority="2" operator="between">
      <formula>51%</formula>
      <formula>75%</formula>
    </cfRule>
    <cfRule type="cellIs" dxfId="660" priority="1" operator="greaterThan">
      <formula>75%</formula>
    </cfRule>
  </conditionalFormatting>
  <conditionalFormatting sqref="AM5:AM9">
    <cfRule type="cellIs" dxfId="659" priority="133" operator="greaterThan">
      <formula>75%</formula>
    </cfRule>
    <cfRule type="cellIs" dxfId="658" priority="135" operator="between">
      <formula>26%</formula>
      <formula>50%</formula>
    </cfRule>
    <cfRule type="cellIs" dxfId="657" priority="136" operator="between">
      <formula>0%</formula>
      <formula>25%</formula>
    </cfRule>
    <cfRule type="cellIs" dxfId="656" priority="134" operator="between">
      <formula>51%</formula>
      <formula>75%</formula>
    </cfRule>
  </conditionalFormatting>
  <conditionalFormatting sqref="AM11">
    <cfRule type="cellIs" dxfId="655" priority="107" operator="greaterThan">
      <formula>75%</formula>
    </cfRule>
    <cfRule type="cellIs" dxfId="654" priority="108" operator="between">
      <formula>51%</formula>
      <formula>75%</formula>
    </cfRule>
    <cfRule type="cellIs" dxfId="653" priority="109" operator="between">
      <formula>26%</formula>
      <formula>50%</formula>
    </cfRule>
    <cfRule type="cellIs" dxfId="652" priority="110" operator="between">
      <formula>0%</formula>
      <formula>25%</formula>
    </cfRule>
  </conditionalFormatting>
  <conditionalFormatting sqref="AQ9">
    <cfRule type="containsText" dxfId="651" priority="127" operator="containsText" text="BAJA">
      <formula>NOT(ISERROR(SEARCH("BAJA",AQ9)))</formula>
    </cfRule>
    <cfRule type="containsText" dxfId="650" priority="128" operator="containsText" text="MEDIA">
      <formula>NOT(ISERROR(SEARCH("MEDIA",AQ9)))</formula>
    </cfRule>
  </conditionalFormatting>
  <dataValidations count="3">
    <dataValidation type="list" allowBlank="1" showInputMessage="1" showErrorMessage="1" sqref="AF5:AF13 AG14 AF15:AF16" xr:uid="{00000000-0002-0000-0800-000004000000}">
      <formula1>"Manual,Automático"</formula1>
    </dataValidation>
    <dataValidation type="list" allowBlank="1" showInputMessage="1" showErrorMessage="1" sqref="AI5:AI13 AI15:AI16" xr:uid="{00000000-0002-0000-0800-000001000000}">
      <formula1>"Confiable,No confiable"</formula1>
    </dataValidation>
    <dataValidation type="list" allowBlank="1" showInputMessage="1" showErrorMessage="1" sqref="A5 A9:A12 A14:A16" xr:uid="{00000000-0002-0000-08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2A8BD2D1-8CA8-46A1-AEE6-8E0F1E985263}">
          <x14:formula1>
            <xm:f>Listas!$K$2:$K$6</xm:f>
          </x14:formula1>
          <xm:sqref>S14</xm:sqref>
        </x14:dataValidation>
        <x14:dataValidation type="list" allowBlank="1" showInputMessage="1" showErrorMessage="1" xr:uid="{D84153DD-DD35-4742-B989-8EAF66BD849D}">
          <x14:formula1>
            <xm:f>Listas!$M$2:$M$15</xm:f>
          </x14:formula1>
          <xm:sqref>B14 B16</xm:sqref>
        </x14:dataValidation>
        <x14:dataValidation type="list" allowBlank="1" showInputMessage="1" showErrorMessage="1" xr:uid="{A1EC0C52-72E3-4BA1-B6E7-45630F1E2FFF}">
          <x14:formula1>
            <xm:f>Listas!$L$2:$L$5</xm:f>
          </x14:formula1>
          <xm:sqref>T14 T16</xm:sqref>
        </x14:dataValidation>
        <x14:dataValidation type="list" allowBlank="1" showInputMessage="1" showErrorMessage="1" xr:uid="{D0F9E551-71DF-46F7-927D-4A61BB428D66}">
          <x14:formula1>
            <xm:f>Listas!$G$2:$G$11</xm:f>
          </x14:formula1>
          <xm:sqref>C14 C16</xm:sqref>
        </x14:dataValidation>
        <x14:dataValidation type="list" allowBlank="1" showInputMessage="1" showErrorMessage="1" xr:uid="{63D23BA6-9019-451E-9D19-41631437BF20}">
          <x14:formula1>
            <xm:f>Listas!$B$2:$B$7</xm:f>
          </x14:formula1>
          <xm:sqref>D14 D16</xm:sqref>
        </x14:dataValidation>
        <x14:dataValidation type="list" allowBlank="1" showInputMessage="1" showErrorMessage="1" xr:uid="{76F8FDDA-FD2B-4304-8266-C7BF7F4B66BF}">
          <x14:formula1>
            <xm:f>Listas!$H$2:$H$3</xm:f>
          </x14:formula1>
          <xm:sqref>AJ14 AL14 AJ16</xm:sqref>
        </x14:dataValidation>
        <x14:dataValidation type="list" allowBlank="1" showInputMessage="1" showErrorMessage="1" xr:uid="{ABC1353B-F1F9-4830-BEFD-24F95AB86CF1}">
          <x14:formula1>
            <xm:f>Listas!$C$2:$C$8</xm:f>
          </x14:formula1>
          <xm:sqref>E14 E16</xm:sqref>
        </x14:dataValidation>
        <x14:dataValidation type="list" allowBlank="1" showInputMessage="1" showErrorMessage="1" xr:uid="{1470661C-8CEB-4A59-8B20-C637B6198DA7}">
          <x14:formula1>
            <xm:f>Listas!$F$2:$F$4</xm:f>
          </x14:formula1>
          <xm:sqref>AD14:AE14 AD16</xm:sqref>
        </x14:dataValidation>
        <x14:dataValidation type="list" allowBlank="1" showInputMessage="1" showErrorMessage="1" xr:uid="{31DEA624-3CD5-4764-94F2-F4E955F2EB61}">
          <x14:formula1>
            <xm:f>Listas!$Q$2:$Q$8</xm:f>
          </x14:formula1>
          <xm:sqref>J14 J16</xm:sqref>
        </x14:dataValidation>
        <x14:dataValidation type="list" allowBlank="1" showInputMessage="1" showErrorMessage="1" xr:uid="{B50B51A6-10B0-4D9B-8989-8BD56054DD61}">
          <x14:formula1>
            <xm:f>Listas!$P$2:$P$7</xm:f>
          </x14:formula1>
          <xm:sqref>Q14 Q16</xm:sqref>
        </x14:dataValidation>
        <x14:dataValidation type="list" allowBlank="1" showInputMessage="1" showErrorMessage="1" xr:uid="{AA84866A-EB66-46FB-A5D9-6831603C7F44}">
          <x14:formula1>
            <xm:f>Listas!$O$2:$O$7</xm:f>
          </x14:formula1>
          <xm:sqref>O14 O16</xm:sqref>
        </x14:dataValidation>
        <x14:dataValidation type="list" allowBlank="1" showInputMessage="1" showErrorMessage="1" xr:uid="{F0E90B33-7F47-4322-A6FC-1827AF61D542}">
          <x14:formula1>
            <xm:f>Listas!$N$2:$N$7</xm:f>
          </x14:formula1>
          <xm:sqref>M14 M16</xm:sqref>
        </x14:dataValidation>
        <x14:dataValidation type="list" allowBlank="1" showInputMessage="1" showErrorMessage="1" xr:uid="{244D74F1-D9BD-4076-B978-0430BE8CB697}">
          <x14:formula1>
            <xm:f>Listas!$K$2:$K$5</xm:f>
          </x14:formula1>
          <xm:sqref>S16</xm:sqref>
        </x14:dataValidation>
        <x14:dataValidation type="list" allowBlank="1" showInputMessage="1" showErrorMessage="1" xr:uid="{4A182520-708E-486E-902D-ADA4167B03A2}">
          <x14:formula1>
            <xm:f>Listas!$J$2:$J$6</xm:f>
          </x14:formula1>
          <xm:sqref>AO16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8"/>
  <sheetViews>
    <sheetView zoomScale="85" zoomScaleNormal="85" workbookViewId="0">
      <pane ySplit="3" topLeftCell="A5" activePane="bottomLeft" state="frozen"/>
      <selection activeCell="G4" sqref="G4:G13"/>
      <selection pane="bottomLeft" activeCell="H5" sqref="H5:H6"/>
    </sheetView>
  </sheetViews>
  <sheetFormatPr baseColWidth="10" defaultColWidth="11.44140625" defaultRowHeight="15" customHeight="1" x14ac:dyDescent="0.3"/>
  <cols>
    <col min="1" max="1" width="14.109375" style="1" customWidth="1"/>
    <col min="2" max="2" width="16.554687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0.33203125" style="2" customWidth="1"/>
    <col min="12" max="12" width="16.5546875" style="2" customWidth="1"/>
    <col min="13" max="13" width="17.109375" style="2" customWidth="1"/>
    <col min="14" max="14" width="3.44140625" style="2" hidden="1" customWidth="1"/>
    <col min="15" max="15" width="19.44140625" style="2" customWidth="1"/>
    <col min="16" max="16" width="3.44140625" style="2" hidden="1" customWidth="1"/>
    <col min="17" max="17" width="21.44140625" style="2" customWidth="1"/>
    <col min="18" max="18" width="3" style="2" hidden="1" customWidth="1"/>
    <col min="19" max="19" width="25.44140625" style="2" customWidth="1"/>
    <col min="20" max="20" width="21.88671875" style="2" customWidth="1"/>
    <col min="21" max="21" width="10.66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5.33203125" style="2" customWidth="1"/>
    <col min="29" max="29" width="60.6640625" style="2" customWidth="1"/>
    <col min="30" max="30" width="10" style="2" bestFit="1" customWidth="1"/>
    <col min="31" max="31" width="8.44140625" style="21" customWidth="1"/>
    <col min="32" max="32" width="20.33203125" style="21" customWidth="1"/>
    <col min="33" max="33" width="9" style="21" customWidth="1"/>
    <col min="34" max="34" width="14.109375" style="21" customWidth="1"/>
    <col min="35" max="35" width="14.6640625" style="6" customWidth="1"/>
    <col min="36" max="36" width="20.6640625" style="2" customWidth="1"/>
    <col min="37" max="37" width="13.6640625" style="2" hidden="1" customWidth="1"/>
    <col min="38" max="38" width="13.6640625" style="24" hidden="1" customWidth="1"/>
    <col min="39" max="39" width="13.6640625" style="2" customWidth="1"/>
    <col min="40" max="40" width="15.33203125" style="2" customWidth="1"/>
    <col min="41" max="41" width="2.33203125" style="5" customWidth="1"/>
    <col min="42" max="42" width="43.6640625" style="5" customWidth="1"/>
    <col min="43" max="43" width="17" style="4" customWidth="1"/>
    <col min="44" max="45" width="11.5546875" style="3" customWidth="1"/>
    <col min="46" max="46" width="21.88671875" style="2" customWidth="1"/>
    <col min="47" max="47" width="14.88671875" style="1" customWidth="1"/>
    <col min="48" max="201" width="11.5546875" style="1"/>
    <col min="202" max="202" width="21.88671875" style="1" customWidth="1"/>
    <col min="203" max="203" width="13.88671875" style="1" customWidth="1"/>
    <col min="204" max="204" width="38.6640625" style="1" customWidth="1"/>
    <col min="205" max="205" width="3" style="1" bestFit="1" customWidth="1"/>
    <col min="206" max="206" width="32.33203125" style="1" customWidth="1"/>
    <col min="207" max="207" width="46.33203125" style="1" customWidth="1"/>
    <col min="208" max="208" width="19" style="1" customWidth="1"/>
    <col min="209" max="209" width="0" style="1" hidden="1" customWidth="1"/>
    <col min="210" max="210" width="17.6640625" style="1" customWidth="1"/>
    <col min="211" max="211" width="0" style="1" hidden="1" customWidth="1"/>
    <col min="212" max="212" width="22.33203125" style="1" customWidth="1"/>
    <col min="213" max="213" width="5.33203125" style="1" customWidth="1"/>
    <col min="214" max="214" width="36.33203125" style="1" customWidth="1"/>
    <col min="215" max="215" width="5.6640625" style="1" customWidth="1"/>
    <col min="216" max="216" width="0" style="1" hidden="1" customWidth="1"/>
    <col min="217" max="217" width="20.6640625" style="1" customWidth="1"/>
    <col min="218" max="218" width="4.88671875" style="1" customWidth="1"/>
    <col min="219" max="219" width="0" style="1" hidden="1" customWidth="1"/>
    <col min="220" max="220" width="24.6640625" style="1" customWidth="1"/>
    <col min="221" max="221" width="12.33203125" style="1" customWidth="1"/>
    <col min="222" max="222" width="0" style="1" hidden="1" customWidth="1"/>
    <col min="223" max="223" width="3.44140625" style="1" customWidth="1"/>
    <col min="224" max="224" width="0" style="1" hidden="1" customWidth="1"/>
    <col min="225" max="225" width="17.6640625" style="1" customWidth="1"/>
    <col min="226" max="226" width="3.44140625" style="1" customWidth="1"/>
    <col min="227" max="227" width="0" style="1" hidden="1" customWidth="1"/>
    <col min="228" max="228" width="23.6640625" style="1" customWidth="1"/>
    <col min="229" max="229" width="10" style="1" customWidth="1"/>
    <col min="230" max="230" width="0" style="1" hidden="1" customWidth="1"/>
    <col min="231" max="232" width="14.6640625" style="1" customWidth="1"/>
    <col min="233" max="233" width="12.88671875" style="1" customWidth="1"/>
    <col min="234" max="234" width="3.33203125" style="1" customWidth="1"/>
    <col min="235" max="235" width="30.33203125" style="1" customWidth="1"/>
    <col min="236" max="236" width="5" style="1" customWidth="1"/>
    <col min="237" max="237" width="0" style="1" hidden="1" customWidth="1"/>
    <col min="238" max="238" width="14.33203125" style="1" customWidth="1"/>
    <col min="239" max="239" width="5.6640625" style="1" customWidth="1"/>
    <col min="240" max="240" width="0" style="1" hidden="1" customWidth="1"/>
    <col min="241" max="241" width="17.33203125" style="1" customWidth="1"/>
    <col min="242" max="242" width="12.6640625" style="1" customWidth="1"/>
    <col min="243" max="243" width="0" style="1" hidden="1" customWidth="1"/>
    <col min="244" max="244" width="5.33203125" style="1" customWidth="1"/>
    <col min="245" max="245" width="0" style="1" hidden="1" customWidth="1"/>
    <col min="246" max="246" width="17" style="1" customWidth="1"/>
    <col min="247" max="247" width="6.33203125" style="1" customWidth="1"/>
    <col min="248" max="248" width="0" style="1" hidden="1" customWidth="1"/>
    <col min="249" max="249" width="14.33203125" style="1" customWidth="1"/>
    <col min="250" max="250" width="7.5546875" style="1" customWidth="1"/>
    <col min="251" max="251" width="0" style="1" hidden="1" customWidth="1"/>
    <col min="252" max="253" width="14.33203125" style="1" customWidth="1"/>
    <col min="254" max="254" width="20.88671875" style="1" customWidth="1"/>
    <col min="255" max="255" width="14.44140625" style="1" customWidth="1"/>
    <col min="256" max="256" width="15" style="1" customWidth="1"/>
    <col min="257" max="257" width="2.6640625" style="1" customWidth="1"/>
    <col min="258" max="258" width="11.6640625" style="1" customWidth="1"/>
    <col min="259" max="259" width="11.5546875" style="1" customWidth="1"/>
    <col min="260" max="260" width="2.33203125" style="1" customWidth="1"/>
    <col min="261" max="261" width="41" style="1" customWidth="1"/>
    <col min="262" max="262" width="14.33203125" style="1" customWidth="1"/>
    <col min="263" max="264" width="11.5546875" style="1" customWidth="1"/>
    <col min="265" max="265" width="21.88671875" style="1" customWidth="1"/>
    <col min="266" max="457" width="11.5546875" style="1"/>
    <col min="458" max="458" width="21.88671875" style="1" customWidth="1"/>
    <col min="459" max="459" width="13.88671875" style="1" customWidth="1"/>
    <col min="460" max="460" width="38.6640625" style="1" customWidth="1"/>
    <col min="461" max="461" width="3" style="1" bestFit="1" customWidth="1"/>
    <col min="462" max="462" width="32.33203125" style="1" customWidth="1"/>
    <col min="463" max="463" width="46.33203125" style="1" customWidth="1"/>
    <col min="464" max="464" width="19" style="1" customWidth="1"/>
    <col min="465" max="465" width="0" style="1" hidden="1" customWidth="1"/>
    <col min="466" max="466" width="17.6640625" style="1" customWidth="1"/>
    <col min="467" max="467" width="0" style="1" hidden="1" customWidth="1"/>
    <col min="468" max="468" width="22.33203125" style="1" customWidth="1"/>
    <col min="469" max="469" width="5.33203125" style="1" customWidth="1"/>
    <col min="470" max="470" width="36.33203125" style="1" customWidth="1"/>
    <col min="471" max="471" width="5.6640625" style="1" customWidth="1"/>
    <col min="472" max="472" width="0" style="1" hidden="1" customWidth="1"/>
    <col min="473" max="473" width="20.6640625" style="1" customWidth="1"/>
    <col min="474" max="474" width="4.88671875" style="1" customWidth="1"/>
    <col min="475" max="475" width="0" style="1" hidden="1" customWidth="1"/>
    <col min="476" max="476" width="24.6640625" style="1" customWidth="1"/>
    <col min="477" max="477" width="12.33203125" style="1" customWidth="1"/>
    <col min="478" max="478" width="0" style="1" hidden="1" customWidth="1"/>
    <col min="479" max="479" width="3.44140625" style="1" customWidth="1"/>
    <col min="480" max="480" width="0" style="1" hidden="1" customWidth="1"/>
    <col min="481" max="481" width="17.6640625" style="1" customWidth="1"/>
    <col min="482" max="482" width="3.44140625" style="1" customWidth="1"/>
    <col min="483" max="483" width="0" style="1" hidden="1" customWidth="1"/>
    <col min="484" max="484" width="23.6640625" style="1" customWidth="1"/>
    <col min="485" max="485" width="10" style="1" customWidth="1"/>
    <col min="486" max="486" width="0" style="1" hidden="1" customWidth="1"/>
    <col min="487" max="488" width="14.6640625" style="1" customWidth="1"/>
    <col min="489" max="489" width="12.88671875" style="1" customWidth="1"/>
    <col min="490" max="490" width="3.33203125" style="1" customWidth="1"/>
    <col min="491" max="491" width="30.33203125" style="1" customWidth="1"/>
    <col min="492" max="492" width="5" style="1" customWidth="1"/>
    <col min="493" max="493" width="0" style="1" hidden="1" customWidth="1"/>
    <col min="494" max="494" width="14.33203125" style="1" customWidth="1"/>
    <col min="495" max="495" width="5.6640625" style="1" customWidth="1"/>
    <col min="496" max="496" width="0" style="1" hidden="1" customWidth="1"/>
    <col min="497" max="497" width="17.33203125" style="1" customWidth="1"/>
    <col min="498" max="498" width="12.6640625" style="1" customWidth="1"/>
    <col min="499" max="499" width="0" style="1" hidden="1" customWidth="1"/>
    <col min="500" max="500" width="5.33203125" style="1" customWidth="1"/>
    <col min="501" max="501" width="0" style="1" hidden="1" customWidth="1"/>
    <col min="502" max="502" width="17" style="1" customWidth="1"/>
    <col min="503" max="503" width="6.33203125" style="1" customWidth="1"/>
    <col min="504" max="504" width="0" style="1" hidden="1" customWidth="1"/>
    <col min="505" max="505" width="14.33203125" style="1" customWidth="1"/>
    <col min="506" max="506" width="7.5546875" style="1" customWidth="1"/>
    <col min="507" max="507" width="0" style="1" hidden="1" customWidth="1"/>
    <col min="508" max="509" width="14.33203125" style="1" customWidth="1"/>
    <col min="510" max="510" width="20.88671875" style="1" customWidth="1"/>
    <col min="511" max="511" width="14.44140625" style="1" customWidth="1"/>
    <col min="512" max="512" width="15" style="1" customWidth="1"/>
    <col min="513" max="513" width="2.6640625" style="1" customWidth="1"/>
    <col min="514" max="514" width="11.6640625" style="1" customWidth="1"/>
    <col min="515" max="515" width="11.5546875" style="1" customWidth="1"/>
    <col min="516" max="516" width="2.33203125" style="1" customWidth="1"/>
    <col min="517" max="517" width="41" style="1" customWidth="1"/>
    <col min="518" max="518" width="14.33203125" style="1" customWidth="1"/>
    <col min="519" max="520" width="11.5546875" style="1" customWidth="1"/>
    <col min="521" max="521" width="21.88671875" style="1" customWidth="1"/>
    <col min="522" max="713" width="11.5546875" style="1"/>
    <col min="714" max="714" width="21.88671875" style="1" customWidth="1"/>
    <col min="715" max="715" width="13.88671875" style="1" customWidth="1"/>
    <col min="716" max="716" width="38.6640625" style="1" customWidth="1"/>
    <col min="717" max="717" width="3" style="1" bestFit="1" customWidth="1"/>
    <col min="718" max="718" width="32.33203125" style="1" customWidth="1"/>
    <col min="719" max="719" width="46.33203125" style="1" customWidth="1"/>
    <col min="720" max="720" width="19" style="1" customWidth="1"/>
    <col min="721" max="721" width="0" style="1" hidden="1" customWidth="1"/>
    <col min="722" max="722" width="17.6640625" style="1" customWidth="1"/>
    <col min="723" max="723" width="0" style="1" hidden="1" customWidth="1"/>
    <col min="724" max="724" width="22.33203125" style="1" customWidth="1"/>
    <col min="725" max="725" width="5.33203125" style="1" customWidth="1"/>
    <col min="726" max="726" width="36.33203125" style="1" customWidth="1"/>
    <col min="727" max="727" width="5.6640625" style="1" customWidth="1"/>
    <col min="728" max="728" width="0" style="1" hidden="1" customWidth="1"/>
    <col min="729" max="729" width="20.6640625" style="1" customWidth="1"/>
    <col min="730" max="730" width="4.88671875" style="1" customWidth="1"/>
    <col min="731" max="731" width="0" style="1" hidden="1" customWidth="1"/>
    <col min="732" max="732" width="24.6640625" style="1" customWidth="1"/>
    <col min="733" max="733" width="12.33203125" style="1" customWidth="1"/>
    <col min="734" max="734" width="0" style="1" hidden="1" customWidth="1"/>
    <col min="735" max="735" width="3.44140625" style="1" customWidth="1"/>
    <col min="736" max="736" width="0" style="1" hidden="1" customWidth="1"/>
    <col min="737" max="737" width="17.6640625" style="1" customWidth="1"/>
    <col min="738" max="738" width="3.44140625" style="1" customWidth="1"/>
    <col min="739" max="739" width="0" style="1" hidden="1" customWidth="1"/>
    <col min="740" max="740" width="23.6640625" style="1" customWidth="1"/>
    <col min="741" max="741" width="10" style="1" customWidth="1"/>
    <col min="742" max="742" width="0" style="1" hidden="1" customWidth="1"/>
    <col min="743" max="744" width="14.6640625" style="1" customWidth="1"/>
    <col min="745" max="745" width="12.88671875" style="1" customWidth="1"/>
    <col min="746" max="746" width="3.33203125" style="1" customWidth="1"/>
    <col min="747" max="747" width="30.33203125" style="1" customWidth="1"/>
    <col min="748" max="748" width="5" style="1" customWidth="1"/>
    <col min="749" max="749" width="0" style="1" hidden="1" customWidth="1"/>
    <col min="750" max="750" width="14.33203125" style="1" customWidth="1"/>
    <col min="751" max="751" width="5.6640625" style="1" customWidth="1"/>
    <col min="752" max="752" width="0" style="1" hidden="1" customWidth="1"/>
    <col min="753" max="753" width="17.33203125" style="1" customWidth="1"/>
    <col min="754" max="754" width="12.6640625" style="1" customWidth="1"/>
    <col min="755" max="755" width="0" style="1" hidden="1" customWidth="1"/>
    <col min="756" max="756" width="5.33203125" style="1" customWidth="1"/>
    <col min="757" max="757" width="0" style="1" hidden="1" customWidth="1"/>
    <col min="758" max="758" width="17" style="1" customWidth="1"/>
    <col min="759" max="759" width="6.33203125" style="1" customWidth="1"/>
    <col min="760" max="760" width="0" style="1" hidden="1" customWidth="1"/>
    <col min="761" max="761" width="14.33203125" style="1" customWidth="1"/>
    <col min="762" max="762" width="7.5546875" style="1" customWidth="1"/>
    <col min="763" max="763" width="0" style="1" hidden="1" customWidth="1"/>
    <col min="764" max="765" width="14.33203125" style="1" customWidth="1"/>
    <col min="766" max="766" width="20.88671875" style="1" customWidth="1"/>
    <col min="767" max="767" width="14.44140625" style="1" customWidth="1"/>
    <col min="768" max="768" width="15" style="1" customWidth="1"/>
    <col min="769" max="769" width="2.6640625" style="1" customWidth="1"/>
    <col min="770" max="770" width="11.6640625" style="1" customWidth="1"/>
    <col min="771" max="771" width="11.5546875" style="1" customWidth="1"/>
    <col min="772" max="772" width="2.33203125" style="1" customWidth="1"/>
    <col min="773" max="773" width="41" style="1" customWidth="1"/>
    <col min="774" max="774" width="14.33203125" style="1" customWidth="1"/>
    <col min="775" max="776" width="11.5546875" style="1" customWidth="1"/>
    <col min="777" max="777" width="21.88671875" style="1" customWidth="1"/>
    <col min="778" max="969" width="11.5546875" style="1"/>
    <col min="970" max="970" width="21.88671875" style="1" customWidth="1"/>
    <col min="971" max="971" width="13.88671875" style="1" customWidth="1"/>
    <col min="972" max="972" width="38.6640625" style="1" customWidth="1"/>
    <col min="973" max="973" width="3" style="1" bestFit="1" customWidth="1"/>
    <col min="974" max="974" width="32.33203125" style="1" customWidth="1"/>
    <col min="975" max="975" width="46.33203125" style="1" customWidth="1"/>
    <col min="976" max="976" width="19" style="1" customWidth="1"/>
    <col min="977" max="977" width="0" style="1" hidden="1" customWidth="1"/>
    <col min="978" max="978" width="17.6640625" style="1" customWidth="1"/>
    <col min="979" max="979" width="0" style="1" hidden="1" customWidth="1"/>
    <col min="980" max="980" width="22.33203125" style="1" customWidth="1"/>
    <col min="981" max="981" width="5.33203125" style="1" customWidth="1"/>
    <col min="982" max="982" width="36.33203125" style="1" customWidth="1"/>
    <col min="983" max="983" width="5.6640625" style="1" customWidth="1"/>
    <col min="984" max="984" width="0" style="1" hidden="1" customWidth="1"/>
    <col min="985" max="985" width="20.6640625" style="1" customWidth="1"/>
    <col min="986" max="986" width="4.88671875" style="1" customWidth="1"/>
    <col min="987" max="987" width="0" style="1" hidden="1" customWidth="1"/>
    <col min="988" max="988" width="24.6640625" style="1" customWidth="1"/>
    <col min="989" max="989" width="12.33203125" style="1" customWidth="1"/>
    <col min="990" max="990" width="0" style="1" hidden="1" customWidth="1"/>
    <col min="991" max="991" width="3.44140625" style="1" customWidth="1"/>
    <col min="992" max="992" width="0" style="1" hidden="1" customWidth="1"/>
    <col min="993" max="993" width="17.6640625" style="1" customWidth="1"/>
    <col min="994" max="994" width="3.44140625" style="1" customWidth="1"/>
    <col min="995" max="995" width="0" style="1" hidden="1" customWidth="1"/>
    <col min="996" max="996" width="23.6640625" style="1" customWidth="1"/>
    <col min="997" max="997" width="10" style="1" customWidth="1"/>
    <col min="998" max="998" width="0" style="1" hidden="1" customWidth="1"/>
    <col min="999" max="1000" width="14.6640625" style="1" customWidth="1"/>
    <col min="1001" max="1001" width="12.88671875" style="1" customWidth="1"/>
    <col min="1002" max="1002" width="3.33203125" style="1" customWidth="1"/>
    <col min="1003" max="1003" width="30.33203125" style="1" customWidth="1"/>
    <col min="1004" max="1004" width="5" style="1" customWidth="1"/>
    <col min="1005" max="1005" width="0" style="1" hidden="1" customWidth="1"/>
    <col min="1006" max="1006" width="14.33203125" style="1" customWidth="1"/>
    <col min="1007" max="1007" width="5.6640625" style="1" customWidth="1"/>
    <col min="1008" max="1008" width="0" style="1" hidden="1" customWidth="1"/>
    <col min="1009" max="1009" width="17.33203125" style="1" customWidth="1"/>
    <col min="1010" max="1010" width="12.6640625" style="1" customWidth="1"/>
    <col min="1011" max="1011" width="0" style="1" hidden="1" customWidth="1"/>
    <col min="1012" max="1012" width="5.33203125" style="1" customWidth="1"/>
    <col min="1013" max="1013" width="0" style="1" hidden="1" customWidth="1"/>
    <col min="1014" max="1014" width="17" style="1" customWidth="1"/>
    <col min="1015" max="1015" width="6.33203125" style="1" customWidth="1"/>
    <col min="1016" max="1016" width="0" style="1" hidden="1" customWidth="1"/>
    <col min="1017" max="1017" width="14.33203125" style="1" customWidth="1"/>
    <col min="1018" max="1018" width="7.5546875" style="1" customWidth="1"/>
    <col min="1019" max="1019" width="0" style="1" hidden="1" customWidth="1"/>
    <col min="1020" max="1021" width="14.33203125" style="1" customWidth="1"/>
    <col min="1022" max="1022" width="20.88671875" style="1" customWidth="1"/>
    <col min="1023" max="1023" width="14.44140625" style="1" customWidth="1"/>
    <col min="1024" max="1024" width="15" style="1" customWidth="1"/>
    <col min="1025" max="1025" width="2.6640625" style="1" customWidth="1"/>
    <col min="1026" max="1026" width="11.6640625" style="1" customWidth="1"/>
    <col min="1027" max="1027" width="11.5546875" style="1" customWidth="1"/>
    <col min="1028" max="1028" width="2.33203125" style="1" customWidth="1"/>
    <col min="1029" max="1029" width="41" style="1" customWidth="1"/>
    <col min="1030" max="1030" width="14.33203125" style="1" customWidth="1"/>
    <col min="1031" max="1032" width="11.5546875" style="1" customWidth="1"/>
    <col min="1033" max="1033" width="21.88671875" style="1" customWidth="1"/>
    <col min="1034" max="1225" width="11.5546875" style="1"/>
    <col min="1226" max="1226" width="21.88671875" style="1" customWidth="1"/>
    <col min="1227" max="1227" width="13.88671875" style="1" customWidth="1"/>
    <col min="1228" max="1228" width="38.6640625" style="1" customWidth="1"/>
    <col min="1229" max="1229" width="3" style="1" bestFit="1" customWidth="1"/>
    <col min="1230" max="1230" width="32.33203125" style="1" customWidth="1"/>
    <col min="1231" max="1231" width="46.33203125" style="1" customWidth="1"/>
    <col min="1232" max="1232" width="19" style="1" customWidth="1"/>
    <col min="1233" max="1233" width="0" style="1" hidden="1" customWidth="1"/>
    <col min="1234" max="1234" width="17.6640625" style="1" customWidth="1"/>
    <col min="1235" max="1235" width="0" style="1" hidden="1" customWidth="1"/>
    <col min="1236" max="1236" width="22.33203125" style="1" customWidth="1"/>
    <col min="1237" max="1237" width="5.33203125" style="1" customWidth="1"/>
    <col min="1238" max="1238" width="36.33203125" style="1" customWidth="1"/>
    <col min="1239" max="1239" width="5.6640625" style="1" customWidth="1"/>
    <col min="1240" max="1240" width="0" style="1" hidden="1" customWidth="1"/>
    <col min="1241" max="1241" width="20.6640625" style="1" customWidth="1"/>
    <col min="1242" max="1242" width="4.88671875" style="1" customWidth="1"/>
    <col min="1243" max="1243" width="0" style="1" hidden="1" customWidth="1"/>
    <col min="1244" max="1244" width="24.6640625" style="1" customWidth="1"/>
    <col min="1245" max="1245" width="12.33203125" style="1" customWidth="1"/>
    <col min="1246" max="1246" width="0" style="1" hidden="1" customWidth="1"/>
    <col min="1247" max="1247" width="3.44140625" style="1" customWidth="1"/>
    <col min="1248" max="1248" width="0" style="1" hidden="1" customWidth="1"/>
    <col min="1249" max="1249" width="17.6640625" style="1" customWidth="1"/>
    <col min="1250" max="1250" width="3.44140625" style="1" customWidth="1"/>
    <col min="1251" max="1251" width="0" style="1" hidden="1" customWidth="1"/>
    <col min="1252" max="1252" width="23.6640625" style="1" customWidth="1"/>
    <col min="1253" max="1253" width="10" style="1" customWidth="1"/>
    <col min="1254" max="1254" width="0" style="1" hidden="1" customWidth="1"/>
    <col min="1255" max="1256" width="14.6640625" style="1" customWidth="1"/>
    <col min="1257" max="1257" width="12.88671875" style="1" customWidth="1"/>
    <col min="1258" max="1258" width="3.33203125" style="1" customWidth="1"/>
    <col min="1259" max="1259" width="30.33203125" style="1" customWidth="1"/>
    <col min="1260" max="1260" width="5" style="1" customWidth="1"/>
    <col min="1261" max="1261" width="0" style="1" hidden="1" customWidth="1"/>
    <col min="1262" max="1262" width="14.33203125" style="1" customWidth="1"/>
    <col min="1263" max="1263" width="5.6640625" style="1" customWidth="1"/>
    <col min="1264" max="1264" width="0" style="1" hidden="1" customWidth="1"/>
    <col min="1265" max="1265" width="17.33203125" style="1" customWidth="1"/>
    <col min="1266" max="1266" width="12.6640625" style="1" customWidth="1"/>
    <col min="1267" max="1267" width="0" style="1" hidden="1" customWidth="1"/>
    <col min="1268" max="1268" width="5.33203125" style="1" customWidth="1"/>
    <col min="1269" max="1269" width="0" style="1" hidden="1" customWidth="1"/>
    <col min="1270" max="1270" width="17" style="1" customWidth="1"/>
    <col min="1271" max="1271" width="6.33203125" style="1" customWidth="1"/>
    <col min="1272" max="1272" width="0" style="1" hidden="1" customWidth="1"/>
    <col min="1273" max="1273" width="14.33203125" style="1" customWidth="1"/>
    <col min="1274" max="1274" width="7.5546875" style="1" customWidth="1"/>
    <col min="1275" max="1275" width="0" style="1" hidden="1" customWidth="1"/>
    <col min="1276" max="1277" width="14.33203125" style="1" customWidth="1"/>
    <col min="1278" max="1278" width="20.88671875" style="1" customWidth="1"/>
    <col min="1279" max="1279" width="14.44140625" style="1" customWidth="1"/>
    <col min="1280" max="1280" width="15" style="1" customWidth="1"/>
    <col min="1281" max="1281" width="2.6640625" style="1" customWidth="1"/>
    <col min="1282" max="1282" width="11.6640625" style="1" customWidth="1"/>
    <col min="1283" max="1283" width="11.5546875" style="1" customWidth="1"/>
    <col min="1284" max="1284" width="2.33203125" style="1" customWidth="1"/>
    <col min="1285" max="1285" width="41" style="1" customWidth="1"/>
    <col min="1286" max="1286" width="14.33203125" style="1" customWidth="1"/>
    <col min="1287" max="1288" width="11.5546875" style="1" customWidth="1"/>
    <col min="1289" max="1289" width="21.88671875" style="1" customWidth="1"/>
    <col min="1290" max="1481" width="11.5546875" style="1"/>
    <col min="1482" max="1482" width="21.88671875" style="1" customWidth="1"/>
    <col min="1483" max="1483" width="13.88671875" style="1" customWidth="1"/>
    <col min="1484" max="1484" width="38.6640625" style="1" customWidth="1"/>
    <col min="1485" max="1485" width="3" style="1" bestFit="1" customWidth="1"/>
    <col min="1486" max="1486" width="32.33203125" style="1" customWidth="1"/>
    <col min="1487" max="1487" width="46.33203125" style="1" customWidth="1"/>
    <col min="1488" max="1488" width="19" style="1" customWidth="1"/>
    <col min="1489" max="1489" width="0" style="1" hidden="1" customWidth="1"/>
    <col min="1490" max="1490" width="17.6640625" style="1" customWidth="1"/>
    <col min="1491" max="1491" width="0" style="1" hidden="1" customWidth="1"/>
    <col min="1492" max="1492" width="22.33203125" style="1" customWidth="1"/>
    <col min="1493" max="1493" width="5.33203125" style="1" customWidth="1"/>
    <col min="1494" max="1494" width="36.33203125" style="1" customWidth="1"/>
    <col min="1495" max="1495" width="5.6640625" style="1" customWidth="1"/>
    <col min="1496" max="1496" width="0" style="1" hidden="1" customWidth="1"/>
    <col min="1497" max="1497" width="20.6640625" style="1" customWidth="1"/>
    <col min="1498" max="1498" width="4.88671875" style="1" customWidth="1"/>
    <col min="1499" max="1499" width="0" style="1" hidden="1" customWidth="1"/>
    <col min="1500" max="1500" width="24.6640625" style="1" customWidth="1"/>
    <col min="1501" max="1501" width="12.33203125" style="1" customWidth="1"/>
    <col min="1502" max="1502" width="0" style="1" hidden="1" customWidth="1"/>
    <col min="1503" max="1503" width="3.44140625" style="1" customWidth="1"/>
    <col min="1504" max="1504" width="0" style="1" hidden="1" customWidth="1"/>
    <col min="1505" max="1505" width="17.6640625" style="1" customWidth="1"/>
    <col min="1506" max="1506" width="3.44140625" style="1" customWidth="1"/>
    <col min="1507" max="1507" width="0" style="1" hidden="1" customWidth="1"/>
    <col min="1508" max="1508" width="23.6640625" style="1" customWidth="1"/>
    <col min="1509" max="1509" width="10" style="1" customWidth="1"/>
    <col min="1510" max="1510" width="0" style="1" hidden="1" customWidth="1"/>
    <col min="1511" max="1512" width="14.6640625" style="1" customWidth="1"/>
    <col min="1513" max="1513" width="12.88671875" style="1" customWidth="1"/>
    <col min="1514" max="1514" width="3.33203125" style="1" customWidth="1"/>
    <col min="1515" max="1515" width="30.33203125" style="1" customWidth="1"/>
    <col min="1516" max="1516" width="5" style="1" customWidth="1"/>
    <col min="1517" max="1517" width="0" style="1" hidden="1" customWidth="1"/>
    <col min="1518" max="1518" width="14.33203125" style="1" customWidth="1"/>
    <col min="1519" max="1519" width="5.6640625" style="1" customWidth="1"/>
    <col min="1520" max="1520" width="0" style="1" hidden="1" customWidth="1"/>
    <col min="1521" max="1521" width="17.33203125" style="1" customWidth="1"/>
    <col min="1522" max="1522" width="12.6640625" style="1" customWidth="1"/>
    <col min="1523" max="1523" width="0" style="1" hidden="1" customWidth="1"/>
    <col min="1524" max="1524" width="5.33203125" style="1" customWidth="1"/>
    <col min="1525" max="1525" width="0" style="1" hidden="1" customWidth="1"/>
    <col min="1526" max="1526" width="17" style="1" customWidth="1"/>
    <col min="1527" max="1527" width="6.33203125" style="1" customWidth="1"/>
    <col min="1528" max="1528" width="0" style="1" hidden="1" customWidth="1"/>
    <col min="1529" max="1529" width="14.33203125" style="1" customWidth="1"/>
    <col min="1530" max="1530" width="7.5546875" style="1" customWidth="1"/>
    <col min="1531" max="1531" width="0" style="1" hidden="1" customWidth="1"/>
    <col min="1532" max="1533" width="14.33203125" style="1" customWidth="1"/>
    <col min="1534" max="1534" width="20.88671875" style="1" customWidth="1"/>
    <col min="1535" max="1535" width="14.44140625" style="1" customWidth="1"/>
    <col min="1536" max="1536" width="15" style="1" customWidth="1"/>
    <col min="1537" max="1537" width="2.6640625" style="1" customWidth="1"/>
    <col min="1538" max="1538" width="11.6640625" style="1" customWidth="1"/>
    <col min="1539" max="1539" width="11.5546875" style="1" customWidth="1"/>
    <col min="1540" max="1540" width="2.33203125" style="1" customWidth="1"/>
    <col min="1541" max="1541" width="41" style="1" customWidth="1"/>
    <col min="1542" max="1542" width="14.33203125" style="1" customWidth="1"/>
    <col min="1543" max="1544" width="11.5546875" style="1" customWidth="1"/>
    <col min="1545" max="1545" width="21.88671875" style="1" customWidth="1"/>
    <col min="1546" max="1737" width="11.5546875" style="1"/>
    <col min="1738" max="1738" width="21.88671875" style="1" customWidth="1"/>
    <col min="1739" max="1739" width="13.88671875" style="1" customWidth="1"/>
    <col min="1740" max="1740" width="38.6640625" style="1" customWidth="1"/>
    <col min="1741" max="1741" width="3" style="1" bestFit="1" customWidth="1"/>
    <col min="1742" max="1742" width="32.33203125" style="1" customWidth="1"/>
    <col min="1743" max="1743" width="46.33203125" style="1" customWidth="1"/>
    <col min="1744" max="1744" width="19" style="1" customWidth="1"/>
    <col min="1745" max="1745" width="0" style="1" hidden="1" customWidth="1"/>
    <col min="1746" max="1746" width="17.6640625" style="1" customWidth="1"/>
    <col min="1747" max="1747" width="0" style="1" hidden="1" customWidth="1"/>
    <col min="1748" max="1748" width="22.33203125" style="1" customWidth="1"/>
    <col min="1749" max="1749" width="5.33203125" style="1" customWidth="1"/>
    <col min="1750" max="1750" width="36.33203125" style="1" customWidth="1"/>
    <col min="1751" max="1751" width="5.6640625" style="1" customWidth="1"/>
    <col min="1752" max="1752" width="0" style="1" hidden="1" customWidth="1"/>
    <col min="1753" max="1753" width="20.6640625" style="1" customWidth="1"/>
    <col min="1754" max="1754" width="4.88671875" style="1" customWidth="1"/>
    <col min="1755" max="1755" width="0" style="1" hidden="1" customWidth="1"/>
    <col min="1756" max="1756" width="24.6640625" style="1" customWidth="1"/>
    <col min="1757" max="1757" width="12.33203125" style="1" customWidth="1"/>
    <col min="1758" max="1758" width="0" style="1" hidden="1" customWidth="1"/>
    <col min="1759" max="1759" width="3.44140625" style="1" customWidth="1"/>
    <col min="1760" max="1760" width="0" style="1" hidden="1" customWidth="1"/>
    <col min="1761" max="1761" width="17.6640625" style="1" customWidth="1"/>
    <col min="1762" max="1762" width="3.44140625" style="1" customWidth="1"/>
    <col min="1763" max="1763" width="0" style="1" hidden="1" customWidth="1"/>
    <col min="1764" max="1764" width="23.6640625" style="1" customWidth="1"/>
    <col min="1765" max="1765" width="10" style="1" customWidth="1"/>
    <col min="1766" max="1766" width="0" style="1" hidden="1" customWidth="1"/>
    <col min="1767" max="1768" width="14.6640625" style="1" customWidth="1"/>
    <col min="1769" max="1769" width="12.88671875" style="1" customWidth="1"/>
    <col min="1770" max="1770" width="3.33203125" style="1" customWidth="1"/>
    <col min="1771" max="1771" width="30.33203125" style="1" customWidth="1"/>
    <col min="1772" max="1772" width="5" style="1" customWidth="1"/>
    <col min="1773" max="1773" width="0" style="1" hidden="1" customWidth="1"/>
    <col min="1774" max="1774" width="14.33203125" style="1" customWidth="1"/>
    <col min="1775" max="1775" width="5.6640625" style="1" customWidth="1"/>
    <col min="1776" max="1776" width="0" style="1" hidden="1" customWidth="1"/>
    <col min="1777" max="1777" width="17.33203125" style="1" customWidth="1"/>
    <col min="1778" max="1778" width="12.6640625" style="1" customWidth="1"/>
    <col min="1779" max="1779" width="0" style="1" hidden="1" customWidth="1"/>
    <col min="1780" max="1780" width="5.33203125" style="1" customWidth="1"/>
    <col min="1781" max="1781" width="0" style="1" hidden="1" customWidth="1"/>
    <col min="1782" max="1782" width="17" style="1" customWidth="1"/>
    <col min="1783" max="1783" width="6.33203125" style="1" customWidth="1"/>
    <col min="1784" max="1784" width="0" style="1" hidden="1" customWidth="1"/>
    <col min="1785" max="1785" width="14.33203125" style="1" customWidth="1"/>
    <col min="1786" max="1786" width="7.5546875" style="1" customWidth="1"/>
    <col min="1787" max="1787" width="0" style="1" hidden="1" customWidth="1"/>
    <col min="1788" max="1789" width="14.33203125" style="1" customWidth="1"/>
    <col min="1790" max="1790" width="20.88671875" style="1" customWidth="1"/>
    <col min="1791" max="1791" width="14.44140625" style="1" customWidth="1"/>
    <col min="1792" max="1792" width="15" style="1" customWidth="1"/>
    <col min="1793" max="1793" width="2.6640625" style="1" customWidth="1"/>
    <col min="1794" max="1794" width="11.6640625" style="1" customWidth="1"/>
    <col min="1795" max="1795" width="11.5546875" style="1" customWidth="1"/>
    <col min="1796" max="1796" width="2.33203125" style="1" customWidth="1"/>
    <col min="1797" max="1797" width="41" style="1" customWidth="1"/>
    <col min="1798" max="1798" width="14.33203125" style="1" customWidth="1"/>
    <col min="1799" max="1800" width="11.5546875" style="1" customWidth="1"/>
    <col min="1801" max="1801" width="21.88671875" style="1" customWidth="1"/>
    <col min="1802" max="1993" width="11.5546875" style="1"/>
    <col min="1994" max="1994" width="21.88671875" style="1" customWidth="1"/>
    <col min="1995" max="1995" width="13.88671875" style="1" customWidth="1"/>
    <col min="1996" max="1996" width="38.6640625" style="1" customWidth="1"/>
    <col min="1997" max="1997" width="3" style="1" bestFit="1" customWidth="1"/>
    <col min="1998" max="1998" width="32.33203125" style="1" customWidth="1"/>
    <col min="1999" max="1999" width="46.33203125" style="1" customWidth="1"/>
    <col min="2000" max="2000" width="19" style="1" customWidth="1"/>
    <col min="2001" max="2001" width="0" style="1" hidden="1" customWidth="1"/>
    <col min="2002" max="2002" width="17.6640625" style="1" customWidth="1"/>
    <col min="2003" max="2003" width="0" style="1" hidden="1" customWidth="1"/>
    <col min="2004" max="2004" width="22.33203125" style="1" customWidth="1"/>
    <col min="2005" max="2005" width="5.33203125" style="1" customWidth="1"/>
    <col min="2006" max="2006" width="36.33203125" style="1" customWidth="1"/>
    <col min="2007" max="2007" width="5.6640625" style="1" customWidth="1"/>
    <col min="2008" max="2008" width="0" style="1" hidden="1" customWidth="1"/>
    <col min="2009" max="2009" width="20.6640625" style="1" customWidth="1"/>
    <col min="2010" max="2010" width="4.88671875" style="1" customWidth="1"/>
    <col min="2011" max="2011" width="0" style="1" hidden="1" customWidth="1"/>
    <col min="2012" max="2012" width="24.6640625" style="1" customWidth="1"/>
    <col min="2013" max="2013" width="12.33203125" style="1" customWidth="1"/>
    <col min="2014" max="2014" width="0" style="1" hidden="1" customWidth="1"/>
    <col min="2015" max="2015" width="3.44140625" style="1" customWidth="1"/>
    <col min="2016" max="2016" width="0" style="1" hidden="1" customWidth="1"/>
    <col min="2017" max="2017" width="17.6640625" style="1" customWidth="1"/>
    <col min="2018" max="2018" width="3.44140625" style="1" customWidth="1"/>
    <col min="2019" max="2019" width="0" style="1" hidden="1" customWidth="1"/>
    <col min="2020" max="2020" width="23.6640625" style="1" customWidth="1"/>
    <col min="2021" max="2021" width="10" style="1" customWidth="1"/>
    <col min="2022" max="2022" width="0" style="1" hidden="1" customWidth="1"/>
    <col min="2023" max="2024" width="14.6640625" style="1" customWidth="1"/>
    <col min="2025" max="2025" width="12.88671875" style="1" customWidth="1"/>
    <col min="2026" max="2026" width="3.33203125" style="1" customWidth="1"/>
    <col min="2027" max="2027" width="30.33203125" style="1" customWidth="1"/>
    <col min="2028" max="2028" width="5" style="1" customWidth="1"/>
    <col min="2029" max="2029" width="0" style="1" hidden="1" customWidth="1"/>
    <col min="2030" max="2030" width="14.33203125" style="1" customWidth="1"/>
    <col min="2031" max="2031" width="5.6640625" style="1" customWidth="1"/>
    <col min="2032" max="2032" width="0" style="1" hidden="1" customWidth="1"/>
    <col min="2033" max="2033" width="17.33203125" style="1" customWidth="1"/>
    <col min="2034" max="2034" width="12.6640625" style="1" customWidth="1"/>
    <col min="2035" max="2035" width="0" style="1" hidden="1" customWidth="1"/>
    <col min="2036" max="2036" width="5.33203125" style="1" customWidth="1"/>
    <col min="2037" max="2037" width="0" style="1" hidden="1" customWidth="1"/>
    <col min="2038" max="2038" width="17" style="1" customWidth="1"/>
    <col min="2039" max="2039" width="6.33203125" style="1" customWidth="1"/>
    <col min="2040" max="2040" width="0" style="1" hidden="1" customWidth="1"/>
    <col min="2041" max="2041" width="14.33203125" style="1" customWidth="1"/>
    <col min="2042" max="2042" width="7.5546875" style="1" customWidth="1"/>
    <col min="2043" max="2043" width="0" style="1" hidden="1" customWidth="1"/>
    <col min="2044" max="2045" width="14.33203125" style="1" customWidth="1"/>
    <col min="2046" max="2046" width="20.88671875" style="1" customWidth="1"/>
    <col min="2047" max="2047" width="14.44140625" style="1" customWidth="1"/>
    <col min="2048" max="2048" width="15" style="1" customWidth="1"/>
    <col min="2049" max="2049" width="2.6640625" style="1" customWidth="1"/>
    <col min="2050" max="2050" width="11.6640625" style="1" customWidth="1"/>
    <col min="2051" max="2051" width="11.5546875" style="1" customWidth="1"/>
    <col min="2052" max="2052" width="2.33203125" style="1" customWidth="1"/>
    <col min="2053" max="2053" width="41" style="1" customWidth="1"/>
    <col min="2054" max="2054" width="14.33203125" style="1" customWidth="1"/>
    <col min="2055" max="2056" width="11.5546875" style="1" customWidth="1"/>
    <col min="2057" max="2057" width="21.88671875" style="1" customWidth="1"/>
    <col min="2058" max="2249" width="11.5546875" style="1"/>
    <col min="2250" max="2250" width="21.88671875" style="1" customWidth="1"/>
    <col min="2251" max="2251" width="13.88671875" style="1" customWidth="1"/>
    <col min="2252" max="2252" width="38.6640625" style="1" customWidth="1"/>
    <col min="2253" max="2253" width="3" style="1" bestFit="1" customWidth="1"/>
    <col min="2254" max="2254" width="32.33203125" style="1" customWidth="1"/>
    <col min="2255" max="2255" width="46.33203125" style="1" customWidth="1"/>
    <col min="2256" max="2256" width="19" style="1" customWidth="1"/>
    <col min="2257" max="2257" width="0" style="1" hidden="1" customWidth="1"/>
    <col min="2258" max="2258" width="17.6640625" style="1" customWidth="1"/>
    <col min="2259" max="2259" width="0" style="1" hidden="1" customWidth="1"/>
    <col min="2260" max="2260" width="22.33203125" style="1" customWidth="1"/>
    <col min="2261" max="2261" width="5.33203125" style="1" customWidth="1"/>
    <col min="2262" max="2262" width="36.33203125" style="1" customWidth="1"/>
    <col min="2263" max="2263" width="5.6640625" style="1" customWidth="1"/>
    <col min="2264" max="2264" width="0" style="1" hidden="1" customWidth="1"/>
    <col min="2265" max="2265" width="20.6640625" style="1" customWidth="1"/>
    <col min="2266" max="2266" width="4.88671875" style="1" customWidth="1"/>
    <col min="2267" max="2267" width="0" style="1" hidden="1" customWidth="1"/>
    <col min="2268" max="2268" width="24.6640625" style="1" customWidth="1"/>
    <col min="2269" max="2269" width="12.33203125" style="1" customWidth="1"/>
    <col min="2270" max="2270" width="0" style="1" hidden="1" customWidth="1"/>
    <col min="2271" max="2271" width="3.44140625" style="1" customWidth="1"/>
    <col min="2272" max="2272" width="0" style="1" hidden="1" customWidth="1"/>
    <col min="2273" max="2273" width="17.6640625" style="1" customWidth="1"/>
    <col min="2274" max="2274" width="3.44140625" style="1" customWidth="1"/>
    <col min="2275" max="2275" width="0" style="1" hidden="1" customWidth="1"/>
    <col min="2276" max="2276" width="23.6640625" style="1" customWidth="1"/>
    <col min="2277" max="2277" width="10" style="1" customWidth="1"/>
    <col min="2278" max="2278" width="0" style="1" hidden="1" customWidth="1"/>
    <col min="2279" max="2280" width="14.6640625" style="1" customWidth="1"/>
    <col min="2281" max="2281" width="12.88671875" style="1" customWidth="1"/>
    <col min="2282" max="2282" width="3.33203125" style="1" customWidth="1"/>
    <col min="2283" max="2283" width="30.33203125" style="1" customWidth="1"/>
    <col min="2284" max="2284" width="5" style="1" customWidth="1"/>
    <col min="2285" max="2285" width="0" style="1" hidden="1" customWidth="1"/>
    <col min="2286" max="2286" width="14.33203125" style="1" customWidth="1"/>
    <col min="2287" max="2287" width="5.6640625" style="1" customWidth="1"/>
    <col min="2288" max="2288" width="0" style="1" hidden="1" customWidth="1"/>
    <col min="2289" max="2289" width="17.33203125" style="1" customWidth="1"/>
    <col min="2290" max="2290" width="12.6640625" style="1" customWidth="1"/>
    <col min="2291" max="2291" width="0" style="1" hidden="1" customWidth="1"/>
    <col min="2292" max="2292" width="5.33203125" style="1" customWidth="1"/>
    <col min="2293" max="2293" width="0" style="1" hidden="1" customWidth="1"/>
    <col min="2294" max="2294" width="17" style="1" customWidth="1"/>
    <col min="2295" max="2295" width="6.33203125" style="1" customWidth="1"/>
    <col min="2296" max="2296" width="0" style="1" hidden="1" customWidth="1"/>
    <col min="2297" max="2297" width="14.33203125" style="1" customWidth="1"/>
    <col min="2298" max="2298" width="7.5546875" style="1" customWidth="1"/>
    <col min="2299" max="2299" width="0" style="1" hidden="1" customWidth="1"/>
    <col min="2300" max="2301" width="14.33203125" style="1" customWidth="1"/>
    <col min="2302" max="2302" width="20.88671875" style="1" customWidth="1"/>
    <col min="2303" max="2303" width="14.44140625" style="1" customWidth="1"/>
    <col min="2304" max="2304" width="15" style="1" customWidth="1"/>
    <col min="2305" max="2305" width="2.6640625" style="1" customWidth="1"/>
    <col min="2306" max="2306" width="11.6640625" style="1" customWidth="1"/>
    <col min="2307" max="2307" width="11.5546875" style="1" customWidth="1"/>
    <col min="2308" max="2308" width="2.33203125" style="1" customWidth="1"/>
    <col min="2309" max="2309" width="41" style="1" customWidth="1"/>
    <col min="2310" max="2310" width="14.33203125" style="1" customWidth="1"/>
    <col min="2311" max="2312" width="11.5546875" style="1" customWidth="1"/>
    <col min="2313" max="2313" width="21.88671875" style="1" customWidth="1"/>
    <col min="2314" max="2505" width="11.5546875" style="1"/>
    <col min="2506" max="2506" width="21.88671875" style="1" customWidth="1"/>
    <col min="2507" max="2507" width="13.88671875" style="1" customWidth="1"/>
    <col min="2508" max="2508" width="38.6640625" style="1" customWidth="1"/>
    <col min="2509" max="2509" width="3" style="1" bestFit="1" customWidth="1"/>
    <col min="2510" max="2510" width="32.33203125" style="1" customWidth="1"/>
    <col min="2511" max="2511" width="46.33203125" style="1" customWidth="1"/>
    <col min="2512" max="2512" width="19" style="1" customWidth="1"/>
    <col min="2513" max="2513" width="0" style="1" hidden="1" customWidth="1"/>
    <col min="2514" max="2514" width="17.6640625" style="1" customWidth="1"/>
    <col min="2515" max="2515" width="0" style="1" hidden="1" customWidth="1"/>
    <col min="2516" max="2516" width="22.33203125" style="1" customWidth="1"/>
    <col min="2517" max="2517" width="5.33203125" style="1" customWidth="1"/>
    <col min="2518" max="2518" width="36.33203125" style="1" customWidth="1"/>
    <col min="2519" max="2519" width="5.6640625" style="1" customWidth="1"/>
    <col min="2520" max="2520" width="0" style="1" hidden="1" customWidth="1"/>
    <col min="2521" max="2521" width="20.6640625" style="1" customWidth="1"/>
    <col min="2522" max="2522" width="4.88671875" style="1" customWidth="1"/>
    <col min="2523" max="2523" width="0" style="1" hidden="1" customWidth="1"/>
    <col min="2524" max="2524" width="24.6640625" style="1" customWidth="1"/>
    <col min="2525" max="2525" width="12.33203125" style="1" customWidth="1"/>
    <col min="2526" max="2526" width="0" style="1" hidden="1" customWidth="1"/>
    <col min="2527" max="2527" width="3.44140625" style="1" customWidth="1"/>
    <col min="2528" max="2528" width="0" style="1" hidden="1" customWidth="1"/>
    <col min="2529" max="2529" width="17.6640625" style="1" customWidth="1"/>
    <col min="2530" max="2530" width="3.44140625" style="1" customWidth="1"/>
    <col min="2531" max="2531" width="0" style="1" hidden="1" customWidth="1"/>
    <col min="2532" max="2532" width="23.6640625" style="1" customWidth="1"/>
    <col min="2533" max="2533" width="10" style="1" customWidth="1"/>
    <col min="2534" max="2534" width="0" style="1" hidden="1" customWidth="1"/>
    <col min="2535" max="2536" width="14.6640625" style="1" customWidth="1"/>
    <col min="2537" max="2537" width="12.88671875" style="1" customWidth="1"/>
    <col min="2538" max="2538" width="3.33203125" style="1" customWidth="1"/>
    <col min="2539" max="2539" width="30.33203125" style="1" customWidth="1"/>
    <col min="2540" max="2540" width="5" style="1" customWidth="1"/>
    <col min="2541" max="2541" width="0" style="1" hidden="1" customWidth="1"/>
    <col min="2542" max="2542" width="14.33203125" style="1" customWidth="1"/>
    <col min="2543" max="2543" width="5.6640625" style="1" customWidth="1"/>
    <col min="2544" max="2544" width="0" style="1" hidden="1" customWidth="1"/>
    <col min="2545" max="2545" width="17.33203125" style="1" customWidth="1"/>
    <col min="2546" max="2546" width="12.6640625" style="1" customWidth="1"/>
    <col min="2547" max="2547" width="0" style="1" hidden="1" customWidth="1"/>
    <col min="2548" max="2548" width="5.33203125" style="1" customWidth="1"/>
    <col min="2549" max="2549" width="0" style="1" hidden="1" customWidth="1"/>
    <col min="2550" max="2550" width="17" style="1" customWidth="1"/>
    <col min="2551" max="2551" width="6.33203125" style="1" customWidth="1"/>
    <col min="2552" max="2552" width="0" style="1" hidden="1" customWidth="1"/>
    <col min="2553" max="2553" width="14.33203125" style="1" customWidth="1"/>
    <col min="2554" max="2554" width="7.5546875" style="1" customWidth="1"/>
    <col min="2555" max="2555" width="0" style="1" hidden="1" customWidth="1"/>
    <col min="2556" max="2557" width="14.33203125" style="1" customWidth="1"/>
    <col min="2558" max="2558" width="20.88671875" style="1" customWidth="1"/>
    <col min="2559" max="2559" width="14.44140625" style="1" customWidth="1"/>
    <col min="2560" max="2560" width="15" style="1" customWidth="1"/>
    <col min="2561" max="2561" width="2.6640625" style="1" customWidth="1"/>
    <col min="2562" max="2562" width="11.6640625" style="1" customWidth="1"/>
    <col min="2563" max="2563" width="11.5546875" style="1" customWidth="1"/>
    <col min="2564" max="2564" width="2.33203125" style="1" customWidth="1"/>
    <col min="2565" max="2565" width="41" style="1" customWidth="1"/>
    <col min="2566" max="2566" width="14.33203125" style="1" customWidth="1"/>
    <col min="2567" max="2568" width="11.5546875" style="1" customWidth="1"/>
    <col min="2569" max="2569" width="21.88671875" style="1" customWidth="1"/>
    <col min="2570" max="2761" width="11.5546875" style="1"/>
    <col min="2762" max="2762" width="21.88671875" style="1" customWidth="1"/>
    <col min="2763" max="2763" width="13.88671875" style="1" customWidth="1"/>
    <col min="2764" max="2764" width="38.6640625" style="1" customWidth="1"/>
    <col min="2765" max="2765" width="3" style="1" bestFit="1" customWidth="1"/>
    <col min="2766" max="2766" width="32.33203125" style="1" customWidth="1"/>
    <col min="2767" max="2767" width="46.33203125" style="1" customWidth="1"/>
    <col min="2768" max="2768" width="19" style="1" customWidth="1"/>
    <col min="2769" max="2769" width="0" style="1" hidden="1" customWidth="1"/>
    <col min="2770" max="2770" width="17.6640625" style="1" customWidth="1"/>
    <col min="2771" max="2771" width="0" style="1" hidden="1" customWidth="1"/>
    <col min="2772" max="2772" width="22.33203125" style="1" customWidth="1"/>
    <col min="2773" max="2773" width="5.33203125" style="1" customWidth="1"/>
    <col min="2774" max="2774" width="36.33203125" style="1" customWidth="1"/>
    <col min="2775" max="2775" width="5.6640625" style="1" customWidth="1"/>
    <col min="2776" max="2776" width="0" style="1" hidden="1" customWidth="1"/>
    <col min="2777" max="2777" width="20.6640625" style="1" customWidth="1"/>
    <col min="2778" max="2778" width="4.88671875" style="1" customWidth="1"/>
    <col min="2779" max="2779" width="0" style="1" hidden="1" customWidth="1"/>
    <col min="2780" max="2780" width="24.6640625" style="1" customWidth="1"/>
    <col min="2781" max="2781" width="12.33203125" style="1" customWidth="1"/>
    <col min="2782" max="2782" width="0" style="1" hidden="1" customWidth="1"/>
    <col min="2783" max="2783" width="3.44140625" style="1" customWidth="1"/>
    <col min="2784" max="2784" width="0" style="1" hidden="1" customWidth="1"/>
    <col min="2785" max="2785" width="17.6640625" style="1" customWidth="1"/>
    <col min="2786" max="2786" width="3.44140625" style="1" customWidth="1"/>
    <col min="2787" max="2787" width="0" style="1" hidden="1" customWidth="1"/>
    <col min="2788" max="2788" width="23.6640625" style="1" customWidth="1"/>
    <col min="2789" max="2789" width="10" style="1" customWidth="1"/>
    <col min="2790" max="2790" width="0" style="1" hidden="1" customWidth="1"/>
    <col min="2791" max="2792" width="14.6640625" style="1" customWidth="1"/>
    <col min="2793" max="2793" width="12.88671875" style="1" customWidth="1"/>
    <col min="2794" max="2794" width="3.33203125" style="1" customWidth="1"/>
    <col min="2795" max="2795" width="30.33203125" style="1" customWidth="1"/>
    <col min="2796" max="2796" width="5" style="1" customWidth="1"/>
    <col min="2797" max="2797" width="0" style="1" hidden="1" customWidth="1"/>
    <col min="2798" max="2798" width="14.33203125" style="1" customWidth="1"/>
    <col min="2799" max="2799" width="5.6640625" style="1" customWidth="1"/>
    <col min="2800" max="2800" width="0" style="1" hidden="1" customWidth="1"/>
    <col min="2801" max="2801" width="17.33203125" style="1" customWidth="1"/>
    <col min="2802" max="2802" width="12.6640625" style="1" customWidth="1"/>
    <col min="2803" max="2803" width="0" style="1" hidden="1" customWidth="1"/>
    <col min="2804" max="2804" width="5.33203125" style="1" customWidth="1"/>
    <col min="2805" max="2805" width="0" style="1" hidden="1" customWidth="1"/>
    <col min="2806" max="2806" width="17" style="1" customWidth="1"/>
    <col min="2807" max="2807" width="6.33203125" style="1" customWidth="1"/>
    <col min="2808" max="2808" width="0" style="1" hidden="1" customWidth="1"/>
    <col min="2809" max="2809" width="14.33203125" style="1" customWidth="1"/>
    <col min="2810" max="2810" width="7.5546875" style="1" customWidth="1"/>
    <col min="2811" max="2811" width="0" style="1" hidden="1" customWidth="1"/>
    <col min="2812" max="2813" width="14.33203125" style="1" customWidth="1"/>
    <col min="2814" max="2814" width="20.88671875" style="1" customWidth="1"/>
    <col min="2815" max="2815" width="14.44140625" style="1" customWidth="1"/>
    <col min="2816" max="2816" width="15" style="1" customWidth="1"/>
    <col min="2817" max="2817" width="2.6640625" style="1" customWidth="1"/>
    <col min="2818" max="2818" width="11.6640625" style="1" customWidth="1"/>
    <col min="2819" max="2819" width="11.5546875" style="1" customWidth="1"/>
    <col min="2820" max="2820" width="2.33203125" style="1" customWidth="1"/>
    <col min="2821" max="2821" width="41" style="1" customWidth="1"/>
    <col min="2822" max="2822" width="14.33203125" style="1" customWidth="1"/>
    <col min="2823" max="2824" width="11.5546875" style="1" customWidth="1"/>
    <col min="2825" max="2825" width="21.88671875" style="1" customWidth="1"/>
    <col min="2826" max="3017" width="11.5546875" style="1"/>
    <col min="3018" max="3018" width="21.88671875" style="1" customWidth="1"/>
    <col min="3019" max="3019" width="13.88671875" style="1" customWidth="1"/>
    <col min="3020" max="3020" width="38.6640625" style="1" customWidth="1"/>
    <col min="3021" max="3021" width="3" style="1" bestFit="1" customWidth="1"/>
    <col min="3022" max="3022" width="32.33203125" style="1" customWidth="1"/>
    <col min="3023" max="3023" width="46.33203125" style="1" customWidth="1"/>
    <col min="3024" max="3024" width="19" style="1" customWidth="1"/>
    <col min="3025" max="3025" width="0" style="1" hidden="1" customWidth="1"/>
    <col min="3026" max="3026" width="17.6640625" style="1" customWidth="1"/>
    <col min="3027" max="3027" width="0" style="1" hidden="1" customWidth="1"/>
    <col min="3028" max="3028" width="22.33203125" style="1" customWidth="1"/>
    <col min="3029" max="3029" width="5.33203125" style="1" customWidth="1"/>
    <col min="3030" max="3030" width="36.33203125" style="1" customWidth="1"/>
    <col min="3031" max="3031" width="5.6640625" style="1" customWidth="1"/>
    <col min="3032" max="3032" width="0" style="1" hidden="1" customWidth="1"/>
    <col min="3033" max="3033" width="20.6640625" style="1" customWidth="1"/>
    <col min="3034" max="3034" width="4.88671875" style="1" customWidth="1"/>
    <col min="3035" max="3035" width="0" style="1" hidden="1" customWidth="1"/>
    <col min="3036" max="3036" width="24.6640625" style="1" customWidth="1"/>
    <col min="3037" max="3037" width="12.33203125" style="1" customWidth="1"/>
    <col min="3038" max="3038" width="0" style="1" hidden="1" customWidth="1"/>
    <col min="3039" max="3039" width="3.44140625" style="1" customWidth="1"/>
    <col min="3040" max="3040" width="0" style="1" hidden="1" customWidth="1"/>
    <col min="3041" max="3041" width="17.6640625" style="1" customWidth="1"/>
    <col min="3042" max="3042" width="3.44140625" style="1" customWidth="1"/>
    <col min="3043" max="3043" width="0" style="1" hidden="1" customWidth="1"/>
    <col min="3044" max="3044" width="23.6640625" style="1" customWidth="1"/>
    <col min="3045" max="3045" width="10" style="1" customWidth="1"/>
    <col min="3046" max="3046" width="0" style="1" hidden="1" customWidth="1"/>
    <col min="3047" max="3048" width="14.6640625" style="1" customWidth="1"/>
    <col min="3049" max="3049" width="12.88671875" style="1" customWidth="1"/>
    <col min="3050" max="3050" width="3.33203125" style="1" customWidth="1"/>
    <col min="3051" max="3051" width="30.33203125" style="1" customWidth="1"/>
    <col min="3052" max="3052" width="5" style="1" customWidth="1"/>
    <col min="3053" max="3053" width="0" style="1" hidden="1" customWidth="1"/>
    <col min="3054" max="3054" width="14.33203125" style="1" customWidth="1"/>
    <col min="3055" max="3055" width="5.6640625" style="1" customWidth="1"/>
    <col min="3056" max="3056" width="0" style="1" hidden="1" customWidth="1"/>
    <col min="3057" max="3057" width="17.33203125" style="1" customWidth="1"/>
    <col min="3058" max="3058" width="12.6640625" style="1" customWidth="1"/>
    <col min="3059" max="3059" width="0" style="1" hidden="1" customWidth="1"/>
    <col min="3060" max="3060" width="5.33203125" style="1" customWidth="1"/>
    <col min="3061" max="3061" width="0" style="1" hidden="1" customWidth="1"/>
    <col min="3062" max="3062" width="17" style="1" customWidth="1"/>
    <col min="3063" max="3063" width="6.33203125" style="1" customWidth="1"/>
    <col min="3064" max="3064" width="0" style="1" hidden="1" customWidth="1"/>
    <col min="3065" max="3065" width="14.33203125" style="1" customWidth="1"/>
    <col min="3066" max="3066" width="7.5546875" style="1" customWidth="1"/>
    <col min="3067" max="3067" width="0" style="1" hidden="1" customWidth="1"/>
    <col min="3068" max="3069" width="14.33203125" style="1" customWidth="1"/>
    <col min="3070" max="3070" width="20.88671875" style="1" customWidth="1"/>
    <col min="3071" max="3071" width="14.44140625" style="1" customWidth="1"/>
    <col min="3072" max="3072" width="15" style="1" customWidth="1"/>
    <col min="3073" max="3073" width="2.6640625" style="1" customWidth="1"/>
    <col min="3074" max="3074" width="11.6640625" style="1" customWidth="1"/>
    <col min="3075" max="3075" width="11.5546875" style="1" customWidth="1"/>
    <col min="3076" max="3076" width="2.33203125" style="1" customWidth="1"/>
    <col min="3077" max="3077" width="41" style="1" customWidth="1"/>
    <col min="3078" max="3078" width="14.33203125" style="1" customWidth="1"/>
    <col min="3079" max="3080" width="11.5546875" style="1" customWidth="1"/>
    <col min="3081" max="3081" width="21.88671875" style="1" customWidth="1"/>
    <col min="3082" max="3273" width="11.5546875" style="1"/>
    <col min="3274" max="3274" width="21.88671875" style="1" customWidth="1"/>
    <col min="3275" max="3275" width="13.88671875" style="1" customWidth="1"/>
    <col min="3276" max="3276" width="38.6640625" style="1" customWidth="1"/>
    <col min="3277" max="3277" width="3" style="1" bestFit="1" customWidth="1"/>
    <col min="3278" max="3278" width="32.33203125" style="1" customWidth="1"/>
    <col min="3279" max="3279" width="46.33203125" style="1" customWidth="1"/>
    <col min="3280" max="3280" width="19" style="1" customWidth="1"/>
    <col min="3281" max="3281" width="0" style="1" hidden="1" customWidth="1"/>
    <col min="3282" max="3282" width="17.6640625" style="1" customWidth="1"/>
    <col min="3283" max="3283" width="0" style="1" hidden="1" customWidth="1"/>
    <col min="3284" max="3284" width="22.33203125" style="1" customWidth="1"/>
    <col min="3285" max="3285" width="5.33203125" style="1" customWidth="1"/>
    <col min="3286" max="3286" width="36.33203125" style="1" customWidth="1"/>
    <col min="3287" max="3287" width="5.6640625" style="1" customWidth="1"/>
    <col min="3288" max="3288" width="0" style="1" hidden="1" customWidth="1"/>
    <col min="3289" max="3289" width="20.6640625" style="1" customWidth="1"/>
    <col min="3290" max="3290" width="4.88671875" style="1" customWidth="1"/>
    <col min="3291" max="3291" width="0" style="1" hidden="1" customWidth="1"/>
    <col min="3292" max="3292" width="24.6640625" style="1" customWidth="1"/>
    <col min="3293" max="3293" width="12.33203125" style="1" customWidth="1"/>
    <col min="3294" max="3294" width="0" style="1" hidden="1" customWidth="1"/>
    <col min="3295" max="3295" width="3.44140625" style="1" customWidth="1"/>
    <col min="3296" max="3296" width="0" style="1" hidden="1" customWidth="1"/>
    <col min="3297" max="3297" width="17.6640625" style="1" customWidth="1"/>
    <col min="3298" max="3298" width="3.44140625" style="1" customWidth="1"/>
    <col min="3299" max="3299" width="0" style="1" hidden="1" customWidth="1"/>
    <col min="3300" max="3300" width="23.6640625" style="1" customWidth="1"/>
    <col min="3301" max="3301" width="10" style="1" customWidth="1"/>
    <col min="3302" max="3302" width="0" style="1" hidden="1" customWidth="1"/>
    <col min="3303" max="3304" width="14.6640625" style="1" customWidth="1"/>
    <col min="3305" max="3305" width="12.88671875" style="1" customWidth="1"/>
    <col min="3306" max="3306" width="3.33203125" style="1" customWidth="1"/>
    <col min="3307" max="3307" width="30.33203125" style="1" customWidth="1"/>
    <col min="3308" max="3308" width="5" style="1" customWidth="1"/>
    <col min="3309" max="3309" width="0" style="1" hidden="1" customWidth="1"/>
    <col min="3310" max="3310" width="14.33203125" style="1" customWidth="1"/>
    <col min="3311" max="3311" width="5.6640625" style="1" customWidth="1"/>
    <col min="3312" max="3312" width="0" style="1" hidden="1" customWidth="1"/>
    <col min="3313" max="3313" width="17.33203125" style="1" customWidth="1"/>
    <col min="3314" max="3314" width="12.6640625" style="1" customWidth="1"/>
    <col min="3315" max="3315" width="0" style="1" hidden="1" customWidth="1"/>
    <col min="3316" max="3316" width="5.33203125" style="1" customWidth="1"/>
    <col min="3317" max="3317" width="0" style="1" hidden="1" customWidth="1"/>
    <col min="3318" max="3318" width="17" style="1" customWidth="1"/>
    <col min="3319" max="3319" width="6.33203125" style="1" customWidth="1"/>
    <col min="3320" max="3320" width="0" style="1" hidden="1" customWidth="1"/>
    <col min="3321" max="3321" width="14.33203125" style="1" customWidth="1"/>
    <col min="3322" max="3322" width="7.5546875" style="1" customWidth="1"/>
    <col min="3323" max="3323" width="0" style="1" hidden="1" customWidth="1"/>
    <col min="3324" max="3325" width="14.33203125" style="1" customWidth="1"/>
    <col min="3326" max="3326" width="20.88671875" style="1" customWidth="1"/>
    <col min="3327" max="3327" width="14.44140625" style="1" customWidth="1"/>
    <col min="3328" max="3328" width="15" style="1" customWidth="1"/>
    <col min="3329" max="3329" width="2.6640625" style="1" customWidth="1"/>
    <col min="3330" max="3330" width="11.6640625" style="1" customWidth="1"/>
    <col min="3331" max="3331" width="11.5546875" style="1" customWidth="1"/>
    <col min="3332" max="3332" width="2.33203125" style="1" customWidth="1"/>
    <col min="3333" max="3333" width="41" style="1" customWidth="1"/>
    <col min="3334" max="3334" width="14.33203125" style="1" customWidth="1"/>
    <col min="3335" max="3336" width="11.5546875" style="1" customWidth="1"/>
    <col min="3337" max="3337" width="21.88671875" style="1" customWidth="1"/>
    <col min="3338" max="3529" width="11.5546875" style="1"/>
    <col min="3530" max="3530" width="21.88671875" style="1" customWidth="1"/>
    <col min="3531" max="3531" width="13.88671875" style="1" customWidth="1"/>
    <col min="3532" max="3532" width="38.6640625" style="1" customWidth="1"/>
    <col min="3533" max="3533" width="3" style="1" bestFit="1" customWidth="1"/>
    <col min="3534" max="3534" width="32.33203125" style="1" customWidth="1"/>
    <col min="3535" max="3535" width="46.33203125" style="1" customWidth="1"/>
    <col min="3536" max="3536" width="19" style="1" customWidth="1"/>
    <col min="3537" max="3537" width="0" style="1" hidden="1" customWidth="1"/>
    <col min="3538" max="3538" width="17.6640625" style="1" customWidth="1"/>
    <col min="3539" max="3539" width="0" style="1" hidden="1" customWidth="1"/>
    <col min="3540" max="3540" width="22.33203125" style="1" customWidth="1"/>
    <col min="3541" max="3541" width="5.33203125" style="1" customWidth="1"/>
    <col min="3542" max="3542" width="36.33203125" style="1" customWidth="1"/>
    <col min="3543" max="3543" width="5.6640625" style="1" customWidth="1"/>
    <col min="3544" max="3544" width="0" style="1" hidden="1" customWidth="1"/>
    <col min="3545" max="3545" width="20.6640625" style="1" customWidth="1"/>
    <col min="3546" max="3546" width="4.88671875" style="1" customWidth="1"/>
    <col min="3547" max="3547" width="0" style="1" hidden="1" customWidth="1"/>
    <col min="3548" max="3548" width="24.6640625" style="1" customWidth="1"/>
    <col min="3549" max="3549" width="12.33203125" style="1" customWidth="1"/>
    <col min="3550" max="3550" width="0" style="1" hidden="1" customWidth="1"/>
    <col min="3551" max="3551" width="3.44140625" style="1" customWidth="1"/>
    <col min="3552" max="3552" width="0" style="1" hidden="1" customWidth="1"/>
    <col min="3553" max="3553" width="17.6640625" style="1" customWidth="1"/>
    <col min="3554" max="3554" width="3.44140625" style="1" customWidth="1"/>
    <col min="3555" max="3555" width="0" style="1" hidden="1" customWidth="1"/>
    <col min="3556" max="3556" width="23.6640625" style="1" customWidth="1"/>
    <col min="3557" max="3557" width="10" style="1" customWidth="1"/>
    <col min="3558" max="3558" width="0" style="1" hidden="1" customWidth="1"/>
    <col min="3559" max="3560" width="14.6640625" style="1" customWidth="1"/>
    <col min="3561" max="3561" width="12.88671875" style="1" customWidth="1"/>
    <col min="3562" max="3562" width="3.33203125" style="1" customWidth="1"/>
    <col min="3563" max="3563" width="30.33203125" style="1" customWidth="1"/>
    <col min="3564" max="3564" width="5" style="1" customWidth="1"/>
    <col min="3565" max="3565" width="0" style="1" hidden="1" customWidth="1"/>
    <col min="3566" max="3566" width="14.33203125" style="1" customWidth="1"/>
    <col min="3567" max="3567" width="5.6640625" style="1" customWidth="1"/>
    <col min="3568" max="3568" width="0" style="1" hidden="1" customWidth="1"/>
    <col min="3569" max="3569" width="17.33203125" style="1" customWidth="1"/>
    <col min="3570" max="3570" width="12.6640625" style="1" customWidth="1"/>
    <col min="3571" max="3571" width="0" style="1" hidden="1" customWidth="1"/>
    <col min="3572" max="3572" width="5.33203125" style="1" customWidth="1"/>
    <col min="3573" max="3573" width="0" style="1" hidden="1" customWidth="1"/>
    <col min="3574" max="3574" width="17" style="1" customWidth="1"/>
    <col min="3575" max="3575" width="6.33203125" style="1" customWidth="1"/>
    <col min="3576" max="3576" width="0" style="1" hidden="1" customWidth="1"/>
    <col min="3577" max="3577" width="14.33203125" style="1" customWidth="1"/>
    <col min="3578" max="3578" width="7.5546875" style="1" customWidth="1"/>
    <col min="3579" max="3579" width="0" style="1" hidden="1" customWidth="1"/>
    <col min="3580" max="3581" width="14.33203125" style="1" customWidth="1"/>
    <col min="3582" max="3582" width="20.88671875" style="1" customWidth="1"/>
    <col min="3583" max="3583" width="14.44140625" style="1" customWidth="1"/>
    <col min="3584" max="3584" width="15" style="1" customWidth="1"/>
    <col min="3585" max="3585" width="2.6640625" style="1" customWidth="1"/>
    <col min="3586" max="3586" width="11.6640625" style="1" customWidth="1"/>
    <col min="3587" max="3587" width="11.5546875" style="1" customWidth="1"/>
    <col min="3588" max="3588" width="2.33203125" style="1" customWidth="1"/>
    <col min="3589" max="3589" width="41" style="1" customWidth="1"/>
    <col min="3590" max="3590" width="14.33203125" style="1" customWidth="1"/>
    <col min="3591" max="3592" width="11.5546875" style="1" customWidth="1"/>
    <col min="3593" max="3593" width="21.88671875" style="1" customWidth="1"/>
    <col min="3594" max="3785" width="11.5546875" style="1"/>
    <col min="3786" max="3786" width="21.88671875" style="1" customWidth="1"/>
    <col min="3787" max="3787" width="13.88671875" style="1" customWidth="1"/>
    <col min="3788" max="3788" width="38.6640625" style="1" customWidth="1"/>
    <col min="3789" max="3789" width="3" style="1" bestFit="1" customWidth="1"/>
    <col min="3790" max="3790" width="32.33203125" style="1" customWidth="1"/>
    <col min="3791" max="3791" width="46.33203125" style="1" customWidth="1"/>
    <col min="3792" max="3792" width="19" style="1" customWidth="1"/>
    <col min="3793" max="3793" width="0" style="1" hidden="1" customWidth="1"/>
    <col min="3794" max="3794" width="17.6640625" style="1" customWidth="1"/>
    <col min="3795" max="3795" width="0" style="1" hidden="1" customWidth="1"/>
    <col min="3796" max="3796" width="22.33203125" style="1" customWidth="1"/>
    <col min="3797" max="3797" width="5.33203125" style="1" customWidth="1"/>
    <col min="3798" max="3798" width="36.33203125" style="1" customWidth="1"/>
    <col min="3799" max="3799" width="5.6640625" style="1" customWidth="1"/>
    <col min="3800" max="3800" width="0" style="1" hidden="1" customWidth="1"/>
    <col min="3801" max="3801" width="20.6640625" style="1" customWidth="1"/>
    <col min="3802" max="3802" width="4.88671875" style="1" customWidth="1"/>
    <col min="3803" max="3803" width="0" style="1" hidden="1" customWidth="1"/>
    <col min="3804" max="3804" width="24.6640625" style="1" customWidth="1"/>
    <col min="3805" max="3805" width="12.33203125" style="1" customWidth="1"/>
    <col min="3806" max="3806" width="0" style="1" hidden="1" customWidth="1"/>
    <col min="3807" max="3807" width="3.44140625" style="1" customWidth="1"/>
    <col min="3808" max="3808" width="0" style="1" hidden="1" customWidth="1"/>
    <col min="3809" max="3809" width="17.6640625" style="1" customWidth="1"/>
    <col min="3810" max="3810" width="3.44140625" style="1" customWidth="1"/>
    <col min="3811" max="3811" width="0" style="1" hidden="1" customWidth="1"/>
    <col min="3812" max="3812" width="23.6640625" style="1" customWidth="1"/>
    <col min="3813" max="3813" width="10" style="1" customWidth="1"/>
    <col min="3814" max="3814" width="0" style="1" hidden="1" customWidth="1"/>
    <col min="3815" max="3816" width="14.6640625" style="1" customWidth="1"/>
    <col min="3817" max="3817" width="12.88671875" style="1" customWidth="1"/>
    <col min="3818" max="3818" width="3.33203125" style="1" customWidth="1"/>
    <col min="3819" max="3819" width="30.33203125" style="1" customWidth="1"/>
    <col min="3820" max="3820" width="5" style="1" customWidth="1"/>
    <col min="3821" max="3821" width="0" style="1" hidden="1" customWidth="1"/>
    <col min="3822" max="3822" width="14.33203125" style="1" customWidth="1"/>
    <col min="3823" max="3823" width="5.6640625" style="1" customWidth="1"/>
    <col min="3824" max="3824" width="0" style="1" hidden="1" customWidth="1"/>
    <col min="3825" max="3825" width="17.33203125" style="1" customWidth="1"/>
    <col min="3826" max="3826" width="12.6640625" style="1" customWidth="1"/>
    <col min="3827" max="3827" width="0" style="1" hidden="1" customWidth="1"/>
    <col min="3828" max="3828" width="5.33203125" style="1" customWidth="1"/>
    <col min="3829" max="3829" width="0" style="1" hidden="1" customWidth="1"/>
    <col min="3830" max="3830" width="17" style="1" customWidth="1"/>
    <col min="3831" max="3831" width="6.33203125" style="1" customWidth="1"/>
    <col min="3832" max="3832" width="0" style="1" hidden="1" customWidth="1"/>
    <col min="3833" max="3833" width="14.33203125" style="1" customWidth="1"/>
    <col min="3834" max="3834" width="7.5546875" style="1" customWidth="1"/>
    <col min="3835" max="3835" width="0" style="1" hidden="1" customWidth="1"/>
    <col min="3836" max="3837" width="14.33203125" style="1" customWidth="1"/>
    <col min="3838" max="3838" width="20.88671875" style="1" customWidth="1"/>
    <col min="3839" max="3839" width="14.44140625" style="1" customWidth="1"/>
    <col min="3840" max="3840" width="15" style="1" customWidth="1"/>
    <col min="3841" max="3841" width="2.6640625" style="1" customWidth="1"/>
    <col min="3842" max="3842" width="11.6640625" style="1" customWidth="1"/>
    <col min="3843" max="3843" width="11.5546875" style="1" customWidth="1"/>
    <col min="3844" max="3844" width="2.33203125" style="1" customWidth="1"/>
    <col min="3845" max="3845" width="41" style="1" customWidth="1"/>
    <col min="3846" max="3846" width="14.33203125" style="1" customWidth="1"/>
    <col min="3847" max="3848" width="11.5546875" style="1" customWidth="1"/>
    <col min="3849" max="3849" width="21.88671875" style="1" customWidth="1"/>
    <col min="3850" max="4041" width="11.5546875" style="1"/>
    <col min="4042" max="4042" width="21.88671875" style="1" customWidth="1"/>
    <col min="4043" max="4043" width="13.88671875" style="1" customWidth="1"/>
    <col min="4044" max="4044" width="38.6640625" style="1" customWidth="1"/>
    <col min="4045" max="4045" width="3" style="1" bestFit="1" customWidth="1"/>
    <col min="4046" max="4046" width="32.33203125" style="1" customWidth="1"/>
    <col min="4047" max="4047" width="46.33203125" style="1" customWidth="1"/>
    <col min="4048" max="4048" width="19" style="1" customWidth="1"/>
    <col min="4049" max="4049" width="0" style="1" hidden="1" customWidth="1"/>
    <col min="4050" max="4050" width="17.6640625" style="1" customWidth="1"/>
    <col min="4051" max="4051" width="0" style="1" hidden="1" customWidth="1"/>
    <col min="4052" max="4052" width="22.33203125" style="1" customWidth="1"/>
    <col min="4053" max="4053" width="5.33203125" style="1" customWidth="1"/>
    <col min="4054" max="4054" width="36.33203125" style="1" customWidth="1"/>
    <col min="4055" max="4055" width="5.6640625" style="1" customWidth="1"/>
    <col min="4056" max="4056" width="0" style="1" hidden="1" customWidth="1"/>
    <col min="4057" max="4057" width="20.6640625" style="1" customWidth="1"/>
    <col min="4058" max="4058" width="4.88671875" style="1" customWidth="1"/>
    <col min="4059" max="4059" width="0" style="1" hidden="1" customWidth="1"/>
    <col min="4060" max="4060" width="24.6640625" style="1" customWidth="1"/>
    <col min="4061" max="4061" width="12.33203125" style="1" customWidth="1"/>
    <col min="4062" max="4062" width="0" style="1" hidden="1" customWidth="1"/>
    <col min="4063" max="4063" width="3.44140625" style="1" customWidth="1"/>
    <col min="4064" max="4064" width="0" style="1" hidden="1" customWidth="1"/>
    <col min="4065" max="4065" width="17.6640625" style="1" customWidth="1"/>
    <col min="4066" max="4066" width="3.44140625" style="1" customWidth="1"/>
    <col min="4067" max="4067" width="0" style="1" hidden="1" customWidth="1"/>
    <col min="4068" max="4068" width="23.6640625" style="1" customWidth="1"/>
    <col min="4069" max="4069" width="10" style="1" customWidth="1"/>
    <col min="4070" max="4070" width="0" style="1" hidden="1" customWidth="1"/>
    <col min="4071" max="4072" width="14.6640625" style="1" customWidth="1"/>
    <col min="4073" max="4073" width="12.88671875" style="1" customWidth="1"/>
    <col min="4074" max="4074" width="3.33203125" style="1" customWidth="1"/>
    <col min="4075" max="4075" width="30.33203125" style="1" customWidth="1"/>
    <col min="4076" max="4076" width="5" style="1" customWidth="1"/>
    <col min="4077" max="4077" width="0" style="1" hidden="1" customWidth="1"/>
    <col min="4078" max="4078" width="14.33203125" style="1" customWidth="1"/>
    <col min="4079" max="4079" width="5.6640625" style="1" customWidth="1"/>
    <col min="4080" max="4080" width="0" style="1" hidden="1" customWidth="1"/>
    <col min="4081" max="4081" width="17.33203125" style="1" customWidth="1"/>
    <col min="4082" max="4082" width="12.6640625" style="1" customWidth="1"/>
    <col min="4083" max="4083" width="0" style="1" hidden="1" customWidth="1"/>
    <col min="4084" max="4084" width="5.33203125" style="1" customWidth="1"/>
    <col min="4085" max="4085" width="0" style="1" hidden="1" customWidth="1"/>
    <col min="4086" max="4086" width="17" style="1" customWidth="1"/>
    <col min="4087" max="4087" width="6.33203125" style="1" customWidth="1"/>
    <col min="4088" max="4088" width="0" style="1" hidden="1" customWidth="1"/>
    <col min="4089" max="4089" width="14.33203125" style="1" customWidth="1"/>
    <col min="4090" max="4090" width="7.5546875" style="1" customWidth="1"/>
    <col min="4091" max="4091" width="0" style="1" hidden="1" customWidth="1"/>
    <col min="4092" max="4093" width="14.33203125" style="1" customWidth="1"/>
    <col min="4094" max="4094" width="20.88671875" style="1" customWidth="1"/>
    <col min="4095" max="4095" width="14.44140625" style="1" customWidth="1"/>
    <col min="4096" max="4096" width="15" style="1" customWidth="1"/>
    <col min="4097" max="4097" width="2.6640625" style="1" customWidth="1"/>
    <col min="4098" max="4098" width="11.6640625" style="1" customWidth="1"/>
    <col min="4099" max="4099" width="11.5546875" style="1" customWidth="1"/>
    <col min="4100" max="4100" width="2.33203125" style="1" customWidth="1"/>
    <col min="4101" max="4101" width="41" style="1" customWidth="1"/>
    <col min="4102" max="4102" width="14.33203125" style="1" customWidth="1"/>
    <col min="4103" max="4104" width="11.5546875" style="1" customWidth="1"/>
    <col min="4105" max="4105" width="21.88671875" style="1" customWidth="1"/>
    <col min="4106" max="4297" width="11.5546875" style="1"/>
    <col min="4298" max="4298" width="21.88671875" style="1" customWidth="1"/>
    <col min="4299" max="4299" width="13.88671875" style="1" customWidth="1"/>
    <col min="4300" max="4300" width="38.6640625" style="1" customWidth="1"/>
    <col min="4301" max="4301" width="3" style="1" bestFit="1" customWidth="1"/>
    <col min="4302" max="4302" width="32.33203125" style="1" customWidth="1"/>
    <col min="4303" max="4303" width="46.33203125" style="1" customWidth="1"/>
    <col min="4304" max="4304" width="19" style="1" customWidth="1"/>
    <col min="4305" max="4305" width="0" style="1" hidden="1" customWidth="1"/>
    <col min="4306" max="4306" width="17.6640625" style="1" customWidth="1"/>
    <col min="4307" max="4307" width="0" style="1" hidden="1" customWidth="1"/>
    <col min="4308" max="4308" width="22.33203125" style="1" customWidth="1"/>
    <col min="4309" max="4309" width="5.33203125" style="1" customWidth="1"/>
    <col min="4310" max="4310" width="36.33203125" style="1" customWidth="1"/>
    <col min="4311" max="4311" width="5.6640625" style="1" customWidth="1"/>
    <col min="4312" max="4312" width="0" style="1" hidden="1" customWidth="1"/>
    <col min="4313" max="4313" width="20.6640625" style="1" customWidth="1"/>
    <col min="4314" max="4314" width="4.88671875" style="1" customWidth="1"/>
    <col min="4315" max="4315" width="0" style="1" hidden="1" customWidth="1"/>
    <col min="4316" max="4316" width="24.6640625" style="1" customWidth="1"/>
    <col min="4317" max="4317" width="12.33203125" style="1" customWidth="1"/>
    <col min="4318" max="4318" width="0" style="1" hidden="1" customWidth="1"/>
    <col min="4319" max="4319" width="3.44140625" style="1" customWidth="1"/>
    <col min="4320" max="4320" width="0" style="1" hidden="1" customWidth="1"/>
    <col min="4321" max="4321" width="17.6640625" style="1" customWidth="1"/>
    <col min="4322" max="4322" width="3.44140625" style="1" customWidth="1"/>
    <col min="4323" max="4323" width="0" style="1" hidden="1" customWidth="1"/>
    <col min="4324" max="4324" width="23.6640625" style="1" customWidth="1"/>
    <col min="4325" max="4325" width="10" style="1" customWidth="1"/>
    <col min="4326" max="4326" width="0" style="1" hidden="1" customWidth="1"/>
    <col min="4327" max="4328" width="14.6640625" style="1" customWidth="1"/>
    <col min="4329" max="4329" width="12.88671875" style="1" customWidth="1"/>
    <col min="4330" max="4330" width="3.33203125" style="1" customWidth="1"/>
    <col min="4331" max="4331" width="30.33203125" style="1" customWidth="1"/>
    <col min="4332" max="4332" width="5" style="1" customWidth="1"/>
    <col min="4333" max="4333" width="0" style="1" hidden="1" customWidth="1"/>
    <col min="4334" max="4334" width="14.33203125" style="1" customWidth="1"/>
    <col min="4335" max="4335" width="5.6640625" style="1" customWidth="1"/>
    <col min="4336" max="4336" width="0" style="1" hidden="1" customWidth="1"/>
    <col min="4337" max="4337" width="17.33203125" style="1" customWidth="1"/>
    <col min="4338" max="4338" width="12.6640625" style="1" customWidth="1"/>
    <col min="4339" max="4339" width="0" style="1" hidden="1" customWidth="1"/>
    <col min="4340" max="4340" width="5.33203125" style="1" customWidth="1"/>
    <col min="4341" max="4341" width="0" style="1" hidden="1" customWidth="1"/>
    <col min="4342" max="4342" width="17" style="1" customWidth="1"/>
    <col min="4343" max="4343" width="6.33203125" style="1" customWidth="1"/>
    <col min="4344" max="4344" width="0" style="1" hidden="1" customWidth="1"/>
    <col min="4345" max="4345" width="14.33203125" style="1" customWidth="1"/>
    <col min="4346" max="4346" width="7.5546875" style="1" customWidth="1"/>
    <col min="4347" max="4347" width="0" style="1" hidden="1" customWidth="1"/>
    <col min="4348" max="4349" width="14.33203125" style="1" customWidth="1"/>
    <col min="4350" max="4350" width="20.88671875" style="1" customWidth="1"/>
    <col min="4351" max="4351" width="14.44140625" style="1" customWidth="1"/>
    <col min="4352" max="4352" width="15" style="1" customWidth="1"/>
    <col min="4353" max="4353" width="2.6640625" style="1" customWidth="1"/>
    <col min="4354" max="4354" width="11.6640625" style="1" customWidth="1"/>
    <col min="4355" max="4355" width="11.5546875" style="1" customWidth="1"/>
    <col min="4356" max="4356" width="2.33203125" style="1" customWidth="1"/>
    <col min="4357" max="4357" width="41" style="1" customWidth="1"/>
    <col min="4358" max="4358" width="14.33203125" style="1" customWidth="1"/>
    <col min="4359" max="4360" width="11.5546875" style="1" customWidth="1"/>
    <col min="4361" max="4361" width="21.88671875" style="1" customWidth="1"/>
    <col min="4362" max="4553" width="11.5546875" style="1"/>
    <col min="4554" max="4554" width="21.88671875" style="1" customWidth="1"/>
    <col min="4555" max="4555" width="13.88671875" style="1" customWidth="1"/>
    <col min="4556" max="4556" width="38.6640625" style="1" customWidth="1"/>
    <col min="4557" max="4557" width="3" style="1" bestFit="1" customWidth="1"/>
    <col min="4558" max="4558" width="32.33203125" style="1" customWidth="1"/>
    <col min="4559" max="4559" width="46.33203125" style="1" customWidth="1"/>
    <col min="4560" max="4560" width="19" style="1" customWidth="1"/>
    <col min="4561" max="4561" width="0" style="1" hidden="1" customWidth="1"/>
    <col min="4562" max="4562" width="17.6640625" style="1" customWidth="1"/>
    <col min="4563" max="4563" width="0" style="1" hidden="1" customWidth="1"/>
    <col min="4564" max="4564" width="22.33203125" style="1" customWidth="1"/>
    <col min="4565" max="4565" width="5.33203125" style="1" customWidth="1"/>
    <col min="4566" max="4566" width="36.33203125" style="1" customWidth="1"/>
    <col min="4567" max="4567" width="5.6640625" style="1" customWidth="1"/>
    <col min="4568" max="4568" width="0" style="1" hidden="1" customWidth="1"/>
    <col min="4569" max="4569" width="20.6640625" style="1" customWidth="1"/>
    <col min="4570" max="4570" width="4.88671875" style="1" customWidth="1"/>
    <col min="4571" max="4571" width="0" style="1" hidden="1" customWidth="1"/>
    <col min="4572" max="4572" width="24.6640625" style="1" customWidth="1"/>
    <col min="4573" max="4573" width="12.33203125" style="1" customWidth="1"/>
    <col min="4574" max="4574" width="0" style="1" hidden="1" customWidth="1"/>
    <col min="4575" max="4575" width="3.44140625" style="1" customWidth="1"/>
    <col min="4576" max="4576" width="0" style="1" hidden="1" customWidth="1"/>
    <col min="4577" max="4577" width="17.6640625" style="1" customWidth="1"/>
    <col min="4578" max="4578" width="3.44140625" style="1" customWidth="1"/>
    <col min="4579" max="4579" width="0" style="1" hidden="1" customWidth="1"/>
    <col min="4580" max="4580" width="23.6640625" style="1" customWidth="1"/>
    <col min="4581" max="4581" width="10" style="1" customWidth="1"/>
    <col min="4582" max="4582" width="0" style="1" hidden="1" customWidth="1"/>
    <col min="4583" max="4584" width="14.6640625" style="1" customWidth="1"/>
    <col min="4585" max="4585" width="12.88671875" style="1" customWidth="1"/>
    <col min="4586" max="4586" width="3.33203125" style="1" customWidth="1"/>
    <col min="4587" max="4587" width="30.33203125" style="1" customWidth="1"/>
    <col min="4588" max="4588" width="5" style="1" customWidth="1"/>
    <col min="4589" max="4589" width="0" style="1" hidden="1" customWidth="1"/>
    <col min="4590" max="4590" width="14.33203125" style="1" customWidth="1"/>
    <col min="4591" max="4591" width="5.6640625" style="1" customWidth="1"/>
    <col min="4592" max="4592" width="0" style="1" hidden="1" customWidth="1"/>
    <col min="4593" max="4593" width="17.33203125" style="1" customWidth="1"/>
    <col min="4594" max="4594" width="12.6640625" style="1" customWidth="1"/>
    <col min="4595" max="4595" width="0" style="1" hidden="1" customWidth="1"/>
    <col min="4596" max="4596" width="5.33203125" style="1" customWidth="1"/>
    <col min="4597" max="4597" width="0" style="1" hidden="1" customWidth="1"/>
    <col min="4598" max="4598" width="17" style="1" customWidth="1"/>
    <col min="4599" max="4599" width="6.33203125" style="1" customWidth="1"/>
    <col min="4600" max="4600" width="0" style="1" hidden="1" customWidth="1"/>
    <col min="4601" max="4601" width="14.33203125" style="1" customWidth="1"/>
    <col min="4602" max="4602" width="7.5546875" style="1" customWidth="1"/>
    <col min="4603" max="4603" width="0" style="1" hidden="1" customWidth="1"/>
    <col min="4604" max="4605" width="14.33203125" style="1" customWidth="1"/>
    <col min="4606" max="4606" width="20.88671875" style="1" customWidth="1"/>
    <col min="4607" max="4607" width="14.44140625" style="1" customWidth="1"/>
    <col min="4608" max="4608" width="15" style="1" customWidth="1"/>
    <col min="4609" max="4609" width="2.6640625" style="1" customWidth="1"/>
    <col min="4610" max="4610" width="11.6640625" style="1" customWidth="1"/>
    <col min="4611" max="4611" width="11.5546875" style="1" customWidth="1"/>
    <col min="4612" max="4612" width="2.33203125" style="1" customWidth="1"/>
    <col min="4613" max="4613" width="41" style="1" customWidth="1"/>
    <col min="4614" max="4614" width="14.33203125" style="1" customWidth="1"/>
    <col min="4615" max="4616" width="11.5546875" style="1" customWidth="1"/>
    <col min="4617" max="4617" width="21.88671875" style="1" customWidth="1"/>
    <col min="4618" max="4809" width="11.5546875" style="1"/>
    <col min="4810" max="4810" width="21.88671875" style="1" customWidth="1"/>
    <col min="4811" max="4811" width="13.88671875" style="1" customWidth="1"/>
    <col min="4812" max="4812" width="38.6640625" style="1" customWidth="1"/>
    <col min="4813" max="4813" width="3" style="1" bestFit="1" customWidth="1"/>
    <col min="4814" max="4814" width="32.33203125" style="1" customWidth="1"/>
    <col min="4815" max="4815" width="46.33203125" style="1" customWidth="1"/>
    <col min="4816" max="4816" width="19" style="1" customWidth="1"/>
    <col min="4817" max="4817" width="0" style="1" hidden="1" customWidth="1"/>
    <col min="4818" max="4818" width="17.6640625" style="1" customWidth="1"/>
    <col min="4819" max="4819" width="0" style="1" hidden="1" customWidth="1"/>
    <col min="4820" max="4820" width="22.33203125" style="1" customWidth="1"/>
    <col min="4821" max="4821" width="5.33203125" style="1" customWidth="1"/>
    <col min="4822" max="4822" width="36.33203125" style="1" customWidth="1"/>
    <col min="4823" max="4823" width="5.6640625" style="1" customWidth="1"/>
    <col min="4824" max="4824" width="0" style="1" hidden="1" customWidth="1"/>
    <col min="4825" max="4825" width="20.6640625" style="1" customWidth="1"/>
    <col min="4826" max="4826" width="4.88671875" style="1" customWidth="1"/>
    <col min="4827" max="4827" width="0" style="1" hidden="1" customWidth="1"/>
    <col min="4828" max="4828" width="24.6640625" style="1" customWidth="1"/>
    <col min="4829" max="4829" width="12.33203125" style="1" customWidth="1"/>
    <col min="4830" max="4830" width="0" style="1" hidden="1" customWidth="1"/>
    <col min="4831" max="4831" width="3.44140625" style="1" customWidth="1"/>
    <col min="4832" max="4832" width="0" style="1" hidden="1" customWidth="1"/>
    <col min="4833" max="4833" width="17.6640625" style="1" customWidth="1"/>
    <col min="4834" max="4834" width="3.44140625" style="1" customWidth="1"/>
    <col min="4835" max="4835" width="0" style="1" hidden="1" customWidth="1"/>
    <col min="4836" max="4836" width="23.6640625" style="1" customWidth="1"/>
    <col min="4837" max="4837" width="10" style="1" customWidth="1"/>
    <col min="4838" max="4838" width="0" style="1" hidden="1" customWidth="1"/>
    <col min="4839" max="4840" width="14.6640625" style="1" customWidth="1"/>
    <col min="4841" max="4841" width="12.88671875" style="1" customWidth="1"/>
    <col min="4842" max="4842" width="3.33203125" style="1" customWidth="1"/>
    <col min="4843" max="4843" width="30.33203125" style="1" customWidth="1"/>
    <col min="4844" max="4844" width="5" style="1" customWidth="1"/>
    <col min="4845" max="4845" width="0" style="1" hidden="1" customWidth="1"/>
    <col min="4846" max="4846" width="14.33203125" style="1" customWidth="1"/>
    <col min="4847" max="4847" width="5.6640625" style="1" customWidth="1"/>
    <col min="4848" max="4848" width="0" style="1" hidden="1" customWidth="1"/>
    <col min="4849" max="4849" width="17.33203125" style="1" customWidth="1"/>
    <col min="4850" max="4850" width="12.6640625" style="1" customWidth="1"/>
    <col min="4851" max="4851" width="0" style="1" hidden="1" customWidth="1"/>
    <col min="4852" max="4852" width="5.33203125" style="1" customWidth="1"/>
    <col min="4853" max="4853" width="0" style="1" hidden="1" customWidth="1"/>
    <col min="4854" max="4854" width="17" style="1" customWidth="1"/>
    <col min="4855" max="4855" width="6.33203125" style="1" customWidth="1"/>
    <col min="4856" max="4856" width="0" style="1" hidden="1" customWidth="1"/>
    <col min="4857" max="4857" width="14.33203125" style="1" customWidth="1"/>
    <col min="4858" max="4858" width="7.5546875" style="1" customWidth="1"/>
    <col min="4859" max="4859" width="0" style="1" hidden="1" customWidth="1"/>
    <col min="4860" max="4861" width="14.33203125" style="1" customWidth="1"/>
    <col min="4862" max="4862" width="20.88671875" style="1" customWidth="1"/>
    <col min="4863" max="4863" width="14.44140625" style="1" customWidth="1"/>
    <col min="4864" max="4864" width="15" style="1" customWidth="1"/>
    <col min="4865" max="4865" width="2.6640625" style="1" customWidth="1"/>
    <col min="4866" max="4866" width="11.6640625" style="1" customWidth="1"/>
    <col min="4867" max="4867" width="11.5546875" style="1" customWidth="1"/>
    <col min="4868" max="4868" width="2.33203125" style="1" customWidth="1"/>
    <col min="4869" max="4869" width="41" style="1" customWidth="1"/>
    <col min="4870" max="4870" width="14.33203125" style="1" customWidth="1"/>
    <col min="4871" max="4872" width="11.5546875" style="1" customWidth="1"/>
    <col min="4873" max="4873" width="21.88671875" style="1" customWidth="1"/>
    <col min="4874" max="5065" width="11.5546875" style="1"/>
    <col min="5066" max="5066" width="21.88671875" style="1" customWidth="1"/>
    <col min="5067" max="5067" width="13.88671875" style="1" customWidth="1"/>
    <col min="5068" max="5068" width="38.6640625" style="1" customWidth="1"/>
    <col min="5069" max="5069" width="3" style="1" bestFit="1" customWidth="1"/>
    <col min="5070" max="5070" width="32.33203125" style="1" customWidth="1"/>
    <col min="5071" max="5071" width="46.33203125" style="1" customWidth="1"/>
    <col min="5072" max="5072" width="19" style="1" customWidth="1"/>
    <col min="5073" max="5073" width="0" style="1" hidden="1" customWidth="1"/>
    <col min="5074" max="5074" width="17.6640625" style="1" customWidth="1"/>
    <col min="5075" max="5075" width="0" style="1" hidden="1" customWidth="1"/>
    <col min="5076" max="5076" width="22.33203125" style="1" customWidth="1"/>
    <col min="5077" max="5077" width="5.33203125" style="1" customWidth="1"/>
    <col min="5078" max="5078" width="36.33203125" style="1" customWidth="1"/>
    <col min="5079" max="5079" width="5.6640625" style="1" customWidth="1"/>
    <col min="5080" max="5080" width="0" style="1" hidden="1" customWidth="1"/>
    <col min="5081" max="5081" width="20.6640625" style="1" customWidth="1"/>
    <col min="5082" max="5082" width="4.88671875" style="1" customWidth="1"/>
    <col min="5083" max="5083" width="0" style="1" hidden="1" customWidth="1"/>
    <col min="5084" max="5084" width="24.6640625" style="1" customWidth="1"/>
    <col min="5085" max="5085" width="12.33203125" style="1" customWidth="1"/>
    <col min="5086" max="5086" width="0" style="1" hidden="1" customWidth="1"/>
    <col min="5087" max="5087" width="3.44140625" style="1" customWidth="1"/>
    <col min="5088" max="5088" width="0" style="1" hidden="1" customWidth="1"/>
    <col min="5089" max="5089" width="17.6640625" style="1" customWidth="1"/>
    <col min="5090" max="5090" width="3.44140625" style="1" customWidth="1"/>
    <col min="5091" max="5091" width="0" style="1" hidden="1" customWidth="1"/>
    <col min="5092" max="5092" width="23.6640625" style="1" customWidth="1"/>
    <col min="5093" max="5093" width="10" style="1" customWidth="1"/>
    <col min="5094" max="5094" width="0" style="1" hidden="1" customWidth="1"/>
    <col min="5095" max="5096" width="14.6640625" style="1" customWidth="1"/>
    <col min="5097" max="5097" width="12.88671875" style="1" customWidth="1"/>
    <col min="5098" max="5098" width="3.33203125" style="1" customWidth="1"/>
    <col min="5099" max="5099" width="30.33203125" style="1" customWidth="1"/>
    <col min="5100" max="5100" width="5" style="1" customWidth="1"/>
    <col min="5101" max="5101" width="0" style="1" hidden="1" customWidth="1"/>
    <col min="5102" max="5102" width="14.33203125" style="1" customWidth="1"/>
    <col min="5103" max="5103" width="5.6640625" style="1" customWidth="1"/>
    <col min="5104" max="5104" width="0" style="1" hidden="1" customWidth="1"/>
    <col min="5105" max="5105" width="17.33203125" style="1" customWidth="1"/>
    <col min="5106" max="5106" width="12.6640625" style="1" customWidth="1"/>
    <col min="5107" max="5107" width="0" style="1" hidden="1" customWidth="1"/>
    <col min="5108" max="5108" width="5.33203125" style="1" customWidth="1"/>
    <col min="5109" max="5109" width="0" style="1" hidden="1" customWidth="1"/>
    <col min="5110" max="5110" width="17" style="1" customWidth="1"/>
    <col min="5111" max="5111" width="6.33203125" style="1" customWidth="1"/>
    <col min="5112" max="5112" width="0" style="1" hidden="1" customWidth="1"/>
    <col min="5113" max="5113" width="14.33203125" style="1" customWidth="1"/>
    <col min="5114" max="5114" width="7.5546875" style="1" customWidth="1"/>
    <col min="5115" max="5115" width="0" style="1" hidden="1" customWidth="1"/>
    <col min="5116" max="5117" width="14.33203125" style="1" customWidth="1"/>
    <col min="5118" max="5118" width="20.88671875" style="1" customWidth="1"/>
    <col min="5119" max="5119" width="14.44140625" style="1" customWidth="1"/>
    <col min="5120" max="5120" width="15" style="1" customWidth="1"/>
    <col min="5121" max="5121" width="2.6640625" style="1" customWidth="1"/>
    <col min="5122" max="5122" width="11.6640625" style="1" customWidth="1"/>
    <col min="5123" max="5123" width="11.5546875" style="1" customWidth="1"/>
    <col min="5124" max="5124" width="2.33203125" style="1" customWidth="1"/>
    <col min="5125" max="5125" width="41" style="1" customWidth="1"/>
    <col min="5126" max="5126" width="14.33203125" style="1" customWidth="1"/>
    <col min="5127" max="5128" width="11.5546875" style="1" customWidth="1"/>
    <col min="5129" max="5129" width="21.88671875" style="1" customWidth="1"/>
    <col min="5130" max="5321" width="11.5546875" style="1"/>
    <col min="5322" max="5322" width="21.88671875" style="1" customWidth="1"/>
    <col min="5323" max="5323" width="13.88671875" style="1" customWidth="1"/>
    <col min="5324" max="5324" width="38.6640625" style="1" customWidth="1"/>
    <col min="5325" max="5325" width="3" style="1" bestFit="1" customWidth="1"/>
    <col min="5326" max="5326" width="32.33203125" style="1" customWidth="1"/>
    <col min="5327" max="5327" width="46.33203125" style="1" customWidth="1"/>
    <col min="5328" max="5328" width="19" style="1" customWidth="1"/>
    <col min="5329" max="5329" width="0" style="1" hidden="1" customWidth="1"/>
    <col min="5330" max="5330" width="17.6640625" style="1" customWidth="1"/>
    <col min="5331" max="5331" width="0" style="1" hidden="1" customWidth="1"/>
    <col min="5332" max="5332" width="22.33203125" style="1" customWidth="1"/>
    <col min="5333" max="5333" width="5.33203125" style="1" customWidth="1"/>
    <col min="5334" max="5334" width="36.33203125" style="1" customWidth="1"/>
    <col min="5335" max="5335" width="5.6640625" style="1" customWidth="1"/>
    <col min="5336" max="5336" width="0" style="1" hidden="1" customWidth="1"/>
    <col min="5337" max="5337" width="20.6640625" style="1" customWidth="1"/>
    <col min="5338" max="5338" width="4.88671875" style="1" customWidth="1"/>
    <col min="5339" max="5339" width="0" style="1" hidden="1" customWidth="1"/>
    <col min="5340" max="5340" width="24.6640625" style="1" customWidth="1"/>
    <col min="5341" max="5341" width="12.33203125" style="1" customWidth="1"/>
    <col min="5342" max="5342" width="0" style="1" hidden="1" customWidth="1"/>
    <col min="5343" max="5343" width="3.44140625" style="1" customWidth="1"/>
    <col min="5344" max="5344" width="0" style="1" hidden="1" customWidth="1"/>
    <col min="5345" max="5345" width="17.6640625" style="1" customWidth="1"/>
    <col min="5346" max="5346" width="3.44140625" style="1" customWidth="1"/>
    <col min="5347" max="5347" width="0" style="1" hidden="1" customWidth="1"/>
    <col min="5348" max="5348" width="23.6640625" style="1" customWidth="1"/>
    <col min="5349" max="5349" width="10" style="1" customWidth="1"/>
    <col min="5350" max="5350" width="0" style="1" hidden="1" customWidth="1"/>
    <col min="5351" max="5352" width="14.6640625" style="1" customWidth="1"/>
    <col min="5353" max="5353" width="12.88671875" style="1" customWidth="1"/>
    <col min="5354" max="5354" width="3.33203125" style="1" customWidth="1"/>
    <col min="5355" max="5355" width="30.33203125" style="1" customWidth="1"/>
    <col min="5356" max="5356" width="5" style="1" customWidth="1"/>
    <col min="5357" max="5357" width="0" style="1" hidden="1" customWidth="1"/>
    <col min="5358" max="5358" width="14.33203125" style="1" customWidth="1"/>
    <col min="5359" max="5359" width="5.6640625" style="1" customWidth="1"/>
    <col min="5360" max="5360" width="0" style="1" hidden="1" customWidth="1"/>
    <col min="5361" max="5361" width="17.33203125" style="1" customWidth="1"/>
    <col min="5362" max="5362" width="12.6640625" style="1" customWidth="1"/>
    <col min="5363" max="5363" width="0" style="1" hidden="1" customWidth="1"/>
    <col min="5364" max="5364" width="5.33203125" style="1" customWidth="1"/>
    <col min="5365" max="5365" width="0" style="1" hidden="1" customWidth="1"/>
    <col min="5366" max="5366" width="17" style="1" customWidth="1"/>
    <col min="5367" max="5367" width="6.33203125" style="1" customWidth="1"/>
    <col min="5368" max="5368" width="0" style="1" hidden="1" customWidth="1"/>
    <col min="5369" max="5369" width="14.33203125" style="1" customWidth="1"/>
    <col min="5370" max="5370" width="7.5546875" style="1" customWidth="1"/>
    <col min="5371" max="5371" width="0" style="1" hidden="1" customWidth="1"/>
    <col min="5372" max="5373" width="14.33203125" style="1" customWidth="1"/>
    <col min="5374" max="5374" width="20.88671875" style="1" customWidth="1"/>
    <col min="5375" max="5375" width="14.44140625" style="1" customWidth="1"/>
    <col min="5376" max="5376" width="15" style="1" customWidth="1"/>
    <col min="5377" max="5377" width="2.6640625" style="1" customWidth="1"/>
    <col min="5378" max="5378" width="11.6640625" style="1" customWidth="1"/>
    <col min="5379" max="5379" width="11.5546875" style="1" customWidth="1"/>
    <col min="5380" max="5380" width="2.33203125" style="1" customWidth="1"/>
    <col min="5381" max="5381" width="41" style="1" customWidth="1"/>
    <col min="5382" max="5382" width="14.33203125" style="1" customWidth="1"/>
    <col min="5383" max="5384" width="11.5546875" style="1" customWidth="1"/>
    <col min="5385" max="5385" width="21.88671875" style="1" customWidth="1"/>
    <col min="5386" max="5577" width="11.5546875" style="1"/>
    <col min="5578" max="5578" width="21.88671875" style="1" customWidth="1"/>
    <col min="5579" max="5579" width="13.88671875" style="1" customWidth="1"/>
    <col min="5580" max="5580" width="38.6640625" style="1" customWidth="1"/>
    <col min="5581" max="5581" width="3" style="1" bestFit="1" customWidth="1"/>
    <col min="5582" max="5582" width="32.33203125" style="1" customWidth="1"/>
    <col min="5583" max="5583" width="46.33203125" style="1" customWidth="1"/>
    <col min="5584" max="5584" width="19" style="1" customWidth="1"/>
    <col min="5585" max="5585" width="0" style="1" hidden="1" customWidth="1"/>
    <col min="5586" max="5586" width="17.6640625" style="1" customWidth="1"/>
    <col min="5587" max="5587" width="0" style="1" hidden="1" customWidth="1"/>
    <col min="5588" max="5588" width="22.33203125" style="1" customWidth="1"/>
    <col min="5589" max="5589" width="5.33203125" style="1" customWidth="1"/>
    <col min="5590" max="5590" width="36.33203125" style="1" customWidth="1"/>
    <col min="5591" max="5591" width="5.6640625" style="1" customWidth="1"/>
    <col min="5592" max="5592" width="0" style="1" hidden="1" customWidth="1"/>
    <col min="5593" max="5593" width="20.6640625" style="1" customWidth="1"/>
    <col min="5594" max="5594" width="4.88671875" style="1" customWidth="1"/>
    <col min="5595" max="5595" width="0" style="1" hidden="1" customWidth="1"/>
    <col min="5596" max="5596" width="24.6640625" style="1" customWidth="1"/>
    <col min="5597" max="5597" width="12.33203125" style="1" customWidth="1"/>
    <col min="5598" max="5598" width="0" style="1" hidden="1" customWidth="1"/>
    <col min="5599" max="5599" width="3.44140625" style="1" customWidth="1"/>
    <col min="5600" max="5600" width="0" style="1" hidden="1" customWidth="1"/>
    <col min="5601" max="5601" width="17.6640625" style="1" customWidth="1"/>
    <col min="5602" max="5602" width="3.44140625" style="1" customWidth="1"/>
    <col min="5603" max="5603" width="0" style="1" hidden="1" customWidth="1"/>
    <col min="5604" max="5604" width="23.6640625" style="1" customWidth="1"/>
    <col min="5605" max="5605" width="10" style="1" customWidth="1"/>
    <col min="5606" max="5606" width="0" style="1" hidden="1" customWidth="1"/>
    <col min="5607" max="5608" width="14.6640625" style="1" customWidth="1"/>
    <col min="5609" max="5609" width="12.88671875" style="1" customWidth="1"/>
    <col min="5610" max="5610" width="3.33203125" style="1" customWidth="1"/>
    <col min="5611" max="5611" width="30.33203125" style="1" customWidth="1"/>
    <col min="5612" max="5612" width="5" style="1" customWidth="1"/>
    <col min="5613" max="5613" width="0" style="1" hidden="1" customWidth="1"/>
    <col min="5614" max="5614" width="14.33203125" style="1" customWidth="1"/>
    <col min="5615" max="5615" width="5.6640625" style="1" customWidth="1"/>
    <col min="5616" max="5616" width="0" style="1" hidden="1" customWidth="1"/>
    <col min="5617" max="5617" width="17.33203125" style="1" customWidth="1"/>
    <col min="5618" max="5618" width="12.6640625" style="1" customWidth="1"/>
    <col min="5619" max="5619" width="0" style="1" hidden="1" customWidth="1"/>
    <col min="5620" max="5620" width="5.33203125" style="1" customWidth="1"/>
    <col min="5621" max="5621" width="0" style="1" hidden="1" customWidth="1"/>
    <col min="5622" max="5622" width="17" style="1" customWidth="1"/>
    <col min="5623" max="5623" width="6.33203125" style="1" customWidth="1"/>
    <col min="5624" max="5624" width="0" style="1" hidden="1" customWidth="1"/>
    <col min="5625" max="5625" width="14.33203125" style="1" customWidth="1"/>
    <col min="5626" max="5626" width="7.5546875" style="1" customWidth="1"/>
    <col min="5627" max="5627" width="0" style="1" hidden="1" customWidth="1"/>
    <col min="5628" max="5629" width="14.33203125" style="1" customWidth="1"/>
    <col min="5630" max="5630" width="20.88671875" style="1" customWidth="1"/>
    <col min="5631" max="5631" width="14.44140625" style="1" customWidth="1"/>
    <col min="5632" max="5632" width="15" style="1" customWidth="1"/>
    <col min="5633" max="5633" width="2.6640625" style="1" customWidth="1"/>
    <col min="5634" max="5634" width="11.6640625" style="1" customWidth="1"/>
    <col min="5635" max="5635" width="11.5546875" style="1" customWidth="1"/>
    <col min="5636" max="5636" width="2.33203125" style="1" customWidth="1"/>
    <col min="5637" max="5637" width="41" style="1" customWidth="1"/>
    <col min="5638" max="5638" width="14.33203125" style="1" customWidth="1"/>
    <col min="5639" max="5640" width="11.5546875" style="1" customWidth="1"/>
    <col min="5641" max="5641" width="21.88671875" style="1" customWidth="1"/>
    <col min="5642" max="5833" width="11.5546875" style="1"/>
    <col min="5834" max="5834" width="21.88671875" style="1" customWidth="1"/>
    <col min="5835" max="5835" width="13.88671875" style="1" customWidth="1"/>
    <col min="5836" max="5836" width="38.6640625" style="1" customWidth="1"/>
    <col min="5837" max="5837" width="3" style="1" bestFit="1" customWidth="1"/>
    <col min="5838" max="5838" width="32.33203125" style="1" customWidth="1"/>
    <col min="5839" max="5839" width="46.33203125" style="1" customWidth="1"/>
    <col min="5840" max="5840" width="19" style="1" customWidth="1"/>
    <col min="5841" max="5841" width="0" style="1" hidden="1" customWidth="1"/>
    <col min="5842" max="5842" width="17.6640625" style="1" customWidth="1"/>
    <col min="5843" max="5843" width="0" style="1" hidden="1" customWidth="1"/>
    <col min="5844" max="5844" width="22.33203125" style="1" customWidth="1"/>
    <col min="5845" max="5845" width="5.33203125" style="1" customWidth="1"/>
    <col min="5846" max="5846" width="36.33203125" style="1" customWidth="1"/>
    <col min="5847" max="5847" width="5.6640625" style="1" customWidth="1"/>
    <col min="5848" max="5848" width="0" style="1" hidden="1" customWidth="1"/>
    <col min="5849" max="5849" width="20.6640625" style="1" customWidth="1"/>
    <col min="5850" max="5850" width="4.88671875" style="1" customWidth="1"/>
    <col min="5851" max="5851" width="0" style="1" hidden="1" customWidth="1"/>
    <col min="5852" max="5852" width="24.6640625" style="1" customWidth="1"/>
    <col min="5853" max="5853" width="12.33203125" style="1" customWidth="1"/>
    <col min="5854" max="5854" width="0" style="1" hidden="1" customWidth="1"/>
    <col min="5855" max="5855" width="3.44140625" style="1" customWidth="1"/>
    <col min="5856" max="5856" width="0" style="1" hidden="1" customWidth="1"/>
    <col min="5857" max="5857" width="17.6640625" style="1" customWidth="1"/>
    <col min="5858" max="5858" width="3.44140625" style="1" customWidth="1"/>
    <col min="5859" max="5859" width="0" style="1" hidden="1" customWidth="1"/>
    <col min="5860" max="5860" width="23.6640625" style="1" customWidth="1"/>
    <col min="5861" max="5861" width="10" style="1" customWidth="1"/>
    <col min="5862" max="5862" width="0" style="1" hidden="1" customWidth="1"/>
    <col min="5863" max="5864" width="14.6640625" style="1" customWidth="1"/>
    <col min="5865" max="5865" width="12.88671875" style="1" customWidth="1"/>
    <col min="5866" max="5866" width="3.33203125" style="1" customWidth="1"/>
    <col min="5867" max="5867" width="30.33203125" style="1" customWidth="1"/>
    <col min="5868" max="5868" width="5" style="1" customWidth="1"/>
    <col min="5869" max="5869" width="0" style="1" hidden="1" customWidth="1"/>
    <col min="5870" max="5870" width="14.33203125" style="1" customWidth="1"/>
    <col min="5871" max="5871" width="5.6640625" style="1" customWidth="1"/>
    <col min="5872" max="5872" width="0" style="1" hidden="1" customWidth="1"/>
    <col min="5873" max="5873" width="17.33203125" style="1" customWidth="1"/>
    <col min="5874" max="5874" width="12.6640625" style="1" customWidth="1"/>
    <col min="5875" max="5875" width="0" style="1" hidden="1" customWidth="1"/>
    <col min="5876" max="5876" width="5.33203125" style="1" customWidth="1"/>
    <col min="5877" max="5877" width="0" style="1" hidden="1" customWidth="1"/>
    <col min="5878" max="5878" width="17" style="1" customWidth="1"/>
    <col min="5879" max="5879" width="6.33203125" style="1" customWidth="1"/>
    <col min="5880" max="5880" width="0" style="1" hidden="1" customWidth="1"/>
    <col min="5881" max="5881" width="14.33203125" style="1" customWidth="1"/>
    <col min="5882" max="5882" width="7.5546875" style="1" customWidth="1"/>
    <col min="5883" max="5883" width="0" style="1" hidden="1" customWidth="1"/>
    <col min="5884" max="5885" width="14.33203125" style="1" customWidth="1"/>
    <col min="5886" max="5886" width="20.88671875" style="1" customWidth="1"/>
    <col min="5887" max="5887" width="14.44140625" style="1" customWidth="1"/>
    <col min="5888" max="5888" width="15" style="1" customWidth="1"/>
    <col min="5889" max="5889" width="2.6640625" style="1" customWidth="1"/>
    <col min="5890" max="5890" width="11.6640625" style="1" customWidth="1"/>
    <col min="5891" max="5891" width="11.5546875" style="1" customWidth="1"/>
    <col min="5892" max="5892" width="2.33203125" style="1" customWidth="1"/>
    <col min="5893" max="5893" width="41" style="1" customWidth="1"/>
    <col min="5894" max="5894" width="14.33203125" style="1" customWidth="1"/>
    <col min="5895" max="5896" width="11.5546875" style="1" customWidth="1"/>
    <col min="5897" max="5897" width="21.88671875" style="1" customWidth="1"/>
    <col min="5898" max="6089" width="11.5546875" style="1"/>
    <col min="6090" max="6090" width="21.88671875" style="1" customWidth="1"/>
    <col min="6091" max="6091" width="13.88671875" style="1" customWidth="1"/>
    <col min="6092" max="6092" width="38.6640625" style="1" customWidth="1"/>
    <col min="6093" max="6093" width="3" style="1" bestFit="1" customWidth="1"/>
    <col min="6094" max="6094" width="32.33203125" style="1" customWidth="1"/>
    <col min="6095" max="6095" width="46.33203125" style="1" customWidth="1"/>
    <col min="6096" max="6096" width="19" style="1" customWidth="1"/>
    <col min="6097" max="6097" width="0" style="1" hidden="1" customWidth="1"/>
    <col min="6098" max="6098" width="17.6640625" style="1" customWidth="1"/>
    <col min="6099" max="6099" width="0" style="1" hidden="1" customWidth="1"/>
    <col min="6100" max="6100" width="22.33203125" style="1" customWidth="1"/>
    <col min="6101" max="6101" width="5.33203125" style="1" customWidth="1"/>
    <col min="6102" max="6102" width="36.33203125" style="1" customWidth="1"/>
    <col min="6103" max="6103" width="5.6640625" style="1" customWidth="1"/>
    <col min="6104" max="6104" width="0" style="1" hidden="1" customWidth="1"/>
    <col min="6105" max="6105" width="20.6640625" style="1" customWidth="1"/>
    <col min="6106" max="6106" width="4.88671875" style="1" customWidth="1"/>
    <col min="6107" max="6107" width="0" style="1" hidden="1" customWidth="1"/>
    <col min="6108" max="6108" width="24.6640625" style="1" customWidth="1"/>
    <col min="6109" max="6109" width="12.33203125" style="1" customWidth="1"/>
    <col min="6110" max="6110" width="0" style="1" hidden="1" customWidth="1"/>
    <col min="6111" max="6111" width="3.44140625" style="1" customWidth="1"/>
    <col min="6112" max="6112" width="0" style="1" hidden="1" customWidth="1"/>
    <col min="6113" max="6113" width="17.6640625" style="1" customWidth="1"/>
    <col min="6114" max="6114" width="3.44140625" style="1" customWidth="1"/>
    <col min="6115" max="6115" width="0" style="1" hidden="1" customWidth="1"/>
    <col min="6116" max="6116" width="23.6640625" style="1" customWidth="1"/>
    <col min="6117" max="6117" width="10" style="1" customWidth="1"/>
    <col min="6118" max="6118" width="0" style="1" hidden="1" customWidth="1"/>
    <col min="6119" max="6120" width="14.6640625" style="1" customWidth="1"/>
    <col min="6121" max="6121" width="12.88671875" style="1" customWidth="1"/>
    <col min="6122" max="6122" width="3.33203125" style="1" customWidth="1"/>
    <col min="6123" max="6123" width="30.33203125" style="1" customWidth="1"/>
    <col min="6124" max="6124" width="5" style="1" customWidth="1"/>
    <col min="6125" max="6125" width="0" style="1" hidden="1" customWidth="1"/>
    <col min="6126" max="6126" width="14.33203125" style="1" customWidth="1"/>
    <col min="6127" max="6127" width="5.6640625" style="1" customWidth="1"/>
    <col min="6128" max="6128" width="0" style="1" hidden="1" customWidth="1"/>
    <col min="6129" max="6129" width="17.33203125" style="1" customWidth="1"/>
    <col min="6130" max="6130" width="12.6640625" style="1" customWidth="1"/>
    <col min="6131" max="6131" width="0" style="1" hidden="1" customWidth="1"/>
    <col min="6132" max="6132" width="5.33203125" style="1" customWidth="1"/>
    <col min="6133" max="6133" width="0" style="1" hidden="1" customWidth="1"/>
    <col min="6134" max="6134" width="17" style="1" customWidth="1"/>
    <col min="6135" max="6135" width="6.33203125" style="1" customWidth="1"/>
    <col min="6136" max="6136" width="0" style="1" hidden="1" customWidth="1"/>
    <col min="6137" max="6137" width="14.33203125" style="1" customWidth="1"/>
    <col min="6138" max="6138" width="7.5546875" style="1" customWidth="1"/>
    <col min="6139" max="6139" width="0" style="1" hidden="1" customWidth="1"/>
    <col min="6140" max="6141" width="14.33203125" style="1" customWidth="1"/>
    <col min="6142" max="6142" width="20.88671875" style="1" customWidth="1"/>
    <col min="6143" max="6143" width="14.44140625" style="1" customWidth="1"/>
    <col min="6144" max="6144" width="15" style="1" customWidth="1"/>
    <col min="6145" max="6145" width="2.6640625" style="1" customWidth="1"/>
    <col min="6146" max="6146" width="11.6640625" style="1" customWidth="1"/>
    <col min="6147" max="6147" width="11.5546875" style="1" customWidth="1"/>
    <col min="6148" max="6148" width="2.33203125" style="1" customWidth="1"/>
    <col min="6149" max="6149" width="41" style="1" customWidth="1"/>
    <col min="6150" max="6150" width="14.33203125" style="1" customWidth="1"/>
    <col min="6151" max="6152" width="11.5546875" style="1" customWidth="1"/>
    <col min="6153" max="6153" width="21.88671875" style="1" customWidth="1"/>
    <col min="6154" max="6345" width="11.5546875" style="1"/>
    <col min="6346" max="6346" width="21.88671875" style="1" customWidth="1"/>
    <col min="6347" max="6347" width="13.88671875" style="1" customWidth="1"/>
    <col min="6348" max="6348" width="38.6640625" style="1" customWidth="1"/>
    <col min="6349" max="6349" width="3" style="1" bestFit="1" customWidth="1"/>
    <col min="6350" max="6350" width="32.33203125" style="1" customWidth="1"/>
    <col min="6351" max="6351" width="46.33203125" style="1" customWidth="1"/>
    <col min="6352" max="6352" width="19" style="1" customWidth="1"/>
    <col min="6353" max="6353" width="0" style="1" hidden="1" customWidth="1"/>
    <col min="6354" max="6354" width="17.6640625" style="1" customWidth="1"/>
    <col min="6355" max="6355" width="0" style="1" hidden="1" customWidth="1"/>
    <col min="6356" max="6356" width="22.33203125" style="1" customWidth="1"/>
    <col min="6357" max="6357" width="5.33203125" style="1" customWidth="1"/>
    <col min="6358" max="6358" width="36.33203125" style="1" customWidth="1"/>
    <col min="6359" max="6359" width="5.6640625" style="1" customWidth="1"/>
    <col min="6360" max="6360" width="0" style="1" hidden="1" customWidth="1"/>
    <col min="6361" max="6361" width="20.6640625" style="1" customWidth="1"/>
    <col min="6362" max="6362" width="4.88671875" style="1" customWidth="1"/>
    <col min="6363" max="6363" width="0" style="1" hidden="1" customWidth="1"/>
    <col min="6364" max="6364" width="24.6640625" style="1" customWidth="1"/>
    <col min="6365" max="6365" width="12.33203125" style="1" customWidth="1"/>
    <col min="6366" max="6366" width="0" style="1" hidden="1" customWidth="1"/>
    <col min="6367" max="6367" width="3.44140625" style="1" customWidth="1"/>
    <col min="6368" max="6368" width="0" style="1" hidden="1" customWidth="1"/>
    <col min="6369" max="6369" width="17.6640625" style="1" customWidth="1"/>
    <col min="6370" max="6370" width="3.44140625" style="1" customWidth="1"/>
    <col min="6371" max="6371" width="0" style="1" hidden="1" customWidth="1"/>
    <col min="6372" max="6372" width="23.6640625" style="1" customWidth="1"/>
    <col min="6373" max="6373" width="10" style="1" customWidth="1"/>
    <col min="6374" max="6374" width="0" style="1" hidden="1" customWidth="1"/>
    <col min="6375" max="6376" width="14.6640625" style="1" customWidth="1"/>
    <col min="6377" max="6377" width="12.88671875" style="1" customWidth="1"/>
    <col min="6378" max="6378" width="3.33203125" style="1" customWidth="1"/>
    <col min="6379" max="6379" width="30.33203125" style="1" customWidth="1"/>
    <col min="6380" max="6380" width="5" style="1" customWidth="1"/>
    <col min="6381" max="6381" width="0" style="1" hidden="1" customWidth="1"/>
    <col min="6382" max="6382" width="14.33203125" style="1" customWidth="1"/>
    <col min="6383" max="6383" width="5.6640625" style="1" customWidth="1"/>
    <col min="6384" max="6384" width="0" style="1" hidden="1" customWidth="1"/>
    <col min="6385" max="6385" width="17.33203125" style="1" customWidth="1"/>
    <col min="6386" max="6386" width="12.6640625" style="1" customWidth="1"/>
    <col min="6387" max="6387" width="0" style="1" hidden="1" customWidth="1"/>
    <col min="6388" max="6388" width="5.33203125" style="1" customWidth="1"/>
    <col min="6389" max="6389" width="0" style="1" hidden="1" customWidth="1"/>
    <col min="6390" max="6390" width="17" style="1" customWidth="1"/>
    <col min="6391" max="6391" width="6.33203125" style="1" customWidth="1"/>
    <col min="6392" max="6392" width="0" style="1" hidden="1" customWidth="1"/>
    <col min="6393" max="6393" width="14.33203125" style="1" customWidth="1"/>
    <col min="6394" max="6394" width="7.5546875" style="1" customWidth="1"/>
    <col min="6395" max="6395" width="0" style="1" hidden="1" customWidth="1"/>
    <col min="6396" max="6397" width="14.33203125" style="1" customWidth="1"/>
    <col min="6398" max="6398" width="20.88671875" style="1" customWidth="1"/>
    <col min="6399" max="6399" width="14.44140625" style="1" customWidth="1"/>
    <col min="6400" max="6400" width="15" style="1" customWidth="1"/>
    <col min="6401" max="6401" width="2.6640625" style="1" customWidth="1"/>
    <col min="6402" max="6402" width="11.6640625" style="1" customWidth="1"/>
    <col min="6403" max="6403" width="11.5546875" style="1" customWidth="1"/>
    <col min="6404" max="6404" width="2.33203125" style="1" customWidth="1"/>
    <col min="6405" max="6405" width="41" style="1" customWidth="1"/>
    <col min="6406" max="6406" width="14.33203125" style="1" customWidth="1"/>
    <col min="6407" max="6408" width="11.5546875" style="1" customWidth="1"/>
    <col min="6409" max="6409" width="21.88671875" style="1" customWidth="1"/>
    <col min="6410" max="6601" width="11.5546875" style="1"/>
    <col min="6602" max="6602" width="21.88671875" style="1" customWidth="1"/>
    <col min="6603" max="6603" width="13.88671875" style="1" customWidth="1"/>
    <col min="6604" max="6604" width="38.6640625" style="1" customWidth="1"/>
    <col min="6605" max="6605" width="3" style="1" bestFit="1" customWidth="1"/>
    <col min="6606" max="6606" width="32.33203125" style="1" customWidth="1"/>
    <col min="6607" max="6607" width="46.33203125" style="1" customWidth="1"/>
    <col min="6608" max="6608" width="19" style="1" customWidth="1"/>
    <col min="6609" max="6609" width="0" style="1" hidden="1" customWidth="1"/>
    <col min="6610" max="6610" width="17.6640625" style="1" customWidth="1"/>
    <col min="6611" max="6611" width="0" style="1" hidden="1" customWidth="1"/>
    <col min="6612" max="6612" width="22.33203125" style="1" customWidth="1"/>
    <col min="6613" max="6613" width="5.33203125" style="1" customWidth="1"/>
    <col min="6614" max="6614" width="36.33203125" style="1" customWidth="1"/>
    <col min="6615" max="6615" width="5.6640625" style="1" customWidth="1"/>
    <col min="6616" max="6616" width="0" style="1" hidden="1" customWidth="1"/>
    <col min="6617" max="6617" width="20.6640625" style="1" customWidth="1"/>
    <col min="6618" max="6618" width="4.88671875" style="1" customWidth="1"/>
    <col min="6619" max="6619" width="0" style="1" hidden="1" customWidth="1"/>
    <col min="6620" max="6620" width="24.6640625" style="1" customWidth="1"/>
    <col min="6621" max="6621" width="12.33203125" style="1" customWidth="1"/>
    <col min="6622" max="6622" width="0" style="1" hidden="1" customWidth="1"/>
    <col min="6623" max="6623" width="3.44140625" style="1" customWidth="1"/>
    <col min="6624" max="6624" width="0" style="1" hidden="1" customWidth="1"/>
    <col min="6625" max="6625" width="17.6640625" style="1" customWidth="1"/>
    <col min="6626" max="6626" width="3.44140625" style="1" customWidth="1"/>
    <col min="6627" max="6627" width="0" style="1" hidden="1" customWidth="1"/>
    <col min="6628" max="6628" width="23.6640625" style="1" customWidth="1"/>
    <col min="6629" max="6629" width="10" style="1" customWidth="1"/>
    <col min="6630" max="6630" width="0" style="1" hidden="1" customWidth="1"/>
    <col min="6631" max="6632" width="14.6640625" style="1" customWidth="1"/>
    <col min="6633" max="6633" width="12.88671875" style="1" customWidth="1"/>
    <col min="6634" max="6634" width="3.33203125" style="1" customWidth="1"/>
    <col min="6635" max="6635" width="30.33203125" style="1" customWidth="1"/>
    <col min="6636" max="6636" width="5" style="1" customWidth="1"/>
    <col min="6637" max="6637" width="0" style="1" hidden="1" customWidth="1"/>
    <col min="6638" max="6638" width="14.33203125" style="1" customWidth="1"/>
    <col min="6639" max="6639" width="5.6640625" style="1" customWidth="1"/>
    <col min="6640" max="6640" width="0" style="1" hidden="1" customWidth="1"/>
    <col min="6641" max="6641" width="17.33203125" style="1" customWidth="1"/>
    <col min="6642" max="6642" width="12.6640625" style="1" customWidth="1"/>
    <col min="6643" max="6643" width="0" style="1" hidden="1" customWidth="1"/>
    <col min="6644" max="6644" width="5.33203125" style="1" customWidth="1"/>
    <col min="6645" max="6645" width="0" style="1" hidden="1" customWidth="1"/>
    <col min="6646" max="6646" width="17" style="1" customWidth="1"/>
    <col min="6647" max="6647" width="6.33203125" style="1" customWidth="1"/>
    <col min="6648" max="6648" width="0" style="1" hidden="1" customWidth="1"/>
    <col min="6649" max="6649" width="14.33203125" style="1" customWidth="1"/>
    <col min="6650" max="6650" width="7.5546875" style="1" customWidth="1"/>
    <col min="6651" max="6651" width="0" style="1" hidden="1" customWidth="1"/>
    <col min="6652" max="6653" width="14.33203125" style="1" customWidth="1"/>
    <col min="6654" max="6654" width="20.88671875" style="1" customWidth="1"/>
    <col min="6655" max="6655" width="14.44140625" style="1" customWidth="1"/>
    <col min="6656" max="6656" width="15" style="1" customWidth="1"/>
    <col min="6657" max="6657" width="2.6640625" style="1" customWidth="1"/>
    <col min="6658" max="6658" width="11.6640625" style="1" customWidth="1"/>
    <col min="6659" max="6659" width="11.5546875" style="1" customWidth="1"/>
    <col min="6660" max="6660" width="2.33203125" style="1" customWidth="1"/>
    <col min="6661" max="6661" width="41" style="1" customWidth="1"/>
    <col min="6662" max="6662" width="14.33203125" style="1" customWidth="1"/>
    <col min="6663" max="6664" width="11.5546875" style="1" customWidth="1"/>
    <col min="6665" max="6665" width="21.88671875" style="1" customWidth="1"/>
    <col min="6666" max="6857" width="11.5546875" style="1"/>
    <col min="6858" max="6858" width="21.88671875" style="1" customWidth="1"/>
    <col min="6859" max="6859" width="13.88671875" style="1" customWidth="1"/>
    <col min="6860" max="6860" width="38.6640625" style="1" customWidth="1"/>
    <col min="6861" max="6861" width="3" style="1" bestFit="1" customWidth="1"/>
    <col min="6862" max="6862" width="32.33203125" style="1" customWidth="1"/>
    <col min="6863" max="6863" width="46.33203125" style="1" customWidth="1"/>
    <col min="6864" max="6864" width="19" style="1" customWidth="1"/>
    <col min="6865" max="6865" width="0" style="1" hidden="1" customWidth="1"/>
    <col min="6866" max="6866" width="17.6640625" style="1" customWidth="1"/>
    <col min="6867" max="6867" width="0" style="1" hidden="1" customWidth="1"/>
    <col min="6868" max="6868" width="22.33203125" style="1" customWidth="1"/>
    <col min="6869" max="6869" width="5.33203125" style="1" customWidth="1"/>
    <col min="6870" max="6870" width="36.33203125" style="1" customWidth="1"/>
    <col min="6871" max="6871" width="5.6640625" style="1" customWidth="1"/>
    <col min="6872" max="6872" width="0" style="1" hidden="1" customWidth="1"/>
    <col min="6873" max="6873" width="20.6640625" style="1" customWidth="1"/>
    <col min="6874" max="6874" width="4.88671875" style="1" customWidth="1"/>
    <col min="6875" max="6875" width="0" style="1" hidden="1" customWidth="1"/>
    <col min="6876" max="6876" width="24.6640625" style="1" customWidth="1"/>
    <col min="6877" max="6877" width="12.33203125" style="1" customWidth="1"/>
    <col min="6878" max="6878" width="0" style="1" hidden="1" customWidth="1"/>
    <col min="6879" max="6879" width="3.44140625" style="1" customWidth="1"/>
    <col min="6880" max="6880" width="0" style="1" hidden="1" customWidth="1"/>
    <col min="6881" max="6881" width="17.6640625" style="1" customWidth="1"/>
    <col min="6882" max="6882" width="3.44140625" style="1" customWidth="1"/>
    <col min="6883" max="6883" width="0" style="1" hidden="1" customWidth="1"/>
    <col min="6884" max="6884" width="23.6640625" style="1" customWidth="1"/>
    <col min="6885" max="6885" width="10" style="1" customWidth="1"/>
    <col min="6886" max="6886" width="0" style="1" hidden="1" customWidth="1"/>
    <col min="6887" max="6888" width="14.6640625" style="1" customWidth="1"/>
    <col min="6889" max="6889" width="12.88671875" style="1" customWidth="1"/>
    <col min="6890" max="6890" width="3.33203125" style="1" customWidth="1"/>
    <col min="6891" max="6891" width="30.33203125" style="1" customWidth="1"/>
    <col min="6892" max="6892" width="5" style="1" customWidth="1"/>
    <col min="6893" max="6893" width="0" style="1" hidden="1" customWidth="1"/>
    <col min="6894" max="6894" width="14.33203125" style="1" customWidth="1"/>
    <col min="6895" max="6895" width="5.6640625" style="1" customWidth="1"/>
    <col min="6896" max="6896" width="0" style="1" hidden="1" customWidth="1"/>
    <col min="6897" max="6897" width="17.33203125" style="1" customWidth="1"/>
    <col min="6898" max="6898" width="12.6640625" style="1" customWidth="1"/>
    <col min="6899" max="6899" width="0" style="1" hidden="1" customWidth="1"/>
    <col min="6900" max="6900" width="5.33203125" style="1" customWidth="1"/>
    <col min="6901" max="6901" width="0" style="1" hidden="1" customWidth="1"/>
    <col min="6902" max="6902" width="17" style="1" customWidth="1"/>
    <col min="6903" max="6903" width="6.33203125" style="1" customWidth="1"/>
    <col min="6904" max="6904" width="0" style="1" hidden="1" customWidth="1"/>
    <col min="6905" max="6905" width="14.33203125" style="1" customWidth="1"/>
    <col min="6906" max="6906" width="7.5546875" style="1" customWidth="1"/>
    <col min="6907" max="6907" width="0" style="1" hidden="1" customWidth="1"/>
    <col min="6908" max="6909" width="14.33203125" style="1" customWidth="1"/>
    <col min="6910" max="6910" width="20.88671875" style="1" customWidth="1"/>
    <col min="6911" max="6911" width="14.44140625" style="1" customWidth="1"/>
    <col min="6912" max="6912" width="15" style="1" customWidth="1"/>
    <col min="6913" max="6913" width="2.6640625" style="1" customWidth="1"/>
    <col min="6914" max="6914" width="11.6640625" style="1" customWidth="1"/>
    <col min="6915" max="6915" width="11.5546875" style="1" customWidth="1"/>
    <col min="6916" max="6916" width="2.33203125" style="1" customWidth="1"/>
    <col min="6917" max="6917" width="41" style="1" customWidth="1"/>
    <col min="6918" max="6918" width="14.33203125" style="1" customWidth="1"/>
    <col min="6919" max="6920" width="11.5546875" style="1" customWidth="1"/>
    <col min="6921" max="6921" width="21.88671875" style="1" customWidth="1"/>
    <col min="6922" max="7113" width="11.5546875" style="1"/>
    <col min="7114" max="7114" width="21.88671875" style="1" customWidth="1"/>
    <col min="7115" max="7115" width="13.88671875" style="1" customWidth="1"/>
    <col min="7116" max="7116" width="38.6640625" style="1" customWidth="1"/>
    <col min="7117" max="7117" width="3" style="1" bestFit="1" customWidth="1"/>
    <col min="7118" max="7118" width="32.33203125" style="1" customWidth="1"/>
    <col min="7119" max="7119" width="46.33203125" style="1" customWidth="1"/>
    <col min="7120" max="7120" width="19" style="1" customWidth="1"/>
    <col min="7121" max="7121" width="0" style="1" hidden="1" customWidth="1"/>
    <col min="7122" max="7122" width="17.6640625" style="1" customWidth="1"/>
    <col min="7123" max="7123" width="0" style="1" hidden="1" customWidth="1"/>
    <col min="7124" max="7124" width="22.33203125" style="1" customWidth="1"/>
    <col min="7125" max="7125" width="5.33203125" style="1" customWidth="1"/>
    <col min="7126" max="7126" width="36.33203125" style="1" customWidth="1"/>
    <col min="7127" max="7127" width="5.6640625" style="1" customWidth="1"/>
    <col min="7128" max="7128" width="0" style="1" hidden="1" customWidth="1"/>
    <col min="7129" max="7129" width="20.6640625" style="1" customWidth="1"/>
    <col min="7130" max="7130" width="4.88671875" style="1" customWidth="1"/>
    <col min="7131" max="7131" width="0" style="1" hidden="1" customWidth="1"/>
    <col min="7132" max="7132" width="24.6640625" style="1" customWidth="1"/>
    <col min="7133" max="7133" width="12.33203125" style="1" customWidth="1"/>
    <col min="7134" max="7134" width="0" style="1" hidden="1" customWidth="1"/>
    <col min="7135" max="7135" width="3.44140625" style="1" customWidth="1"/>
    <col min="7136" max="7136" width="0" style="1" hidden="1" customWidth="1"/>
    <col min="7137" max="7137" width="17.6640625" style="1" customWidth="1"/>
    <col min="7138" max="7138" width="3.44140625" style="1" customWidth="1"/>
    <col min="7139" max="7139" width="0" style="1" hidden="1" customWidth="1"/>
    <col min="7140" max="7140" width="23.6640625" style="1" customWidth="1"/>
    <col min="7141" max="7141" width="10" style="1" customWidth="1"/>
    <col min="7142" max="7142" width="0" style="1" hidden="1" customWidth="1"/>
    <col min="7143" max="7144" width="14.6640625" style="1" customWidth="1"/>
    <col min="7145" max="7145" width="12.88671875" style="1" customWidth="1"/>
    <col min="7146" max="7146" width="3.33203125" style="1" customWidth="1"/>
    <col min="7147" max="7147" width="30.33203125" style="1" customWidth="1"/>
    <col min="7148" max="7148" width="5" style="1" customWidth="1"/>
    <col min="7149" max="7149" width="0" style="1" hidden="1" customWidth="1"/>
    <col min="7150" max="7150" width="14.33203125" style="1" customWidth="1"/>
    <col min="7151" max="7151" width="5.6640625" style="1" customWidth="1"/>
    <col min="7152" max="7152" width="0" style="1" hidden="1" customWidth="1"/>
    <col min="7153" max="7153" width="17.33203125" style="1" customWidth="1"/>
    <col min="7154" max="7154" width="12.6640625" style="1" customWidth="1"/>
    <col min="7155" max="7155" width="0" style="1" hidden="1" customWidth="1"/>
    <col min="7156" max="7156" width="5.33203125" style="1" customWidth="1"/>
    <col min="7157" max="7157" width="0" style="1" hidden="1" customWidth="1"/>
    <col min="7158" max="7158" width="17" style="1" customWidth="1"/>
    <col min="7159" max="7159" width="6.33203125" style="1" customWidth="1"/>
    <col min="7160" max="7160" width="0" style="1" hidden="1" customWidth="1"/>
    <col min="7161" max="7161" width="14.33203125" style="1" customWidth="1"/>
    <col min="7162" max="7162" width="7.5546875" style="1" customWidth="1"/>
    <col min="7163" max="7163" width="0" style="1" hidden="1" customWidth="1"/>
    <col min="7164" max="7165" width="14.33203125" style="1" customWidth="1"/>
    <col min="7166" max="7166" width="20.88671875" style="1" customWidth="1"/>
    <col min="7167" max="7167" width="14.44140625" style="1" customWidth="1"/>
    <col min="7168" max="7168" width="15" style="1" customWidth="1"/>
    <col min="7169" max="7169" width="2.6640625" style="1" customWidth="1"/>
    <col min="7170" max="7170" width="11.6640625" style="1" customWidth="1"/>
    <col min="7171" max="7171" width="11.5546875" style="1" customWidth="1"/>
    <col min="7172" max="7172" width="2.33203125" style="1" customWidth="1"/>
    <col min="7173" max="7173" width="41" style="1" customWidth="1"/>
    <col min="7174" max="7174" width="14.33203125" style="1" customWidth="1"/>
    <col min="7175" max="7176" width="11.5546875" style="1" customWidth="1"/>
    <col min="7177" max="7177" width="21.88671875" style="1" customWidth="1"/>
    <col min="7178" max="7369" width="11.5546875" style="1"/>
    <col min="7370" max="7370" width="21.88671875" style="1" customWidth="1"/>
    <col min="7371" max="7371" width="13.88671875" style="1" customWidth="1"/>
    <col min="7372" max="7372" width="38.6640625" style="1" customWidth="1"/>
    <col min="7373" max="7373" width="3" style="1" bestFit="1" customWidth="1"/>
    <col min="7374" max="7374" width="32.33203125" style="1" customWidth="1"/>
    <col min="7375" max="7375" width="46.33203125" style="1" customWidth="1"/>
    <col min="7376" max="7376" width="19" style="1" customWidth="1"/>
    <col min="7377" max="7377" width="0" style="1" hidden="1" customWidth="1"/>
    <col min="7378" max="7378" width="17.6640625" style="1" customWidth="1"/>
    <col min="7379" max="7379" width="0" style="1" hidden="1" customWidth="1"/>
    <col min="7380" max="7380" width="22.33203125" style="1" customWidth="1"/>
    <col min="7381" max="7381" width="5.33203125" style="1" customWidth="1"/>
    <col min="7382" max="7382" width="36.33203125" style="1" customWidth="1"/>
    <col min="7383" max="7383" width="5.6640625" style="1" customWidth="1"/>
    <col min="7384" max="7384" width="0" style="1" hidden="1" customWidth="1"/>
    <col min="7385" max="7385" width="20.6640625" style="1" customWidth="1"/>
    <col min="7386" max="7386" width="4.88671875" style="1" customWidth="1"/>
    <col min="7387" max="7387" width="0" style="1" hidden="1" customWidth="1"/>
    <col min="7388" max="7388" width="24.6640625" style="1" customWidth="1"/>
    <col min="7389" max="7389" width="12.33203125" style="1" customWidth="1"/>
    <col min="7390" max="7390" width="0" style="1" hidden="1" customWidth="1"/>
    <col min="7391" max="7391" width="3.44140625" style="1" customWidth="1"/>
    <col min="7392" max="7392" width="0" style="1" hidden="1" customWidth="1"/>
    <col min="7393" max="7393" width="17.6640625" style="1" customWidth="1"/>
    <col min="7394" max="7394" width="3.44140625" style="1" customWidth="1"/>
    <col min="7395" max="7395" width="0" style="1" hidden="1" customWidth="1"/>
    <col min="7396" max="7396" width="23.6640625" style="1" customWidth="1"/>
    <col min="7397" max="7397" width="10" style="1" customWidth="1"/>
    <col min="7398" max="7398" width="0" style="1" hidden="1" customWidth="1"/>
    <col min="7399" max="7400" width="14.6640625" style="1" customWidth="1"/>
    <col min="7401" max="7401" width="12.88671875" style="1" customWidth="1"/>
    <col min="7402" max="7402" width="3.33203125" style="1" customWidth="1"/>
    <col min="7403" max="7403" width="30.33203125" style="1" customWidth="1"/>
    <col min="7404" max="7404" width="5" style="1" customWidth="1"/>
    <col min="7405" max="7405" width="0" style="1" hidden="1" customWidth="1"/>
    <col min="7406" max="7406" width="14.33203125" style="1" customWidth="1"/>
    <col min="7407" max="7407" width="5.6640625" style="1" customWidth="1"/>
    <col min="7408" max="7408" width="0" style="1" hidden="1" customWidth="1"/>
    <col min="7409" max="7409" width="17.33203125" style="1" customWidth="1"/>
    <col min="7410" max="7410" width="12.6640625" style="1" customWidth="1"/>
    <col min="7411" max="7411" width="0" style="1" hidden="1" customWidth="1"/>
    <col min="7412" max="7412" width="5.33203125" style="1" customWidth="1"/>
    <col min="7413" max="7413" width="0" style="1" hidden="1" customWidth="1"/>
    <col min="7414" max="7414" width="17" style="1" customWidth="1"/>
    <col min="7415" max="7415" width="6.33203125" style="1" customWidth="1"/>
    <col min="7416" max="7416" width="0" style="1" hidden="1" customWidth="1"/>
    <col min="7417" max="7417" width="14.33203125" style="1" customWidth="1"/>
    <col min="7418" max="7418" width="7.5546875" style="1" customWidth="1"/>
    <col min="7419" max="7419" width="0" style="1" hidden="1" customWidth="1"/>
    <col min="7420" max="7421" width="14.33203125" style="1" customWidth="1"/>
    <col min="7422" max="7422" width="20.88671875" style="1" customWidth="1"/>
    <col min="7423" max="7423" width="14.44140625" style="1" customWidth="1"/>
    <col min="7424" max="7424" width="15" style="1" customWidth="1"/>
    <col min="7425" max="7425" width="2.6640625" style="1" customWidth="1"/>
    <col min="7426" max="7426" width="11.6640625" style="1" customWidth="1"/>
    <col min="7427" max="7427" width="11.5546875" style="1" customWidth="1"/>
    <col min="7428" max="7428" width="2.33203125" style="1" customWidth="1"/>
    <col min="7429" max="7429" width="41" style="1" customWidth="1"/>
    <col min="7430" max="7430" width="14.33203125" style="1" customWidth="1"/>
    <col min="7431" max="7432" width="11.5546875" style="1" customWidth="1"/>
    <col min="7433" max="7433" width="21.88671875" style="1" customWidth="1"/>
    <col min="7434" max="7625" width="11.5546875" style="1"/>
    <col min="7626" max="7626" width="21.88671875" style="1" customWidth="1"/>
    <col min="7627" max="7627" width="13.88671875" style="1" customWidth="1"/>
    <col min="7628" max="7628" width="38.6640625" style="1" customWidth="1"/>
    <col min="7629" max="7629" width="3" style="1" bestFit="1" customWidth="1"/>
    <col min="7630" max="7630" width="32.33203125" style="1" customWidth="1"/>
    <col min="7631" max="7631" width="46.33203125" style="1" customWidth="1"/>
    <col min="7632" max="7632" width="19" style="1" customWidth="1"/>
    <col min="7633" max="7633" width="0" style="1" hidden="1" customWidth="1"/>
    <col min="7634" max="7634" width="17.6640625" style="1" customWidth="1"/>
    <col min="7635" max="7635" width="0" style="1" hidden="1" customWidth="1"/>
    <col min="7636" max="7636" width="22.33203125" style="1" customWidth="1"/>
    <col min="7637" max="7637" width="5.33203125" style="1" customWidth="1"/>
    <col min="7638" max="7638" width="36.33203125" style="1" customWidth="1"/>
    <col min="7639" max="7639" width="5.6640625" style="1" customWidth="1"/>
    <col min="7640" max="7640" width="0" style="1" hidden="1" customWidth="1"/>
    <col min="7641" max="7641" width="20.6640625" style="1" customWidth="1"/>
    <col min="7642" max="7642" width="4.88671875" style="1" customWidth="1"/>
    <col min="7643" max="7643" width="0" style="1" hidden="1" customWidth="1"/>
    <col min="7644" max="7644" width="24.6640625" style="1" customWidth="1"/>
    <col min="7645" max="7645" width="12.33203125" style="1" customWidth="1"/>
    <col min="7646" max="7646" width="0" style="1" hidden="1" customWidth="1"/>
    <col min="7647" max="7647" width="3.44140625" style="1" customWidth="1"/>
    <col min="7648" max="7648" width="0" style="1" hidden="1" customWidth="1"/>
    <col min="7649" max="7649" width="17.6640625" style="1" customWidth="1"/>
    <col min="7650" max="7650" width="3.44140625" style="1" customWidth="1"/>
    <col min="7651" max="7651" width="0" style="1" hidden="1" customWidth="1"/>
    <col min="7652" max="7652" width="23.6640625" style="1" customWidth="1"/>
    <col min="7653" max="7653" width="10" style="1" customWidth="1"/>
    <col min="7654" max="7654" width="0" style="1" hidden="1" customWidth="1"/>
    <col min="7655" max="7656" width="14.6640625" style="1" customWidth="1"/>
    <col min="7657" max="7657" width="12.88671875" style="1" customWidth="1"/>
    <col min="7658" max="7658" width="3.33203125" style="1" customWidth="1"/>
    <col min="7659" max="7659" width="30.33203125" style="1" customWidth="1"/>
    <col min="7660" max="7660" width="5" style="1" customWidth="1"/>
    <col min="7661" max="7661" width="0" style="1" hidden="1" customWidth="1"/>
    <col min="7662" max="7662" width="14.33203125" style="1" customWidth="1"/>
    <col min="7663" max="7663" width="5.6640625" style="1" customWidth="1"/>
    <col min="7664" max="7664" width="0" style="1" hidden="1" customWidth="1"/>
    <col min="7665" max="7665" width="17.33203125" style="1" customWidth="1"/>
    <col min="7666" max="7666" width="12.6640625" style="1" customWidth="1"/>
    <col min="7667" max="7667" width="0" style="1" hidden="1" customWidth="1"/>
    <col min="7668" max="7668" width="5.33203125" style="1" customWidth="1"/>
    <col min="7669" max="7669" width="0" style="1" hidden="1" customWidth="1"/>
    <col min="7670" max="7670" width="17" style="1" customWidth="1"/>
    <col min="7671" max="7671" width="6.33203125" style="1" customWidth="1"/>
    <col min="7672" max="7672" width="0" style="1" hidden="1" customWidth="1"/>
    <col min="7673" max="7673" width="14.33203125" style="1" customWidth="1"/>
    <col min="7674" max="7674" width="7.5546875" style="1" customWidth="1"/>
    <col min="7675" max="7675" width="0" style="1" hidden="1" customWidth="1"/>
    <col min="7676" max="7677" width="14.33203125" style="1" customWidth="1"/>
    <col min="7678" max="7678" width="20.88671875" style="1" customWidth="1"/>
    <col min="7679" max="7679" width="14.44140625" style="1" customWidth="1"/>
    <col min="7680" max="7680" width="15" style="1" customWidth="1"/>
    <col min="7681" max="7681" width="2.6640625" style="1" customWidth="1"/>
    <col min="7682" max="7682" width="11.6640625" style="1" customWidth="1"/>
    <col min="7683" max="7683" width="11.5546875" style="1" customWidth="1"/>
    <col min="7684" max="7684" width="2.33203125" style="1" customWidth="1"/>
    <col min="7685" max="7685" width="41" style="1" customWidth="1"/>
    <col min="7686" max="7686" width="14.33203125" style="1" customWidth="1"/>
    <col min="7687" max="7688" width="11.5546875" style="1" customWidth="1"/>
    <col min="7689" max="7689" width="21.88671875" style="1" customWidth="1"/>
    <col min="7690" max="7881" width="11.5546875" style="1"/>
    <col min="7882" max="7882" width="21.88671875" style="1" customWidth="1"/>
    <col min="7883" max="7883" width="13.88671875" style="1" customWidth="1"/>
    <col min="7884" max="7884" width="38.6640625" style="1" customWidth="1"/>
    <col min="7885" max="7885" width="3" style="1" bestFit="1" customWidth="1"/>
    <col min="7886" max="7886" width="32.33203125" style="1" customWidth="1"/>
    <col min="7887" max="7887" width="46.33203125" style="1" customWidth="1"/>
    <col min="7888" max="7888" width="19" style="1" customWidth="1"/>
    <col min="7889" max="7889" width="0" style="1" hidden="1" customWidth="1"/>
    <col min="7890" max="7890" width="17.6640625" style="1" customWidth="1"/>
    <col min="7891" max="7891" width="0" style="1" hidden="1" customWidth="1"/>
    <col min="7892" max="7892" width="22.33203125" style="1" customWidth="1"/>
    <col min="7893" max="7893" width="5.33203125" style="1" customWidth="1"/>
    <col min="7894" max="7894" width="36.33203125" style="1" customWidth="1"/>
    <col min="7895" max="7895" width="5.6640625" style="1" customWidth="1"/>
    <col min="7896" max="7896" width="0" style="1" hidden="1" customWidth="1"/>
    <col min="7897" max="7897" width="20.6640625" style="1" customWidth="1"/>
    <col min="7898" max="7898" width="4.88671875" style="1" customWidth="1"/>
    <col min="7899" max="7899" width="0" style="1" hidden="1" customWidth="1"/>
    <col min="7900" max="7900" width="24.6640625" style="1" customWidth="1"/>
    <col min="7901" max="7901" width="12.33203125" style="1" customWidth="1"/>
    <col min="7902" max="7902" width="0" style="1" hidden="1" customWidth="1"/>
    <col min="7903" max="7903" width="3.44140625" style="1" customWidth="1"/>
    <col min="7904" max="7904" width="0" style="1" hidden="1" customWidth="1"/>
    <col min="7905" max="7905" width="17.6640625" style="1" customWidth="1"/>
    <col min="7906" max="7906" width="3.44140625" style="1" customWidth="1"/>
    <col min="7907" max="7907" width="0" style="1" hidden="1" customWidth="1"/>
    <col min="7908" max="7908" width="23.6640625" style="1" customWidth="1"/>
    <col min="7909" max="7909" width="10" style="1" customWidth="1"/>
    <col min="7910" max="7910" width="0" style="1" hidden="1" customWidth="1"/>
    <col min="7911" max="7912" width="14.6640625" style="1" customWidth="1"/>
    <col min="7913" max="7913" width="12.88671875" style="1" customWidth="1"/>
    <col min="7914" max="7914" width="3.33203125" style="1" customWidth="1"/>
    <col min="7915" max="7915" width="30.33203125" style="1" customWidth="1"/>
    <col min="7916" max="7916" width="5" style="1" customWidth="1"/>
    <col min="7917" max="7917" width="0" style="1" hidden="1" customWidth="1"/>
    <col min="7918" max="7918" width="14.33203125" style="1" customWidth="1"/>
    <col min="7919" max="7919" width="5.6640625" style="1" customWidth="1"/>
    <col min="7920" max="7920" width="0" style="1" hidden="1" customWidth="1"/>
    <col min="7921" max="7921" width="17.33203125" style="1" customWidth="1"/>
    <col min="7922" max="7922" width="12.6640625" style="1" customWidth="1"/>
    <col min="7923" max="7923" width="0" style="1" hidden="1" customWidth="1"/>
    <col min="7924" max="7924" width="5.33203125" style="1" customWidth="1"/>
    <col min="7925" max="7925" width="0" style="1" hidden="1" customWidth="1"/>
    <col min="7926" max="7926" width="17" style="1" customWidth="1"/>
    <col min="7927" max="7927" width="6.33203125" style="1" customWidth="1"/>
    <col min="7928" max="7928" width="0" style="1" hidden="1" customWidth="1"/>
    <col min="7929" max="7929" width="14.33203125" style="1" customWidth="1"/>
    <col min="7930" max="7930" width="7.5546875" style="1" customWidth="1"/>
    <col min="7931" max="7931" width="0" style="1" hidden="1" customWidth="1"/>
    <col min="7932" max="7933" width="14.33203125" style="1" customWidth="1"/>
    <col min="7934" max="7934" width="20.88671875" style="1" customWidth="1"/>
    <col min="7935" max="7935" width="14.44140625" style="1" customWidth="1"/>
    <col min="7936" max="7936" width="15" style="1" customWidth="1"/>
    <col min="7937" max="7937" width="2.6640625" style="1" customWidth="1"/>
    <col min="7938" max="7938" width="11.6640625" style="1" customWidth="1"/>
    <col min="7939" max="7939" width="11.5546875" style="1" customWidth="1"/>
    <col min="7940" max="7940" width="2.33203125" style="1" customWidth="1"/>
    <col min="7941" max="7941" width="41" style="1" customWidth="1"/>
    <col min="7942" max="7942" width="14.33203125" style="1" customWidth="1"/>
    <col min="7943" max="7944" width="11.5546875" style="1" customWidth="1"/>
    <col min="7945" max="7945" width="21.88671875" style="1" customWidth="1"/>
    <col min="7946" max="8137" width="11.5546875" style="1"/>
    <col min="8138" max="8138" width="21.88671875" style="1" customWidth="1"/>
    <col min="8139" max="8139" width="13.88671875" style="1" customWidth="1"/>
    <col min="8140" max="8140" width="38.6640625" style="1" customWidth="1"/>
    <col min="8141" max="8141" width="3" style="1" bestFit="1" customWidth="1"/>
    <col min="8142" max="8142" width="32.33203125" style="1" customWidth="1"/>
    <col min="8143" max="8143" width="46.33203125" style="1" customWidth="1"/>
    <col min="8144" max="8144" width="19" style="1" customWidth="1"/>
    <col min="8145" max="8145" width="0" style="1" hidden="1" customWidth="1"/>
    <col min="8146" max="8146" width="17.6640625" style="1" customWidth="1"/>
    <col min="8147" max="8147" width="0" style="1" hidden="1" customWidth="1"/>
    <col min="8148" max="8148" width="22.33203125" style="1" customWidth="1"/>
    <col min="8149" max="8149" width="5.33203125" style="1" customWidth="1"/>
    <col min="8150" max="8150" width="36.33203125" style="1" customWidth="1"/>
    <col min="8151" max="8151" width="5.6640625" style="1" customWidth="1"/>
    <col min="8152" max="8152" width="0" style="1" hidden="1" customWidth="1"/>
    <col min="8153" max="8153" width="20.6640625" style="1" customWidth="1"/>
    <col min="8154" max="8154" width="4.88671875" style="1" customWidth="1"/>
    <col min="8155" max="8155" width="0" style="1" hidden="1" customWidth="1"/>
    <col min="8156" max="8156" width="24.6640625" style="1" customWidth="1"/>
    <col min="8157" max="8157" width="12.33203125" style="1" customWidth="1"/>
    <col min="8158" max="8158" width="0" style="1" hidden="1" customWidth="1"/>
    <col min="8159" max="8159" width="3.44140625" style="1" customWidth="1"/>
    <col min="8160" max="8160" width="0" style="1" hidden="1" customWidth="1"/>
    <col min="8161" max="8161" width="17.6640625" style="1" customWidth="1"/>
    <col min="8162" max="8162" width="3.44140625" style="1" customWidth="1"/>
    <col min="8163" max="8163" width="0" style="1" hidden="1" customWidth="1"/>
    <col min="8164" max="8164" width="23.6640625" style="1" customWidth="1"/>
    <col min="8165" max="8165" width="10" style="1" customWidth="1"/>
    <col min="8166" max="8166" width="0" style="1" hidden="1" customWidth="1"/>
    <col min="8167" max="8168" width="14.6640625" style="1" customWidth="1"/>
    <col min="8169" max="8169" width="12.88671875" style="1" customWidth="1"/>
    <col min="8170" max="8170" width="3.33203125" style="1" customWidth="1"/>
    <col min="8171" max="8171" width="30.33203125" style="1" customWidth="1"/>
    <col min="8172" max="8172" width="5" style="1" customWidth="1"/>
    <col min="8173" max="8173" width="0" style="1" hidden="1" customWidth="1"/>
    <col min="8174" max="8174" width="14.33203125" style="1" customWidth="1"/>
    <col min="8175" max="8175" width="5.6640625" style="1" customWidth="1"/>
    <col min="8176" max="8176" width="0" style="1" hidden="1" customWidth="1"/>
    <col min="8177" max="8177" width="17.33203125" style="1" customWidth="1"/>
    <col min="8178" max="8178" width="12.6640625" style="1" customWidth="1"/>
    <col min="8179" max="8179" width="0" style="1" hidden="1" customWidth="1"/>
    <col min="8180" max="8180" width="5.33203125" style="1" customWidth="1"/>
    <col min="8181" max="8181" width="0" style="1" hidden="1" customWidth="1"/>
    <col min="8182" max="8182" width="17" style="1" customWidth="1"/>
    <col min="8183" max="8183" width="6.33203125" style="1" customWidth="1"/>
    <col min="8184" max="8184" width="0" style="1" hidden="1" customWidth="1"/>
    <col min="8185" max="8185" width="14.33203125" style="1" customWidth="1"/>
    <col min="8186" max="8186" width="7.5546875" style="1" customWidth="1"/>
    <col min="8187" max="8187" width="0" style="1" hidden="1" customWidth="1"/>
    <col min="8188" max="8189" width="14.33203125" style="1" customWidth="1"/>
    <col min="8190" max="8190" width="20.88671875" style="1" customWidth="1"/>
    <col min="8191" max="8191" width="14.44140625" style="1" customWidth="1"/>
    <col min="8192" max="8192" width="15" style="1" customWidth="1"/>
    <col min="8193" max="8193" width="2.6640625" style="1" customWidth="1"/>
    <col min="8194" max="8194" width="11.6640625" style="1" customWidth="1"/>
    <col min="8195" max="8195" width="11.5546875" style="1" customWidth="1"/>
    <col min="8196" max="8196" width="2.33203125" style="1" customWidth="1"/>
    <col min="8197" max="8197" width="41" style="1" customWidth="1"/>
    <col min="8198" max="8198" width="14.33203125" style="1" customWidth="1"/>
    <col min="8199" max="8200" width="11.5546875" style="1" customWidth="1"/>
    <col min="8201" max="8201" width="21.88671875" style="1" customWidth="1"/>
    <col min="8202" max="8393" width="11.5546875" style="1"/>
    <col min="8394" max="8394" width="21.88671875" style="1" customWidth="1"/>
    <col min="8395" max="8395" width="13.88671875" style="1" customWidth="1"/>
    <col min="8396" max="8396" width="38.6640625" style="1" customWidth="1"/>
    <col min="8397" max="8397" width="3" style="1" bestFit="1" customWidth="1"/>
    <col min="8398" max="8398" width="32.33203125" style="1" customWidth="1"/>
    <col min="8399" max="8399" width="46.33203125" style="1" customWidth="1"/>
    <col min="8400" max="8400" width="19" style="1" customWidth="1"/>
    <col min="8401" max="8401" width="0" style="1" hidden="1" customWidth="1"/>
    <col min="8402" max="8402" width="17.6640625" style="1" customWidth="1"/>
    <col min="8403" max="8403" width="0" style="1" hidden="1" customWidth="1"/>
    <col min="8404" max="8404" width="22.33203125" style="1" customWidth="1"/>
    <col min="8405" max="8405" width="5.33203125" style="1" customWidth="1"/>
    <col min="8406" max="8406" width="36.33203125" style="1" customWidth="1"/>
    <col min="8407" max="8407" width="5.6640625" style="1" customWidth="1"/>
    <col min="8408" max="8408" width="0" style="1" hidden="1" customWidth="1"/>
    <col min="8409" max="8409" width="20.6640625" style="1" customWidth="1"/>
    <col min="8410" max="8410" width="4.88671875" style="1" customWidth="1"/>
    <col min="8411" max="8411" width="0" style="1" hidden="1" customWidth="1"/>
    <col min="8412" max="8412" width="24.6640625" style="1" customWidth="1"/>
    <col min="8413" max="8413" width="12.33203125" style="1" customWidth="1"/>
    <col min="8414" max="8414" width="0" style="1" hidden="1" customWidth="1"/>
    <col min="8415" max="8415" width="3.44140625" style="1" customWidth="1"/>
    <col min="8416" max="8416" width="0" style="1" hidden="1" customWidth="1"/>
    <col min="8417" max="8417" width="17.6640625" style="1" customWidth="1"/>
    <col min="8418" max="8418" width="3.44140625" style="1" customWidth="1"/>
    <col min="8419" max="8419" width="0" style="1" hidden="1" customWidth="1"/>
    <col min="8420" max="8420" width="23.6640625" style="1" customWidth="1"/>
    <col min="8421" max="8421" width="10" style="1" customWidth="1"/>
    <col min="8422" max="8422" width="0" style="1" hidden="1" customWidth="1"/>
    <col min="8423" max="8424" width="14.6640625" style="1" customWidth="1"/>
    <col min="8425" max="8425" width="12.88671875" style="1" customWidth="1"/>
    <col min="8426" max="8426" width="3.33203125" style="1" customWidth="1"/>
    <col min="8427" max="8427" width="30.33203125" style="1" customWidth="1"/>
    <col min="8428" max="8428" width="5" style="1" customWidth="1"/>
    <col min="8429" max="8429" width="0" style="1" hidden="1" customWidth="1"/>
    <col min="8430" max="8430" width="14.33203125" style="1" customWidth="1"/>
    <col min="8431" max="8431" width="5.6640625" style="1" customWidth="1"/>
    <col min="8432" max="8432" width="0" style="1" hidden="1" customWidth="1"/>
    <col min="8433" max="8433" width="17.33203125" style="1" customWidth="1"/>
    <col min="8434" max="8434" width="12.6640625" style="1" customWidth="1"/>
    <col min="8435" max="8435" width="0" style="1" hidden="1" customWidth="1"/>
    <col min="8436" max="8436" width="5.33203125" style="1" customWidth="1"/>
    <col min="8437" max="8437" width="0" style="1" hidden="1" customWidth="1"/>
    <col min="8438" max="8438" width="17" style="1" customWidth="1"/>
    <col min="8439" max="8439" width="6.33203125" style="1" customWidth="1"/>
    <col min="8440" max="8440" width="0" style="1" hidden="1" customWidth="1"/>
    <col min="8441" max="8441" width="14.33203125" style="1" customWidth="1"/>
    <col min="8442" max="8442" width="7.5546875" style="1" customWidth="1"/>
    <col min="8443" max="8443" width="0" style="1" hidden="1" customWidth="1"/>
    <col min="8444" max="8445" width="14.33203125" style="1" customWidth="1"/>
    <col min="8446" max="8446" width="20.88671875" style="1" customWidth="1"/>
    <col min="8447" max="8447" width="14.44140625" style="1" customWidth="1"/>
    <col min="8448" max="8448" width="15" style="1" customWidth="1"/>
    <col min="8449" max="8449" width="2.6640625" style="1" customWidth="1"/>
    <col min="8450" max="8450" width="11.6640625" style="1" customWidth="1"/>
    <col min="8451" max="8451" width="11.5546875" style="1" customWidth="1"/>
    <col min="8452" max="8452" width="2.33203125" style="1" customWidth="1"/>
    <col min="8453" max="8453" width="41" style="1" customWidth="1"/>
    <col min="8454" max="8454" width="14.33203125" style="1" customWidth="1"/>
    <col min="8455" max="8456" width="11.5546875" style="1" customWidth="1"/>
    <col min="8457" max="8457" width="21.88671875" style="1" customWidth="1"/>
    <col min="8458" max="8649" width="11.5546875" style="1"/>
    <col min="8650" max="8650" width="21.88671875" style="1" customWidth="1"/>
    <col min="8651" max="8651" width="13.88671875" style="1" customWidth="1"/>
    <col min="8652" max="8652" width="38.6640625" style="1" customWidth="1"/>
    <col min="8653" max="8653" width="3" style="1" bestFit="1" customWidth="1"/>
    <col min="8654" max="8654" width="32.33203125" style="1" customWidth="1"/>
    <col min="8655" max="8655" width="46.33203125" style="1" customWidth="1"/>
    <col min="8656" max="8656" width="19" style="1" customWidth="1"/>
    <col min="8657" max="8657" width="0" style="1" hidden="1" customWidth="1"/>
    <col min="8658" max="8658" width="17.6640625" style="1" customWidth="1"/>
    <col min="8659" max="8659" width="0" style="1" hidden="1" customWidth="1"/>
    <col min="8660" max="8660" width="22.33203125" style="1" customWidth="1"/>
    <col min="8661" max="8661" width="5.33203125" style="1" customWidth="1"/>
    <col min="8662" max="8662" width="36.33203125" style="1" customWidth="1"/>
    <col min="8663" max="8663" width="5.6640625" style="1" customWidth="1"/>
    <col min="8664" max="8664" width="0" style="1" hidden="1" customWidth="1"/>
    <col min="8665" max="8665" width="20.6640625" style="1" customWidth="1"/>
    <col min="8666" max="8666" width="4.88671875" style="1" customWidth="1"/>
    <col min="8667" max="8667" width="0" style="1" hidden="1" customWidth="1"/>
    <col min="8668" max="8668" width="24.6640625" style="1" customWidth="1"/>
    <col min="8669" max="8669" width="12.33203125" style="1" customWidth="1"/>
    <col min="8670" max="8670" width="0" style="1" hidden="1" customWidth="1"/>
    <col min="8671" max="8671" width="3.44140625" style="1" customWidth="1"/>
    <col min="8672" max="8672" width="0" style="1" hidden="1" customWidth="1"/>
    <col min="8673" max="8673" width="17.6640625" style="1" customWidth="1"/>
    <col min="8674" max="8674" width="3.44140625" style="1" customWidth="1"/>
    <col min="8675" max="8675" width="0" style="1" hidden="1" customWidth="1"/>
    <col min="8676" max="8676" width="23.6640625" style="1" customWidth="1"/>
    <col min="8677" max="8677" width="10" style="1" customWidth="1"/>
    <col min="8678" max="8678" width="0" style="1" hidden="1" customWidth="1"/>
    <col min="8679" max="8680" width="14.6640625" style="1" customWidth="1"/>
    <col min="8681" max="8681" width="12.88671875" style="1" customWidth="1"/>
    <col min="8682" max="8682" width="3.33203125" style="1" customWidth="1"/>
    <col min="8683" max="8683" width="30.33203125" style="1" customWidth="1"/>
    <col min="8684" max="8684" width="5" style="1" customWidth="1"/>
    <col min="8685" max="8685" width="0" style="1" hidden="1" customWidth="1"/>
    <col min="8686" max="8686" width="14.33203125" style="1" customWidth="1"/>
    <col min="8687" max="8687" width="5.6640625" style="1" customWidth="1"/>
    <col min="8688" max="8688" width="0" style="1" hidden="1" customWidth="1"/>
    <col min="8689" max="8689" width="17.33203125" style="1" customWidth="1"/>
    <col min="8690" max="8690" width="12.6640625" style="1" customWidth="1"/>
    <col min="8691" max="8691" width="0" style="1" hidden="1" customWidth="1"/>
    <col min="8692" max="8692" width="5.33203125" style="1" customWidth="1"/>
    <col min="8693" max="8693" width="0" style="1" hidden="1" customWidth="1"/>
    <col min="8694" max="8694" width="17" style="1" customWidth="1"/>
    <col min="8695" max="8695" width="6.33203125" style="1" customWidth="1"/>
    <col min="8696" max="8696" width="0" style="1" hidden="1" customWidth="1"/>
    <col min="8697" max="8697" width="14.33203125" style="1" customWidth="1"/>
    <col min="8698" max="8698" width="7.5546875" style="1" customWidth="1"/>
    <col min="8699" max="8699" width="0" style="1" hidden="1" customWidth="1"/>
    <col min="8700" max="8701" width="14.33203125" style="1" customWidth="1"/>
    <col min="8702" max="8702" width="20.88671875" style="1" customWidth="1"/>
    <col min="8703" max="8703" width="14.44140625" style="1" customWidth="1"/>
    <col min="8704" max="8704" width="15" style="1" customWidth="1"/>
    <col min="8705" max="8705" width="2.6640625" style="1" customWidth="1"/>
    <col min="8706" max="8706" width="11.6640625" style="1" customWidth="1"/>
    <col min="8707" max="8707" width="11.5546875" style="1" customWidth="1"/>
    <col min="8708" max="8708" width="2.33203125" style="1" customWidth="1"/>
    <col min="8709" max="8709" width="41" style="1" customWidth="1"/>
    <col min="8710" max="8710" width="14.33203125" style="1" customWidth="1"/>
    <col min="8711" max="8712" width="11.5546875" style="1" customWidth="1"/>
    <col min="8713" max="8713" width="21.88671875" style="1" customWidth="1"/>
    <col min="8714" max="8905" width="11.5546875" style="1"/>
    <col min="8906" max="8906" width="21.88671875" style="1" customWidth="1"/>
    <col min="8907" max="8907" width="13.88671875" style="1" customWidth="1"/>
    <col min="8908" max="8908" width="38.6640625" style="1" customWidth="1"/>
    <col min="8909" max="8909" width="3" style="1" bestFit="1" customWidth="1"/>
    <col min="8910" max="8910" width="32.33203125" style="1" customWidth="1"/>
    <col min="8911" max="8911" width="46.33203125" style="1" customWidth="1"/>
    <col min="8912" max="8912" width="19" style="1" customWidth="1"/>
    <col min="8913" max="8913" width="0" style="1" hidden="1" customWidth="1"/>
    <col min="8914" max="8914" width="17.6640625" style="1" customWidth="1"/>
    <col min="8915" max="8915" width="0" style="1" hidden="1" customWidth="1"/>
    <col min="8916" max="8916" width="22.33203125" style="1" customWidth="1"/>
    <col min="8917" max="8917" width="5.33203125" style="1" customWidth="1"/>
    <col min="8918" max="8918" width="36.33203125" style="1" customWidth="1"/>
    <col min="8919" max="8919" width="5.6640625" style="1" customWidth="1"/>
    <col min="8920" max="8920" width="0" style="1" hidden="1" customWidth="1"/>
    <col min="8921" max="8921" width="20.6640625" style="1" customWidth="1"/>
    <col min="8922" max="8922" width="4.88671875" style="1" customWidth="1"/>
    <col min="8923" max="8923" width="0" style="1" hidden="1" customWidth="1"/>
    <col min="8924" max="8924" width="24.6640625" style="1" customWidth="1"/>
    <col min="8925" max="8925" width="12.33203125" style="1" customWidth="1"/>
    <col min="8926" max="8926" width="0" style="1" hidden="1" customWidth="1"/>
    <col min="8927" max="8927" width="3.44140625" style="1" customWidth="1"/>
    <col min="8928" max="8928" width="0" style="1" hidden="1" customWidth="1"/>
    <col min="8929" max="8929" width="17.6640625" style="1" customWidth="1"/>
    <col min="8930" max="8930" width="3.44140625" style="1" customWidth="1"/>
    <col min="8931" max="8931" width="0" style="1" hidden="1" customWidth="1"/>
    <col min="8932" max="8932" width="23.6640625" style="1" customWidth="1"/>
    <col min="8933" max="8933" width="10" style="1" customWidth="1"/>
    <col min="8934" max="8934" width="0" style="1" hidden="1" customWidth="1"/>
    <col min="8935" max="8936" width="14.6640625" style="1" customWidth="1"/>
    <col min="8937" max="8937" width="12.88671875" style="1" customWidth="1"/>
    <col min="8938" max="8938" width="3.33203125" style="1" customWidth="1"/>
    <col min="8939" max="8939" width="30.33203125" style="1" customWidth="1"/>
    <col min="8940" max="8940" width="5" style="1" customWidth="1"/>
    <col min="8941" max="8941" width="0" style="1" hidden="1" customWidth="1"/>
    <col min="8942" max="8942" width="14.33203125" style="1" customWidth="1"/>
    <col min="8943" max="8943" width="5.6640625" style="1" customWidth="1"/>
    <col min="8944" max="8944" width="0" style="1" hidden="1" customWidth="1"/>
    <col min="8945" max="8945" width="17.33203125" style="1" customWidth="1"/>
    <col min="8946" max="8946" width="12.6640625" style="1" customWidth="1"/>
    <col min="8947" max="8947" width="0" style="1" hidden="1" customWidth="1"/>
    <col min="8948" max="8948" width="5.33203125" style="1" customWidth="1"/>
    <col min="8949" max="8949" width="0" style="1" hidden="1" customWidth="1"/>
    <col min="8950" max="8950" width="17" style="1" customWidth="1"/>
    <col min="8951" max="8951" width="6.33203125" style="1" customWidth="1"/>
    <col min="8952" max="8952" width="0" style="1" hidden="1" customWidth="1"/>
    <col min="8953" max="8953" width="14.33203125" style="1" customWidth="1"/>
    <col min="8954" max="8954" width="7.5546875" style="1" customWidth="1"/>
    <col min="8955" max="8955" width="0" style="1" hidden="1" customWidth="1"/>
    <col min="8956" max="8957" width="14.33203125" style="1" customWidth="1"/>
    <col min="8958" max="8958" width="20.88671875" style="1" customWidth="1"/>
    <col min="8959" max="8959" width="14.44140625" style="1" customWidth="1"/>
    <col min="8960" max="8960" width="15" style="1" customWidth="1"/>
    <col min="8961" max="8961" width="2.6640625" style="1" customWidth="1"/>
    <col min="8962" max="8962" width="11.6640625" style="1" customWidth="1"/>
    <col min="8963" max="8963" width="11.5546875" style="1" customWidth="1"/>
    <col min="8964" max="8964" width="2.33203125" style="1" customWidth="1"/>
    <col min="8965" max="8965" width="41" style="1" customWidth="1"/>
    <col min="8966" max="8966" width="14.33203125" style="1" customWidth="1"/>
    <col min="8967" max="8968" width="11.5546875" style="1" customWidth="1"/>
    <col min="8969" max="8969" width="21.88671875" style="1" customWidth="1"/>
    <col min="8970" max="9161" width="11.5546875" style="1"/>
    <col min="9162" max="9162" width="21.88671875" style="1" customWidth="1"/>
    <col min="9163" max="9163" width="13.88671875" style="1" customWidth="1"/>
    <col min="9164" max="9164" width="38.6640625" style="1" customWidth="1"/>
    <col min="9165" max="9165" width="3" style="1" bestFit="1" customWidth="1"/>
    <col min="9166" max="9166" width="32.33203125" style="1" customWidth="1"/>
    <col min="9167" max="9167" width="46.33203125" style="1" customWidth="1"/>
    <col min="9168" max="9168" width="19" style="1" customWidth="1"/>
    <col min="9169" max="9169" width="0" style="1" hidden="1" customWidth="1"/>
    <col min="9170" max="9170" width="17.6640625" style="1" customWidth="1"/>
    <col min="9171" max="9171" width="0" style="1" hidden="1" customWidth="1"/>
    <col min="9172" max="9172" width="22.33203125" style="1" customWidth="1"/>
    <col min="9173" max="9173" width="5.33203125" style="1" customWidth="1"/>
    <col min="9174" max="9174" width="36.33203125" style="1" customWidth="1"/>
    <col min="9175" max="9175" width="5.6640625" style="1" customWidth="1"/>
    <col min="9176" max="9176" width="0" style="1" hidden="1" customWidth="1"/>
    <col min="9177" max="9177" width="20.6640625" style="1" customWidth="1"/>
    <col min="9178" max="9178" width="4.88671875" style="1" customWidth="1"/>
    <col min="9179" max="9179" width="0" style="1" hidden="1" customWidth="1"/>
    <col min="9180" max="9180" width="24.6640625" style="1" customWidth="1"/>
    <col min="9181" max="9181" width="12.33203125" style="1" customWidth="1"/>
    <col min="9182" max="9182" width="0" style="1" hidden="1" customWidth="1"/>
    <col min="9183" max="9183" width="3.44140625" style="1" customWidth="1"/>
    <col min="9184" max="9184" width="0" style="1" hidden="1" customWidth="1"/>
    <col min="9185" max="9185" width="17.6640625" style="1" customWidth="1"/>
    <col min="9186" max="9186" width="3.44140625" style="1" customWidth="1"/>
    <col min="9187" max="9187" width="0" style="1" hidden="1" customWidth="1"/>
    <col min="9188" max="9188" width="23.6640625" style="1" customWidth="1"/>
    <col min="9189" max="9189" width="10" style="1" customWidth="1"/>
    <col min="9190" max="9190" width="0" style="1" hidden="1" customWidth="1"/>
    <col min="9191" max="9192" width="14.6640625" style="1" customWidth="1"/>
    <col min="9193" max="9193" width="12.88671875" style="1" customWidth="1"/>
    <col min="9194" max="9194" width="3.33203125" style="1" customWidth="1"/>
    <col min="9195" max="9195" width="30.33203125" style="1" customWidth="1"/>
    <col min="9196" max="9196" width="5" style="1" customWidth="1"/>
    <col min="9197" max="9197" width="0" style="1" hidden="1" customWidth="1"/>
    <col min="9198" max="9198" width="14.33203125" style="1" customWidth="1"/>
    <col min="9199" max="9199" width="5.6640625" style="1" customWidth="1"/>
    <col min="9200" max="9200" width="0" style="1" hidden="1" customWidth="1"/>
    <col min="9201" max="9201" width="17.33203125" style="1" customWidth="1"/>
    <col min="9202" max="9202" width="12.6640625" style="1" customWidth="1"/>
    <col min="9203" max="9203" width="0" style="1" hidden="1" customWidth="1"/>
    <col min="9204" max="9204" width="5.33203125" style="1" customWidth="1"/>
    <col min="9205" max="9205" width="0" style="1" hidden="1" customWidth="1"/>
    <col min="9206" max="9206" width="17" style="1" customWidth="1"/>
    <col min="9207" max="9207" width="6.33203125" style="1" customWidth="1"/>
    <col min="9208" max="9208" width="0" style="1" hidden="1" customWidth="1"/>
    <col min="9209" max="9209" width="14.33203125" style="1" customWidth="1"/>
    <col min="9210" max="9210" width="7.5546875" style="1" customWidth="1"/>
    <col min="9211" max="9211" width="0" style="1" hidden="1" customWidth="1"/>
    <col min="9212" max="9213" width="14.33203125" style="1" customWidth="1"/>
    <col min="9214" max="9214" width="20.88671875" style="1" customWidth="1"/>
    <col min="9215" max="9215" width="14.44140625" style="1" customWidth="1"/>
    <col min="9216" max="9216" width="15" style="1" customWidth="1"/>
    <col min="9217" max="9217" width="2.6640625" style="1" customWidth="1"/>
    <col min="9218" max="9218" width="11.6640625" style="1" customWidth="1"/>
    <col min="9219" max="9219" width="11.5546875" style="1" customWidth="1"/>
    <col min="9220" max="9220" width="2.33203125" style="1" customWidth="1"/>
    <col min="9221" max="9221" width="41" style="1" customWidth="1"/>
    <col min="9222" max="9222" width="14.33203125" style="1" customWidth="1"/>
    <col min="9223" max="9224" width="11.5546875" style="1" customWidth="1"/>
    <col min="9225" max="9225" width="21.88671875" style="1" customWidth="1"/>
    <col min="9226" max="9417" width="11.5546875" style="1"/>
    <col min="9418" max="9418" width="21.88671875" style="1" customWidth="1"/>
    <col min="9419" max="9419" width="13.88671875" style="1" customWidth="1"/>
    <col min="9420" max="9420" width="38.6640625" style="1" customWidth="1"/>
    <col min="9421" max="9421" width="3" style="1" bestFit="1" customWidth="1"/>
    <col min="9422" max="9422" width="32.33203125" style="1" customWidth="1"/>
    <col min="9423" max="9423" width="46.33203125" style="1" customWidth="1"/>
    <col min="9424" max="9424" width="19" style="1" customWidth="1"/>
    <col min="9425" max="9425" width="0" style="1" hidden="1" customWidth="1"/>
    <col min="9426" max="9426" width="17.6640625" style="1" customWidth="1"/>
    <col min="9427" max="9427" width="0" style="1" hidden="1" customWidth="1"/>
    <col min="9428" max="9428" width="22.33203125" style="1" customWidth="1"/>
    <col min="9429" max="9429" width="5.33203125" style="1" customWidth="1"/>
    <col min="9430" max="9430" width="36.33203125" style="1" customWidth="1"/>
    <col min="9431" max="9431" width="5.6640625" style="1" customWidth="1"/>
    <col min="9432" max="9432" width="0" style="1" hidden="1" customWidth="1"/>
    <col min="9433" max="9433" width="20.6640625" style="1" customWidth="1"/>
    <col min="9434" max="9434" width="4.88671875" style="1" customWidth="1"/>
    <col min="9435" max="9435" width="0" style="1" hidden="1" customWidth="1"/>
    <col min="9436" max="9436" width="24.6640625" style="1" customWidth="1"/>
    <col min="9437" max="9437" width="12.33203125" style="1" customWidth="1"/>
    <col min="9438" max="9438" width="0" style="1" hidden="1" customWidth="1"/>
    <col min="9439" max="9439" width="3.44140625" style="1" customWidth="1"/>
    <col min="9440" max="9440" width="0" style="1" hidden="1" customWidth="1"/>
    <col min="9441" max="9441" width="17.6640625" style="1" customWidth="1"/>
    <col min="9442" max="9442" width="3.44140625" style="1" customWidth="1"/>
    <col min="9443" max="9443" width="0" style="1" hidden="1" customWidth="1"/>
    <col min="9444" max="9444" width="23.6640625" style="1" customWidth="1"/>
    <col min="9445" max="9445" width="10" style="1" customWidth="1"/>
    <col min="9446" max="9446" width="0" style="1" hidden="1" customWidth="1"/>
    <col min="9447" max="9448" width="14.6640625" style="1" customWidth="1"/>
    <col min="9449" max="9449" width="12.88671875" style="1" customWidth="1"/>
    <col min="9450" max="9450" width="3.33203125" style="1" customWidth="1"/>
    <col min="9451" max="9451" width="30.33203125" style="1" customWidth="1"/>
    <col min="9452" max="9452" width="5" style="1" customWidth="1"/>
    <col min="9453" max="9453" width="0" style="1" hidden="1" customWidth="1"/>
    <col min="9454" max="9454" width="14.33203125" style="1" customWidth="1"/>
    <col min="9455" max="9455" width="5.6640625" style="1" customWidth="1"/>
    <col min="9456" max="9456" width="0" style="1" hidden="1" customWidth="1"/>
    <col min="9457" max="9457" width="17.33203125" style="1" customWidth="1"/>
    <col min="9458" max="9458" width="12.6640625" style="1" customWidth="1"/>
    <col min="9459" max="9459" width="0" style="1" hidden="1" customWidth="1"/>
    <col min="9460" max="9460" width="5.33203125" style="1" customWidth="1"/>
    <col min="9461" max="9461" width="0" style="1" hidden="1" customWidth="1"/>
    <col min="9462" max="9462" width="17" style="1" customWidth="1"/>
    <col min="9463" max="9463" width="6.33203125" style="1" customWidth="1"/>
    <col min="9464" max="9464" width="0" style="1" hidden="1" customWidth="1"/>
    <col min="9465" max="9465" width="14.33203125" style="1" customWidth="1"/>
    <col min="9466" max="9466" width="7.5546875" style="1" customWidth="1"/>
    <col min="9467" max="9467" width="0" style="1" hidden="1" customWidth="1"/>
    <col min="9468" max="9469" width="14.33203125" style="1" customWidth="1"/>
    <col min="9470" max="9470" width="20.88671875" style="1" customWidth="1"/>
    <col min="9471" max="9471" width="14.44140625" style="1" customWidth="1"/>
    <col min="9472" max="9472" width="15" style="1" customWidth="1"/>
    <col min="9473" max="9473" width="2.6640625" style="1" customWidth="1"/>
    <col min="9474" max="9474" width="11.6640625" style="1" customWidth="1"/>
    <col min="9475" max="9475" width="11.5546875" style="1" customWidth="1"/>
    <col min="9476" max="9476" width="2.33203125" style="1" customWidth="1"/>
    <col min="9477" max="9477" width="41" style="1" customWidth="1"/>
    <col min="9478" max="9478" width="14.33203125" style="1" customWidth="1"/>
    <col min="9479" max="9480" width="11.5546875" style="1" customWidth="1"/>
    <col min="9481" max="9481" width="21.88671875" style="1" customWidth="1"/>
    <col min="9482" max="9673" width="11.5546875" style="1"/>
    <col min="9674" max="9674" width="21.88671875" style="1" customWidth="1"/>
    <col min="9675" max="9675" width="13.88671875" style="1" customWidth="1"/>
    <col min="9676" max="9676" width="38.6640625" style="1" customWidth="1"/>
    <col min="9677" max="9677" width="3" style="1" bestFit="1" customWidth="1"/>
    <col min="9678" max="9678" width="32.33203125" style="1" customWidth="1"/>
    <col min="9679" max="9679" width="46.33203125" style="1" customWidth="1"/>
    <col min="9680" max="9680" width="19" style="1" customWidth="1"/>
    <col min="9681" max="9681" width="0" style="1" hidden="1" customWidth="1"/>
    <col min="9682" max="9682" width="17.6640625" style="1" customWidth="1"/>
    <col min="9683" max="9683" width="0" style="1" hidden="1" customWidth="1"/>
    <col min="9684" max="9684" width="22.33203125" style="1" customWidth="1"/>
    <col min="9685" max="9685" width="5.33203125" style="1" customWidth="1"/>
    <col min="9686" max="9686" width="36.33203125" style="1" customWidth="1"/>
    <col min="9687" max="9687" width="5.6640625" style="1" customWidth="1"/>
    <col min="9688" max="9688" width="0" style="1" hidden="1" customWidth="1"/>
    <col min="9689" max="9689" width="20.6640625" style="1" customWidth="1"/>
    <col min="9690" max="9690" width="4.88671875" style="1" customWidth="1"/>
    <col min="9691" max="9691" width="0" style="1" hidden="1" customWidth="1"/>
    <col min="9692" max="9692" width="24.6640625" style="1" customWidth="1"/>
    <col min="9693" max="9693" width="12.33203125" style="1" customWidth="1"/>
    <col min="9694" max="9694" width="0" style="1" hidden="1" customWidth="1"/>
    <col min="9695" max="9695" width="3.44140625" style="1" customWidth="1"/>
    <col min="9696" max="9696" width="0" style="1" hidden="1" customWidth="1"/>
    <col min="9697" max="9697" width="17.6640625" style="1" customWidth="1"/>
    <col min="9698" max="9698" width="3.44140625" style="1" customWidth="1"/>
    <col min="9699" max="9699" width="0" style="1" hidden="1" customWidth="1"/>
    <col min="9700" max="9700" width="23.6640625" style="1" customWidth="1"/>
    <col min="9701" max="9701" width="10" style="1" customWidth="1"/>
    <col min="9702" max="9702" width="0" style="1" hidden="1" customWidth="1"/>
    <col min="9703" max="9704" width="14.6640625" style="1" customWidth="1"/>
    <col min="9705" max="9705" width="12.88671875" style="1" customWidth="1"/>
    <col min="9706" max="9706" width="3.33203125" style="1" customWidth="1"/>
    <col min="9707" max="9707" width="30.33203125" style="1" customWidth="1"/>
    <col min="9708" max="9708" width="5" style="1" customWidth="1"/>
    <col min="9709" max="9709" width="0" style="1" hidden="1" customWidth="1"/>
    <col min="9710" max="9710" width="14.33203125" style="1" customWidth="1"/>
    <col min="9711" max="9711" width="5.6640625" style="1" customWidth="1"/>
    <col min="9712" max="9712" width="0" style="1" hidden="1" customWidth="1"/>
    <col min="9713" max="9713" width="17.33203125" style="1" customWidth="1"/>
    <col min="9714" max="9714" width="12.6640625" style="1" customWidth="1"/>
    <col min="9715" max="9715" width="0" style="1" hidden="1" customWidth="1"/>
    <col min="9716" max="9716" width="5.33203125" style="1" customWidth="1"/>
    <col min="9717" max="9717" width="0" style="1" hidden="1" customWidth="1"/>
    <col min="9718" max="9718" width="17" style="1" customWidth="1"/>
    <col min="9719" max="9719" width="6.33203125" style="1" customWidth="1"/>
    <col min="9720" max="9720" width="0" style="1" hidden="1" customWidth="1"/>
    <col min="9721" max="9721" width="14.33203125" style="1" customWidth="1"/>
    <col min="9722" max="9722" width="7.5546875" style="1" customWidth="1"/>
    <col min="9723" max="9723" width="0" style="1" hidden="1" customWidth="1"/>
    <col min="9724" max="9725" width="14.33203125" style="1" customWidth="1"/>
    <col min="9726" max="9726" width="20.88671875" style="1" customWidth="1"/>
    <col min="9727" max="9727" width="14.44140625" style="1" customWidth="1"/>
    <col min="9728" max="9728" width="15" style="1" customWidth="1"/>
    <col min="9729" max="9729" width="2.6640625" style="1" customWidth="1"/>
    <col min="9730" max="9730" width="11.6640625" style="1" customWidth="1"/>
    <col min="9731" max="9731" width="11.5546875" style="1" customWidth="1"/>
    <col min="9732" max="9732" width="2.33203125" style="1" customWidth="1"/>
    <col min="9733" max="9733" width="41" style="1" customWidth="1"/>
    <col min="9734" max="9734" width="14.33203125" style="1" customWidth="1"/>
    <col min="9735" max="9736" width="11.5546875" style="1" customWidth="1"/>
    <col min="9737" max="9737" width="21.88671875" style="1" customWidth="1"/>
    <col min="9738" max="9929" width="11.5546875" style="1"/>
    <col min="9930" max="9930" width="21.88671875" style="1" customWidth="1"/>
    <col min="9931" max="9931" width="13.88671875" style="1" customWidth="1"/>
    <col min="9932" max="9932" width="38.6640625" style="1" customWidth="1"/>
    <col min="9933" max="9933" width="3" style="1" bestFit="1" customWidth="1"/>
    <col min="9934" max="9934" width="32.33203125" style="1" customWidth="1"/>
    <col min="9935" max="9935" width="46.33203125" style="1" customWidth="1"/>
    <col min="9936" max="9936" width="19" style="1" customWidth="1"/>
    <col min="9937" max="9937" width="0" style="1" hidden="1" customWidth="1"/>
    <col min="9938" max="9938" width="17.6640625" style="1" customWidth="1"/>
    <col min="9939" max="9939" width="0" style="1" hidden="1" customWidth="1"/>
    <col min="9940" max="9940" width="22.33203125" style="1" customWidth="1"/>
    <col min="9941" max="9941" width="5.33203125" style="1" customWidth="1"/>
    <col min="9942" max="9942" width="36.33203125" style="1" customWidth="1"/>
    <col min="9943" max="9943" width="5.6640625" style="1" customWidth="1"/>
    <col min="9944" max="9944" width="0" style="1" hidden="1" customWidth="1"/>
    <col min="9945" max="9945" width="20.6640625" style="1" customWidth="1"/>
    <col min="9946" max="9946" width="4.88671875" style="1" customWidth="1"/>
    <col min="9947" max="9947" width="0" style="1" hidden="1" customWidth="1"/>
    <col min="9948" max="9948" width="24.6640625" style="1" customWidth="1"/>
    <col min="9949" max="9949" width="12.33203125" style="1" customWidth="1"/>
    <col min="9950" max="9950" width="0" style="1" hidden="1" customWidth="1"/>
    <col min="9951" max="9951" width="3.44140625" style="1" customWidth="1"/>
    <col min="9952" max="9952" width="0" style="1" hidden="1" customWidth="1"/>
    <col min="9953" max="9953" width="17.6640625" style="1" customWidth="1"/>
    <col min="9954" max="9954" width="3.44140625" style="1" customWidth="1"/>
    <col min="9955" max="9955" width="0" style="1" hidden="1" customWidth="1"/>
    <col min="9956" max="9956" width="23.6640625" style="1" customWidth="1"/>
    <col min="9957" max="9957" width="10" style="1" customWidth="1"/>
    <col min="9958" max="9958" width="0" style="1" hidden="1" customWidth="1"/>
    <col min="9959" max="9960" width="14.6640625" style="1" customWidth="1"/>
    <col min="9961" max="9961" width="12.88671875" style="1" customWidth="1"/>
    <col min="9962" max="9962" width="3.33203125" style="1" customWidth="1"/>
    <col min="9963" max="9963" width="30.33203125" style="1" customWidth="1"/>
    <col min="9964" max="9964" width="5" style="1" customWidth="1"/>
    <col min="9965" max="9965" width="0" style="1" hidden="1" customWidth="1"/>
    <col min="9966" max="9966" width="14.33203125" style="1" customWidth="1"/>
    <col min="9967" max="9967" width="5.6640625" style="1" customWidth="1"/>
    <col min="9968" max="9968" width="0" style="1" hidden="1" customWidth="1"/>
    <col min="9969" max="9969" width="17.33203125" style="1" customWidth="1"/>
    <col min="9970" max="9970" width="12.6640625" style="1" customWidth="1"/>
    <col min="9971" max="9971" width="0" style="1" hidden="1" customWidth="1"/>
    <col min="9972" max="9972" width="5.33203125" style="1" customWidth="1"/>
    <col min="9973" max="9973" width="0" style="1" hidden="1" customWidth="1"/>
    <col min="9974" max="9974" width="17" style="1" customWidth="1"/>
    <col min="9975" max="9975" width="6.33203125" style="1" customWidth="1"/>
    <col min="9976" max="9976" width="0" style="1" hidden="1" customWidth="1"/>
    <col min="9977" max="9977" width="14.33203125" style="1" customWidth="1"/>
    <col min="9978" max="9978" width="7.5546875" style="1" customWidth="1"/>
    <col min="9979" max="9979" width="0" style="1" hidden="1" customWidth="1"/>
    <col min="9980" max="9981" width="14.33203125" style="1" customWidth="1"/>
    <col min="9982" max="9982" width="20.88671875" style="1" customWidth="1"/>
    <col min="9983" max="9983" width="14.44140625" style="1" customWidth="1"/>
    <col min="9984" max="9984" width="15" style="1" customWidth="1"/>
    <col min="9985" max="9985" width="2.6640625" style="1" customWidth="1"/>
    <col min="9986" max="9986" width="11.6640625" style="1" customWidth="1"/>
    <col min="9987" max="9987" width="11.5546875" style="1" customWidth="1"/>
    <col min="9988" max="9988" width="2.33203125" style="1" customWidth="1"/>
    <col min="9989" max="9989" width="41" style="1" customWidth="1"/>
    <col min="9990" max="9990" width="14.33203125" style="1" customWidth="1"/>
    <col min="9991" max="9992" width="11.5546875" style="1" customWidth="1"/>
    <col min="9993" max="9993" width="21.88671875" style="1" customWidth="1"/>
    <col min="9994" max="10185" width="11.5546875" style="1"/>
    <col min="10186" max="10186" width="21.88671875" style="1" customWidth="1"/>
    <col min="10187" max="10187" width="13.88671875" style="1" customWidth="1"/>
    <col min="10188" max="10188" width="38.6640625" style="1" customWidth="1"/>
    <col min="10189" max="10189" width="3" style="1" bestFit="1" customWidth="1"/>
    <col min="10190" max="10190" width="32.33203125" style="1" customWidth="1"/>
    <col min="10191" max="10191" width="46.33203125" style="1" customWidth="1"/>
    <col min="10192" max="10192" width="19" style="1" customWidth="1"/>
    <col min="10193" max="10193" width="0" style="1" hidden="1" customWidth="1"/>
    <col min="10194" max="10194" width="17.6640625" style="1" customWidth="1"/>
    <col min="10195" max="10195" width="0" style="1" hidden="1" customWidth="1"/>
    <col min="10196" max="10196" width="22.33203125" style="1" customWidth="1"/>
    <col min="10197" max="10197" width="5.33203125" style="1" customWidth="1"/>
    <col min="10198" max="10198" width="36.33203125" style="1" customWidth="1"/>
    <col min="10199" max="10199" width="5.6640625" style="1" customWidth="1"/>
    <col min="10200" max="10200" width="0" style="1" hidden="1" customWidth="1"/>
    <col min="10201" max="10201" width="20.6640625" style="1" customWidth="1"/>
    <col min="10202" max="10202" width="4.88671875" style="1" customWidth="1"/>
    <col min="10203" max="10203" width="0" style="1" hidden="1" customWidth="1"/>
    <col min="10204" max="10204" width="24.6640625" style="1" customWidth="1"/>
    <col min="10205" max="10205" width="12.33203125" style="1" customWidth="1"/>
    <col min="10206" max="10206" width="0" style="1" hidden="1" customWidth="1"/>
    <col min="10207" max="10207" width="3.44140625" style="1" customWidth="1"/>
    <col min="10208" max="10208" width="0" style="1" hidden="1" customWidth="1"/>
    <col min="10209" max="10209" width="17.6640625" style="1" customWidth="1"/>
    <col min="10210" max="10210" width="3.44140625" style="1" customWidth="1"/>
    <col min="10211" max="10211" width="0" style="1" hidden="1" customWidth="1"/>
    <col min="10212" max="10212" width="23.6640625" style="1" customWidth="1"/>
    <col min="10213" max="10213" width="10" style="1" customWidth="1"/>
    <col min="10214" max="10214" width="0" style="1" hidden="1" customWidth="1"/>
    <col min="10215" max="10216" width="14.6640625" style="1" customWidth="1"/>
    <col min="10217" max="10217" width="12.88671875" style="1" customWidth="1"/>
    <col min="10218" max="10218" width="3.33203125" style="1" customWidth="1"/>
    <col min="10219" max="10219" width="30.33203125" style="1" customWidth="1"/>
    <col min="10220" max="10220" width="5" style="1" customWidth="1"/>
    <col min="10221" max="10221" width="0" style="1" hidden="1" customWidth="1"/>
    <col min="10222" max="10222" width="14.33203125" style="1" customWidth="1"/>
    <col min="10223" max="10223" width="5.6640625" style="1" customWidth="1"/>
    <col min="10224" max="10224" width="0" style="1" hidden="1" customWidth="1"/>
    <col min="10225" max="10225" width="17.33203125" style="1" customWidth="1"/>
    <col min="10226" max="10226" width="12.6640625" style="1" customWidth="1"/>
    <col min="10227" max="10227" width="0" style="1" hidden="1" customWidth="1"/>
    <col min="10228" max="10228" width="5.33203125" style="1" customWidth="1"/>
    <col min="10229" max="10229" width="0" style="1" hidden="1" customWidth="1"/>
    <col min="10230" max="10230" width="17" style="1" customWidth="1"/>
    <col min="10231" max="10231" width="6.33203125" style="1" customWidth="1"/>
    <col min="10232" max="10232" width="0" style="1" hidden="1" customWidth="1"/>
    <col min="10233" max="10233" width="14.33203125" style="1" customWidth="1"/>
    <col min="10234" max="10234" width="7.5546875" style="1" customWidth="1"/>
    <col min="10235" max="10235" width="0" style="1" hidden="1" customWidth="1"/>
    <col min="10236" max="10237" width="14.33203125" style="1" customWidth="1"/>
    <col min="10238" max="10238" width="20.88671875" style="1" customWidth="1"/>
    <col min="10239" max="10239" width="14.44140625" style="1" customWidth="1"/>
    <col min="10240" max="10240" width="15" style="1" customWidth="1"/>
    <col min="10241" max="10241" width="2.6640625" style="1" customWidth="1"/>
    <col min="10242" max="10242" width="11.6640625" style="1" customWidth="1"/>
    <col min="10243" max="10243" width="11.5546875" style="1" customWidth="1"/>
    <col min="10244" max="10244" width="2.33203125" style="1" customWidth="1"/>
    <col min="10245" max="10245" width="41" style="1" customWidth="1"/>
    <col min="10246" max="10246" width="14.33203125" style="1" customWidth="1"/>
    <col min="10247" max="10248" width="11.5546875" style="1" customWidth="1"/>
    <col min="10249" max="10249" width="21.88671875" style="1" customWidth="1"/>
    <col min="10250" max="10441" width="11.5546875" style="1"/>
    <col min="10442" max="10442" width="21.88671875" style="1" customWidth="1"/>
    <col min="10443" max="10443" width="13.88671875" style="1" customWidth="1"/>
    <col min="10444" max="10444" width="38.6640625" style="1" customWidth="1"/>
    <col min="10445" max="10445" width="3" style="1" bestFit="1" customWidth="1"/>
    <col min="10446" max="10446" width="32.33203125" style="1" customWidth="1"/>
    <col min="10447" max="10447" width="46.33203125" style="1" customWidth="1"/>
    <col min="10448" max="10448" width="19" style="1" customWidth="1"/>
    <col min="10449" max="10449" width="0" style="1" hidden="1" customWidth="1"/>
    <col min="10450" max="10450" width="17.6640625" style="1" customWidth="1"/>
    <col min="10451" max="10451" width="0" style="1" hidden="1" customWidth="1"/>
    <col min="10452" max="10452" width="22.33203125" style="1" customWidth="1"/>
    <col min="10453" max="10453" width="5.33203125" style="1" customWidth="1"/>
    <col min="10454" max="10454" width="36.33203125" style="1" customWidth="1"/>
    <col min="10455" max="10455" width="5.6640625" style="1" customWidth="1"/>
    <col min="10456" max="10456" width="0" style="1" hidden="1" customWidth="1"/>
    <col min="10457" max="10457" width="20.6640625" style="1" customWidth="1"/>
    <col min="10458" max="10458" width="4.88671875" style="1" customWidth="1"/>
    <col min="10459" max="10459" width="0" style="1" hidden="1" customWidth="1"/>
    <col min="10460" max="10460" width="24.6640625" style="1" customWidth="1"/>
    <col min="10461" max="10461" width="12.33203125" style="1" customWidth="1"/>
    <col min="10462" max="10462" width="0" style="1" hidden="1" customWidth="1"/>
    <col min="10463" max="10463" width="3.44140625" style="1" customWidth="1"/>
    <col min="10464" max="10464" width="0" style="1" hidden="1" customWidth="1"/>
    <col min="10465" max="10465" width="17.6640625" style="1" customWidth="1"/>
    <col min="10466" max="10466" width="3.44140625" style="1" customWidth="1"/>
    <col min="10467" max="10467" width="0" style="1" hidden="1" customWidth="1"/>
    <col min="10468" max="10468" width="23.6640625" style="1" customWidth="1"/>
    <col min="10469" max="10469" width="10" style="1" customWidth="1"/>
    <col min="10470" max="10470" width="0" style="1" hidden="1" customWidth="1"/>
    <col min="10471" max="10472" width="14.6640625" style="1" customWidth="1"/>
    <col min="10473" max="10473" width="12.88671875" style="1" customWidth="1"/>
    <col min="10474" max="10474" width="3.33203125" style="1" customWidth="1"/>
    <col min="10475" max="10475" width="30.33203125" style="1" customWidth="1"/>
    <col min="10476" max="10476" width="5" style="1" customWidth="1"/>
    <col min="10477" max="10477" width="0" style="1" hidden="1" customWidth="1"/>
    <col min="10478" max="10478" width="14.33203125" style="1" customWidth="1"/>
    <col min="10479" max="10479" width="5.6640625" style="1" customWidth="1"/>
    <col min="10480" max="10480" width="0" style="1" hidden="1" customWidth="1"/>
    <col min="10481" max="10481" width="17.33203125" style="1" customWidth="1"/>
    <col min="10482" max="10482" width="12.6640625" style="1" customWidth="1"/>
    <col min="10483" max="10483" width="0" style="1" hidden="1" customWidth="1"/>
    <col min="10484" max="10484" width="5.33203125" style="1" customWidth="1"/>
    <col min="10485" max="10485" width="0" style="1" hidden="1" customWidth="1"/>
    <col min="10486" max="10486" width="17" style="1" customWidth="1"/>
    <col min="10487" max="10487" width="6.33203125" style="1" customWidth="1"/>
    <col min="10488" max="10488" width="0" style="1" hidden="1" customWidth="1"/>
    <col min="10489" max="10489" width="14.33203125" style="1" customWidth="1"/>
    <col min="10490" max="10490" width="7.5546875" style="1" customWidth="1"/>
    <col min="10491" max="10491" width="0" style="1" hidden="1" customWidth="1"/>
    <col min="10492" max="10493" width="14.33203125" style="1" customWidth="1"/>
    <col min="10494" max="10494" width="20.88671875" style="1" customWidth="1"/>
    <col min="10495" max="10495" width="14.44140625" style="1" customWidth="1"/>
    <col min="10496" max="10496" width="15" style="1" customWidth="1"/>
    <col min="10497" max="10497" width="2.6640625" style="1" customWidth="1"/>
    <col min="10498" max="10498" width="11.6640625" style="1" customWidth="1"/>
    <col min="10499" max="10499" width="11.5546875" style="1" customWidth="1"/>
    <col min="10500" max="10500" width="2.33203125" style="1" customWidth="1"/>
    <col min="10501" max="10501" width="41" style="1" customWidth="1"/>
    <col min="10502" max="10502" width="14.33203125" style="1" customWidth="1"/>
    <col min="10503" max="10504" width="11.5546875" style="1" customWidth="1"/>
    <col min="10505" max="10505" width="21.88671875" style="1" customWidth="1"/>
    <col min="10506" max="10697" width="11.5546875" style="1"/>
    <col min="10698" max="10698" width="21.88671875" style="1" customWidth="1"/>
    <col min="10699" max="10699" width="13.88671875" style="1" customWidth="1"/>
    <col min="10700" max="10700" width="38.6640625" style="1" customWidth="1"/>
    <col min="10701" max="10701" width="3" style="1" bestFit="1" customWidth="1"/>
    <col min="10702" max="10702" width="32.33203125" style="1" customWidth="1"/>
    <col min="10703" max="10703" width="46.33203125" style="1" customWidth="1"/>
    <col min="10704" max="10704" width="19" style="1" customWidth="1"/>
    <col min="10705" max="10705" width="0" style="1" hidden="1" customWidth="1"/>
    <col min="10706" max="10706" width="17.6640625" style="1" customWidth="1"/>
    <col min="10707" max="10707" width="0" style="1" hidden="1" customWidth="1"/>
    <col min="10708" max="10708" width="22.33203125" style="1" customWidth="1"/>
    <col min="10709" max="10709" width="5.33203125" style="1" customWidth="1"/>
    <col min="10710" max="10710" width="36.33203125" style="1" customWidth="1"/>
    <col min="10711" max="10711" width="5.6640625" style="1" customWidth="1"/>
    <col min="10712" max="10712" width="0" style="1" hidden="1" customWidth="1"/>
    <col min="10713" max="10713" width="20.6640625" style="1" customWidth="1"/>
    <col min="10714" max="10714" width="4.88671875" style="1" customWidth="1"/>
    <col min="10715" max="10715" width="0" style="1" hidden="1" customWidth="1"/>
    <col min="10716" max="10716" width="24.6640625" style="1" customWidth="1"/>
    <col min="10717" max="10717" width="12.33203125" style="1" customWidth="1"/>
    <col min="10718" max="10718" width="0" style="1" hidden="1" customWidth="1"/>
    <col min="10719" max="10719" width="3.44140625" style="1" customWidth="1"/>
    <col min="10720" max="10720" width="0" style="1" hidden="1" customWidth="1"/>
    <col min="10721" max="10721" width="17.6640625" style="1" customWidth="1"/>
    <col min="10722" max="10722" width="3.44140625" style="1" customWidth="1"/>
    <col min="10723" max="10723" width="0" style="1" hidden="1" customWidth="1"/>
    <col min="10724" max="10724" width="23.6640625" style="1" customWidth="1"/>
    <col min="10725" max="10725" width="10" style="1" customWidth="1"/>
    <col min="10726" max="10726" width="0" style="1" hidden="1" customWidth="1"/>
    <col min="10727" max="10728" width="14.6640625" style="1" customWidth="1"/>
    <col min="10729" max="10729" width="12.88671875" style="1" customWidth="1"/>
    <col min="10730" max="10730" width="3.33203125" style="1" customWidth="1"/>
    <col min="10731" max="10731" width="30.33203125" style="1" customWidth="1"/>
    <col min="10732" max="10732" width="5" style="1" customWidth="1"/>
    <col min="10733" max="10733" width="0" style="1" hidden="1" customWidth="1"/>
    <col min="10734" max="10734" width="14.33203125" style="1" customWidth="1"/>
    <col min="10735" max="10735" width="5.6640625" style="1" customWidth="1"/>
    <col min="10736" max="10736" width="0" style="1" hidden="1" customWidth="1"/>
    <col min="10737" max="10737" width="17.33203125" style="1" customWidth="1"/>
    <col min="10738" max="10738" width="12.6640625" style="1" customWidth="1"/>
    <col min="10739" max="10739" width="0" style="1" hidden="1" customWidth="1"/>
    <col min="10740" max="10740" width="5.33203125" style="1" customWidth="1"/>
    <col min="10741" max="10741" width="0" style="1" hidden="1" customWidth="1"/>
    <col min="10742" max="10742" width="17" style="1" customWidth="1"/>
    <col min="10743" max="10743" width="6.33203125" style="1" customWidth="1"/>
    <col min="10744" max="10744" width="0" style="1" hidden="1" customWidth="1"/>
    <col min="10745" max="10745" width="14.33203125" style="1" customWidth="1"/>
    <col min="10746" max="10746" width="7.5546875" style="1" customWidth="1"/>
    <col min="10747" max="10747" width="0" style="1" hidden="1" customWidth="1"/>
    <col min="10748" max="10749" width="14.33203125" style="1" customWidth="1"/>
    <col min="10750" max="10750" width="20.88671875" style="1" customWidth="1"/>
    <col min="10751" max="10751" width="14.44140625" style="1" customWidth="1"/>
    <col min="10752" max="10752" width="15" style="1" customWidth="1"/>
    <col min="10753" max="10753" width="2.6640625" style="1" customWidth="1"/>
    <col min="10754" max="10754" width="11.6640625" style="1" customWidth="1"/>
    <col min="10755" max="10755" width="11.5546875" style="1" customWidth="1"/>
    <col min="10756" max="10756" width="2.33203125" style="1" customWidth="1"/>
    <col min="10757" max="10757" width="41" style="1" customWidth="1"/>
    <col min="10758" max="10758" width="14.33203125" style="1" customWidth="1"/>
    <col min="10759" max="10760" width="11.5546875" style="1" customWidth="1"/>
    <col min="10761" max="10761" width="21.88671875" style="1" customWidth="1"/>
    <col min="10762" max="10953" width="11.5546875" style="1"/>
    <col min="10954" max="10954" width="21.88671875" style="1" customWidth="1"/>
    <col min="10955" max="10955" width="13.88671875" style="1" customWidth="1"/>
    <col min="10956" max="10956" width="38.6640625" style="1" customWidth="1"/>
    <col min="10957" max="10957" width="3" style="1" bestFit="1" customWidth="1"/>
    <col min="10958" max="10958" width="32.33203125" style="1" customWidth="1"/>
    <col min="10959" max="10959" width="46.33203125" style="1" customWidth="1"/>
    <col min="10960" max="10960" width="19" style="1" customWidth="1"/>
    <col min="10961" max="10961" width="0" style="1" hidden="1" customWidth="1"/>
    <col min="10962" max="10962" width="17.6640625" style="1" customWidth="1"/>
    <col min="10963" max="10963" width="0" style="1" hidden="1" customWidth="1"/>
    <col min="10964" max="10964" width="22.33203125" style="1" customWidth="1"/>
    <col min="10965" max="10965" width="5.33203125" style="1" customWidth="1"/>
    <col min="10966" max="10966" width="36.33203125" style="1" customWidth="1"/>
    <col min="10967" max="10967" width="5.6640625" style="1" customWidth="1"/>
    <col min="10968" max="10968" width="0" style="1" hidden="1" customWidth="1"/>
    <col min="10969" max="10969" width="20.6640625" style="1" customWidth="1"/>
    <col min="10970" max="10970" width="4.88671875" style="1" customWidth="1"/>
    <col min="10971" max="10971" width="0" style="1" hidden="1" customWidth="1"/>
    <col min="10972" max="10972" width="24.6640625" style="1" customWidth="1"/>
    <col min="10973" max="10973" width="12.33203125" style="1" customWidth="1"/>
    <col min="10974" max="10974" width="0" style="1" hidden="1" customWidth="1"/>
    <col min="10975" max="10975" width="3.44140625" style="1" customWidth="1"/>
    <col min="10976" max="10976" width="0" style="1" hidden="1" customWidth="1"/>
    <col min="10977" max="10977" width="17.6640625" style="1" customWidth="1"/>
    <col min="10978" max="10978" width="3.44140625" style="1" customWidth="1"/>
    <col min="10979" max="10979" width="0" style="1" hidden="1" customWidth="1"/>
    <col min="10980" max="10980" width="23.6640625" style="1" customWidth="1"/>
    <col min="10981" max="10981" width="10" style="1" customWidth="1"/>
    <col min="10982" max="10982" width="0" style="1" hidden="1" customWidth="1"/>
    <col min="10983" max="10984" width="14.6640625" style="1" customWidth="1"/>
    <col min="10985" max="10985" width="12.88671875" style="1" customWidth="1"/>
    <col min="10986" max="10986" width="3.33203125" style="1" customWidth="1"/>
    <col min="10987" max="10987" width="30.33203125" style="1" customWidth="1"/>
    <col min="10988" max="10988" width="5" style="1" customWidth="1"/>
    <col min="10989" max="10989" width="0" style="1" hidden="1" customWidth="1"/>
    <col min="10990" max="10990" width="14.33203125" style="1" customWidth="1"/>
    <col min="10991" max="10991" width="5.6640625" style="1" customWidth="1"/>
    <col min="10992" max="10992" width="0" style="1" hidden="1" customWidth="1"/>
    <col min="10993" max="10993" width="17.33203125" style="1" customWidth="1"/>
    <col min="10994" max="10994" width="12.6640625" style="1" customWidth="1"/>
    <col min="10995" max="10995" width="0" style="1" hidden="1" customWidth="1"/>
    <col min="10996" max="10996" width="5.33203125" style="1" customWidth="1"/>
    <col min="10997" max="10997" width="0" style="1" hidden="1" customWidth="1"/>
    <col min="10998" max="10998" width="17" style="1" customWidth="1"/>
    <col min="10999" max="10999" width="6.33203125" style="1" customWidth="1"/>
    <col min="11000" max="11000" width="0" style="1" hidden="1" customWidth="1"/>
    <col min="11001" max="11001" width="14.33203125" style="1" customWidth="1"/>
    <col min="11002" max="11002" width="7.5546875" style="1" customWidth="1"/>
    <col min="11003" max="11003" width="0" style="1" hidden="1" customWidth="1"/>
    <col min="11004" max="11005" width="14.33203125" style="1" customWidth="1"/>
    <col min="11006" max="11006" width="20.88671875" style="1" customWidth="1"/>
    <col min="11007" max="11007" width="14.44140625" style="1" customWidth="1"/>
    <col min="11008" max="11008" width="15" style="1" customWidth="1"/>
    <col min="11009" max="11009" width="2.6640625" style="1" customWidth="1"/>
    <col min="11010" max="11010" width="11.6640625" style="1" customWidth="1"/>
    <col min="11011" max="11011" width="11.5546875" style="1" customWidth="1"/>
    <col min="11012" max="11012" width="2.33203125" style="1" customWidth="1"/>
    <col min="11013" max="11013" width="41" style="1" customWidth="1"/>
    <col min="11014" max="11014" width="14.33203125" style="1" customWidth="1"/>
    <col min="11015" max="11016" width="11.5546875" style="1" customWidth="1"/>
    <col min="11017" max="11017" width="21.88671875" style="1" customWidth="1"/>
    <col min="11018" max="11209" width="11.5546875" style="1"/>
    <col min="11210" max="11210" width="21.88671875" style="1" customWidth="1"/>
    <col min="11211" max="11211" width="13.88671875" style="1" customWidth="1"/>
    <col min="11212" max="11212" width="38.6640625" style="1" customWidth="1"/>
    <col min="11213" max="11213" width="3" style="1" bestFit="1" customWidth="1"/>
    <col min="11214" max="11214" width="32.33203125" style="1" customWidth="1"/>
    <col min="11215" max="11215" width="46.33203125" style="1" customWidth="1"/>
    <col min="11216" max="11216" width="19" style="1" customWidth="1"/>
    <col min="11217" max="11217" width="0" style="1" hidden="1" customWidth="1"/>
    <col min="11218" max="11218" width="17.6640625" style="1" customWidth="1"/>
    <col min="11219" max="11219" width="0" style="1" hidden="1" customWidth="1"/>
    <col min="11220" max="11220" width="22.33203125" style="1" customWidth="1"/>
    <col min="11221" max="11221" width="5.33203125" style="1" customWidth="1"/>
    <col min="11222" max="11222" width="36.33203125" style="1" customWidth="1"/>
    <col min="11223" max="11223" width="5.6640625" style="1" customWidth="1"/>
    <col min="11224" max="11224" width="0" style="1" hidden="1" customWidth="1"/>
    <col min="11225" max="11225" width="20.6640625" style="1" customWidth="1"/>
    <col min="11226" max="11226" width="4.88671875" style="1" customWidth="1"/>
    <col min="11227" max="11227" width="0" style="1" hidden="1" customWidth="1"/>
    <col min="11228" max="11228" width="24.6640625" style="1" customWidth="1"/>
    <col min="11229" max="11229" width="12.33203125" style="1" customWidth="1"/>
    <col min="11230" max="11230" width="0" style="1" hidden="1" customWidth="1"/>
    <col min="11231" max="11231" width="3.44140625" style="1" customWidth="1"/>
    <col min="11232" max="11232" width="0" style="1" hidden="1" customWidth="1"/>
    <col min="11233" max="11233" width="17.6640625" style="1" customWidth="1"/>
    <col min="11234" max="11234" width="3.44140625" style="1" customWidth="1"/>
    <col min="11235" max="11235" width="0" style="1" hidden="1" customWidth="1"/>
    <col min="11236" max="11236" width="23.6640625" style="1" customWidth="1"/>
    <col min="11237" max="11237" width="10" style="1" customWidth="1"/>
    <col min="11238" max="11238" width="0" style="1" hidden="1" customWidth="1"/>
    <col min="11239" max="11240" width="14.6640625" style="1" customWidth="1"/>
    <col min="11241" max="11241" width="12.88671875" style="1" customWidth="1"/>
    <col min="11242" max="11242" width="3.33203125" style="1" customWidth="1"/>
    <col min="11243" max="11243" width="30.33203125" style="1" customWidth="1"/>
    <col min="11244" max="11244" width="5" style="1" customWidth="1"/>
    <col min="11245" max="11245" width="0" style="1" hidden="1" customWidth="1"/>
    <col min="11246" max="11246" width="14.33203125" style="1" customWidth="1"/>
    <col min="11247" max="11247" width="5.6640625" style="1" customWidth="1"/>
    <col min="11248" max="11248" width="0" style="1" hidden="1" customWidth="1"/>
    <col min="11249" max="11249" width="17.33203125" style="1" customWidth="1"/>
    <col min="11250" max="11250" width="12.6640625" style="1" customWidth="1"/>
    <col min="11251" max="11251" width="0" style="1" hidden="1" customWidth="1"/>
    <col min="11252" max="11252" width="5.33203125" style="1" customWidth="1"/>
    <col min="11253" max="11253" width="0" style="1" hidden="1" customWidth="1"/>
    <col min="11254" max="11254" width="17" style="1" customWidth="1"/>
    <col min="11255" max="11255" width="6.33203125" style="1" customWidth="1"/>
    <col min="11256" max="11256" width="0" style="1" hidden="1" customWidth="1"/>
    <col min="11257" max="11257" width="14.33203125" style="1" customWidth="1"/>
    <col min="11258" max="11258" width="7.5546875" style="1" customWidth="1"/>
    <col min="11259" max="11259" width="0" style="1" hidden="1" customWidth="1"/>
    <col min="11260" max="11261" width="14.33203125" style="1" customWidth="1"/>
    <col min="11262" max="11262" width="20.88671875" style="1" customWidth="1"/>
    <col min="11263" max="11263" width="14.44140625" style="1" customWidth="1"/>
    <col min="11264" max="11264" width="15" style="1" customWidth="1"/>
    <col min="11265" max="11265" width="2.6640625" style="1" customWidth="1"/>
    <col min="11266" max="11266" width="11.6640625" style="1" customWidth="1"/>
    <col min="11267" max="11267" width="11.5546875" style="1" customWidth="1"/>
    <col min="11268" max="11268" width="2.33203125" style="1" customWidth="1"/>
    <col min="11269" max="11269" width="41" style="1" customWidth="1"/>
    <col min="11270" max="11270" width="14.33203125" style="1" customWidth="1"/>
    <col min="11271" max="11272" width="11.5546875" style="1" customWidth="1"/>
    <col min="11273" max="11273" width="21.88671875" style="1" customWidth="1"/>
    <col min="11274" max="11465" width="11.5546875" style="1"/>
    <col min="11466" max="11466" width="21.88671875" style="1" customWidth="1"/>
    <col min="11467" max="11467" width="13.88671875" style="1" customWidth="1"/>
    <col min="11468" max="11468" width="38.6640625" style="1" customWidth="1"/>
    <col min="11469" max="11469" width="3" style="1" bestFit="1" customWidth="1"/>
    <col min="11470" max="11470" width="32.33203125" style="1" customWidth="1"/>
    <col min="11471" max="11471" width="46.33203125" style="1" customWidth="1"/>
    <col min="11472" max="11472" width="19" style="1" customWidth="1"/>
    <col min="11473" max="11473" width="0" style="1" hidden="1" customWidth="1"/>
    <col min="11474" max="11474" width="17.6640625" style="1" customWidth="1"/>
    <col min="11475" max="11475" width="0" style="1" hidden="1" customWidth="1"/>
    <col min="11476" max="11476" width="22.33203125" style="1" customWidth="1"/>
    <col min="11477" max="11477" width="5.33203125" style="1" customWidth="1"/>
    <col min="11478" max="11478" width="36.33203125" style="1" customWidth="1"/>
    <col min="11479" max="11479" width="5.6640625" style="1" customWidth="1"/>
    <col min="11480" max="11480" width="0" style="1" hidden="1" customWidth="1"/>
    <col min="11481" max="11481" width="20.6640625" style="1" customWidth="1"/>
    <col min="11482" max="11482" width="4.88671875" style="1" customWidth="1"/>
    <col min="11483" max="11483" width="0" style="1" hidden="1" customWidth="1"/>
    <col min="11484" max="11484" width="24.6640625" style="1" customWidth="1"/>
    <col min="11485" max="11485" width="12.33203125" style="1" customWidth="1"/>
    <col min="11486" max="11486" width="0" style="1" hidden="1" customWidth="1"/>
    <col min="11487" max="11487" width="3.44140625" style="1" customWidth="1"/>
    <col min="11488" max="11488" width="0" style="1" hidden="1" customWidth="1"/>
    <col min="11489" max="11489" width="17.6640625" style="1" customWidth="1"/>
    <col min="11490" max="11490" width="3.44140625" style="1" customWidth="1"/>
    <col min="11491" max="11491" width="0" style="1" hidden="1" customWidth="1"/>
    <col min="11492" max="11492" width="23.6640625" style="1" customWidth="1"/>
    <col min="11493" max="11493" width="10" style="1" customWidth="1"/>
    <col min="11494" max="11494" width="0" style="1" hidden="1" customWidth="1"/>
    <col min="11495" max="11496" width="14.6640625" style="1" customWidth="1"/>
    <col min="11497" max="11497" width="12.88671875" style="1" customWidth="1"/>
    <col min="11498" max="11498" width="3.33203125" style="1" customWidth="1"/>
    <col min="11499" max="11499" width="30.33203125" style="1" customWidth="1"/>
    <col min="11500" max="11500" width="5" style="1" customWidth="1"/>
    <col min="11501" max="11501" width="0" style="1" hidden="1" customWidth="1"/>
    <col min="11502" max="11502" width="14.33203125" style="1" customWidth="1"/>
    <col min="11503" max="11503" width="5.6640625" style="1" customWidth="1"/>
    <col min="11504" max="11504" width="0" style="1" hidden="1" customWidth="1"/>
    <col min="11505" max="11505" width="17.33203125" style="1" customWidth="1"/>
    <col min="11506" max="11506" width="12.6640625" style="1" customWidth="1"/>
    <col min="11507" max="11507" width="0" style="1" hidden="1" customWidth="1"/>
    <col min="11508" max="11508" width="5.33203125" style="1" customWidth="1"/>
    <col min="11509" max="11509" width="0" style="1" hidden="1" customWidth="1"/>
    <col min="11510" max="11510" width="17" style="1" customWidth="1"/>
    <col min="11511" max="11511" width="6.33203125" style="1" customWidth="1"/>
    <col min="11512" max="11512" width="0" style="1" hidden="1" customWidth="1"/>
    <col min="11513" max="11513" width="14.33203125" style="1" customWidth="1"/>
    <col min="11514" max="11514" width="7.5546875" style="1" customWidth="1"/>
    <col min="11515" max="11515" width="0" style="1" hidden="1" customWidth="1"/>
    <col min="11516" max="11517" width="14.33203125" style="1" customWidth="1"/>
    <col min="11518" max="11518" width="20.88671875" style="1" customWidth="1"/>
    <col min="11519" max="11519" width="14.44140625" style="1" customWidth="1"/>
    <col min="11520" max="11520" width="15" style="1" customWidth="1"/>
    <col min="11521" max="11521" width="2.6640625" style="1" customWidth="1"/>
    <col min="11522" max="11522" width="11.6640625" style="1" customWidth="1"/>
    <col min="11523" max="11523" width="11.5546875" style="1" customWidth="1"/>
    <col min="11524" max="11524" width="2.33203125" style="1" customWidth="1"/>
    <col min="11525" max="11525" width="41" style="1" customWidth="1"/>
    <col min="11526" max="11526" width="14.33203125" style="1" customWidth="1"/>
    <col min="11527" max="11528" width="11.5546875" style="1" customWidth="1"/>
    <col min="11529" max="11529" width="21.88671875" style="1" customWidth="1"/>
    <col min="11530" max="11721" width="11.5546875" style="1"/>
    <col min="11722" max="11722" width="21.88671875" style="1" customWidth="1"/>
    <col min="11723" max="11723" width="13.88671875" style="1" customWidth="1"/>
    <col min="11724" max="11724" width="38.6640625" style="1" customWidth="1"/>
    <col min="11725" max="11725" width="3" style="1" bestFit="1" customWidth="1"/>
    <col min="11726" max="11726" width="32.33203125" style="1" customWidth="1"/>
    <col min="11727" max="11727" width="46.33203125" style="1" customWidth="1"/>
    <col min="11728" max="11728" width="19" style="1" customWidth="1"/>
    <col min="11729" max="11729" width="0" style="1" hidden="1" customWidth="1"/>
    <col min="11730" max="11730" width="17.6640625" style="1" customWidth="1"/>
    <col min="11731" max="11731" width="0" style="1" hidden="1" customWidth="1"/>
    <col min="11732" max="11732" width="22.33203125" style="1" customWidth="1"/>
    <col min="11733" max="11733" width="5.33203125" style="1" customWidth="1"/>
    <col min="11734" max="11734" width="36.33203125" style="1" customWidth="1"/>
    <col min="11735" max="11735" width="5.6640625" style="1" customWidth="1"/>
    <col min="11736" max="11736" width="0" style="1" hidden="1" customWidth="1"/>
    <col min="11737" max="11737" width="20.6640625" style="1" customWidth="1"/>
    <col min="11738" max="11738" width="4.88671875" style="1" customWidth="1"/>
    <col min="11739" max="11739" width="0" style="1" hidden="1" customWidth="1"/>
    <col min="11740" max="11740" width="24.6640625" style="1" customWidth="1"/>
    <col min="11741" max="11741" width="12.33203125" style="1" customWidth="1"/>
    <col min="11742" max="11742" width="0" style="1" hidden="1" customWidth="1"/>
    <col min="11743" max="11743" width="3.44140625" style="1" customWidth="1"/>
    <col min="11744" max="11744" width="0" style="1" hidden="1" customWidth="1"/>
    <col min="11745" max="11745" width="17.6640625" style="1" customWidth="1"/>
    <col min="11746" max="11746" width="3.44140625" style="1" customWidth="1"/>
    <col min="11747" max="11747" width="0" style="1" hidden="1" customWidth="1"/>
    <col min="11748" max="11748" width="23.6640625" style="1" customWidth="1"/>
    <col min="11749" max="11749" width="10" style="1" customWidth="1"/>
    <col min="11750" max="11750" width="0" style="1" hidden="1" customWidth="1"/>
    <col min="11751" max="11752" width="14.6640625" style="1" customWidth="1"/>
    <col min="11753" max="11753" width="12.88671875" style="1" customWidth="1"/>
    <col min="11754" max="11754" width="3.33203125" style="1" customWidth="1"/>
    <col min="11755" max="11755" width="30.33203125" style="1" customWidth="1"/>
    <col min="11756" max="11756" width="5" style="1" customWidth="1"/>
    <col min="11757" max="11757" width="0" style="1" hidden="1" customWidth="1"/>
    <col min="11758" max="11758" width="14.33203125" style="1" customWidth="1"/>
    <col min="11759" max="11759" width="5.6640625" style="1" customWidth="1"/>
    <col min="11760" max="11760" width="0" style="1" hidden="1" customWidth="1"/>
    <col min="11761" max="11761" width="17.33203125" style="1" customWidth="1"/>
    <col min="11762" max="11762" width="12.6640625" style="1" customWidth="1"/>
    <col min="11763" max="11763" width="0" style="1" hidden="1" customWidth="1"/>
    <col min="11764" max="11764" width="5.33203125" style="1" customWidth="1"/>
    <col min="11765" max="11765" width="0" style="1" hidden="1" customWidth="1"/>
    <col min="11766" max="11766" width="17" style="1" customWidth="1"/>
    <col min="11767" max="11767" width="6.33203125" style="1" customWidth="1"/>
    <col min="11768" max="11768" width="0" style="1" hidden="1" customWidth="1"/>
    <col min="11769" max="11769" width="14.33203125" style="1" customWidth="1"/>
    <col min="11770" max="11770" width="7.5546875" style="1" customWidth="1"/>
    <col min="11771" max="11771" width="0" style="1" hidden="1" customWidth="1"/>
    <col min="11772" max="11773" width="14.33203125" style="1" customWidth="1"/>
    <col min="11774" max="11774" width="20.88671875" style="1" customWidth="1"/>
    <col min="11775" max="11775" width="14.44140625" style="1" customWidth="1"/>
    <col min="11776" max="11776" width="15" style="1" customWidth="1"/>
    <col min="11777" max="11777" width="2.6640625" style="1" customWidth="1"/>
    <col min="11778" max="11778" width="11.6640625" style="1" customWidth="1"/>
    <col min="11779" max="11779" width="11.5546875" style="1" customWidth="1"/>
    <col min="11780" max="11780" width="2.33203125" style="1" customWidth="1"/>
    <col min="11781" max="11781" width="41" style="1" customWidth="1"/>
    <col min="11782" max="11782" width="14.33203125" style="1" customWidth="1"/>
    <col min="11783" max="11784" width="11.5546875" style="1" customWidth="1"/>
    <col min="11785" max="11785" width="21.88671875" style="1" customWidth="1"/>
    <col min="11786" max="11977" width="11.5546875" style="1"/>
    <col min="11978" max="11978" width="21.88671875" style="1" customWidth="1"/>
    <col min="11979" max="11979" width="13.88671875" style="1" customWidth="1"/>
    <col min="11980" max="11980" width="38.6640625" style="1" customWidth="1"/>
    <col min="11981" max="11981" width="3" style="1" bestFit="1" customWidth="1"/>
    <col min="11982" max="11982" width="32.33203125" style="1" customWidth="1"/>
    <col min="11983" max="11983" width="46.33203125" style="1" customWidth="1"/>
    <col min="11984" max="11984" width="19" style="1" customWidth="1"/>
    <col min="11985" max="11985" width="0" style="1" hidden="1" customWidth="1"/>
    <col min="11986" max="11986" width="17.6640625" style="1" customWidth="1"/>
    <col min="11987" max="11987" width="0" style="1" hidden="1" customWidth="1"/>
    <col min="11988" max="11988" width="22.33203125" style="1" customWidth="1"/>
    <col min="11989" max="11989" width="5.33203125" style="1" customWidth="1"/>
    <col min="11990" max="11990" width="36.33203125" style="1" customWidth="1"/>
    <col min="11991" max="11991" width="5.6640625" style="1" customWidth="1"/>
    <col min="11992" max="11992" width="0" style="1" hidden="1" customWidth="1"/>
    <col min="11993" max="11993" width="20.6640625" style="1" customWidth="1"/>
    <col min="11994" max="11994" width="4.88671875" style="1" customWidth="1"/>
    <col min="11995" max="11995" width="0" style="1" hidden="1" customWidth="1"/>
    <col min="11996" max="11996" width="24.6640625" style="1" customWidth="1"/>
    <col min="11997" max="11997" width="12.33203125" style="1" customWidth="1"/>
    <col min="11998" max="11998" width="0" style="1" hidden="1" customWidth="1"/>
    <col min="11999" max="11999" width="3.44140625" style="1" customWidth="1"/>
    <col min="12000" max="12000" width="0" style="1" hidden="1" customWidth="1"/>
    <col min="12001" max="12001" width="17.6640625" style="1" customWidth="1"/>
    <col min="12002" max="12002" width="3.44140625" style="1" customWidth="1"/>
    <col min="12003" max="12003" width="0" style="1" hidden="1" customWidth="1"/>
    <col min="12004" max="12004" width="23.6640625" style="1" customWidth="1"/>
    <col min="12005" max="12005" width="10" style="1" customWidth="1"/>
    <col min="12006" max="12006" width="0" style="1" hidden="1" customWidth="1"/>
    <col min="12007" max="12008" width="14.6640625" style="1" customWidth="1"/>
    <col min="12009" max="12009" width="12.88671875" style="1" customWidth="1"/>
    <col min="12010" max="12010" width="3.33203125" style="1" customWidth="1"/>
    <col min="12011" max="12011" width="30.33203125" style="1" customWidth="1"/>
    <col min="12012" max="12012" width="5" style="1" customWidth="1"/>
    <col min="12013" max="12013" width="0" style="1" hidden="1" customWidth="1"/>
    <col min="12014" max="12014" width="14.33203125" style="1" customWidth="1"/>
    <col min="12015" max="12015" width="5.6640625" style="1" customWidth="1"/>
    <col min="12016" max="12016" width="0" style="1" hidden="1" customWidth="1"/>
    <col min="12017" max="12017" width="17.33203125" style="1" customWidth="1"/>
    <col min="12018" max="12018" width="12.6640625" style="1" customWidth="1"/>
    <col min="12019" max="12019" width="0" style="1" hidden="1" customWidth="1"/>
    <col min="12020" max="12020" width="5.33203125" style="1" customWidth="1"/>
    <col min="12021" max="12021" width="0" style="1" hidden="1" customWidth="1"/>
    <col min="12022" max="12022" width="17" style="1" customWidth="1"/>
    <col min="12023" max="12023" width="6.33203125" style="1" customWidth="1"/>
    <col min="12024" max="12024" width="0" style="1" hidden="1" customWidth="1"/>
    <col min="12025" max="12025" width="14.33203125" style="1" customWidth="1"/>
    <col min="12026" max="12026" width="7.5546875" style="1" customWidth="1"/>
    <col min="12027" max="12027" width="0" style="1" hidden="1" customWidth="1"/>
    <col min="12028" max="12029" width="14.33203125" style="1" customWidth="1"/>
    <col min="12030" max="12030" width="20.88671875" style="1" customWidth="1"/>
    <col min="12031" max="12031" width="14.44140625" style="1" customWidth="1"/>
    <col min="12032" max="12032" width="15" style="1" customWidth="1"/>
    <col min="12033" max="12033" width="2.6640625" style="1" customWidth="1"/>
    <col min="12034" max="12034" width="11.6640625" style="1" customWidth="1"/>
    <col min="12035" max="12035" width="11.5546875" style="1" customWidth="1"/>
    <col min="12036" max="12036" width="2.33203125" style="1" customWidth="1"/>
    <col min="12037" max="12037" width="41" style="1" customWidth="1"/>
    <col min="12038" max="12038" width="14.33203125" style="1" customWidth="1"/>
    <col min="12039" max="12040" width="11.5546875" style="1" customWidth="1"/>
    <col min="12041" max="12041" width="21.88671875" style="1" customWidth="1"/>
    <col min="12042" max="12233" width="11.5546875" style="1"/>
    <col min="12234" max="12234" width="21.88671875" style="1" customWidth="1"/>
    <col min="12235" max="12235" width="13.88671875" style="1" customWidth="1"/>
    <col min="12236" max="12236" width="38.6640625" style="1" customWidth="1"/>
    <col min="12237" max="12237" width="3" style="1" bestFit="1" customWidth="1"/>
    <col min="12238" max="12238" width="32.33203125" style="1" customWidth="1"/>
    <col min="12239" max="12239" width="46.33203125" style="1" customWidth="1"/>
    <col min="12240" max="12240" width="19" style="1" customWidth="1"/>
    <col min="12241" max="12241" width="0" style="1" hidden="1" customWidth="1"/>
    <col min="12242" max="12242" width="17.6640625" style="1" customWidth="1"/>
    <col min="12243" max="12243" width="0" style="1" hidden="1" customWidth="1"/>
    <col min="12244" max="12244" width="22.33203125" style="1" customWidth="1"/>
    <col min="12245" max="12245" width="5.33203125" style="1" customWidth="1"/>
    <col min="12246" max="12246" width="36.33203125" style="1" customWidth="1"/>
    <col min="12247" max="12247" width="5.6640625" style="1" customWidth="1"/>
    <col min="12248" max="12248" width="0" style="1" hidden="1" customWidth="1"/>
    <col min="12249" max="12249" width="20.6640625" style="1" customWidth="1"/>
    <col min="12250" max="12250" width="4.88671875" style="1" customWidth="1"/>
    <col min="12251" max="12251" width="0" style="1" hidden="1" customWidth="1"/>
    <col min="12252" max="12252" width="24.6640625" style="1" customWidth="1"/>
    <col min="12253" max="12253" width="12.33203125" style="1" customWidth="1"/>
    <col min="12254" max="12254" width="0" style="1" hidden="1" customWidth="1"/>
    <col min="12255" max="12255" width="3.44140625" style="1" customWidth="1"/>
    <col min="12256" max="12256" width="0" style="1" hidden="1" customWidth="1"/>
    <col min="12257" max="12257" width="17.6640625" style="1" customWidth="1"/>
    <col min="12258" max="12258" width="3.44140625" style="1" customWidth="1"/>
    <col min="12259" max="12259" width="0" style="1" hidden="1" customWidth="1"/>
    <col min="12260" max="12260" width="23.6640625" style="1" customWidth="1"/>
    <col min="12261" max="12261" width="10" style="1" customWidth="1"/>
    <col min="12262" max="12262" width="0" style="1" hidden="1" customWidth="1"/>
    <col min="12263" max="12264" width="14.6640625" style="1" customWidth="1"/>
    <col min="12265" max="12265" width="12.88671875" style="1" customWidth="1"/>
    <col min="12266" max="12266" width="3.33203125" style="1" customWidth="1"/>
    <col min="12267" max="12267" width="30.33203125" style="1" customWidth="1"/>
    <col min="12268" max="12268" width="5" style="1" customWidth="1"/>
    <col min="12269" max="12269" width="0" style="1" hidden="1" customWidth="1"/>
    <col min="12270" max="12270" width="14.33203125" style="1" customWidth="1"/>
    <col min="12271" max="12271" width="5.6640625" style="1" customWidth="1"/>
    <col min="12272" max="12272" width="0" style="1" hidden="1" customWidth="1"/>
    <col min="12273" max="12273" width="17.33203125" style="1" customWidth="1"/>
    <col min="12274" max="12274" width="12.6640625" style="1" customWidth="1"/>
    <col min="12275" max="12275" width="0" style="1" hidden="1" customWidth="1"/>
    <col min="12276" max="12276" width="5.33203125" style="1" customWidth="1"/>
    <col min="12277" max="12277" width="0" style="1" hidden="1" customWidth="1"/>
    <col min="12278" max="12278" width="17" style="1" customWidth="1"/>
    <col min="12279" max="12279" width="6.33203125" style="1" customWidth="1"/>
    <col min="12280" max="12280" width="0" style="1" hidden="1" customWidth="1"/>
    <col min="12281" max="12281" width="14.33203125" style="1" customWidth="1"/>
    <col min="12282" max="12282" width="7.5546875" style="1" customWidth="1"/>
    <col min="12283" max="12283" width="0" style="1" hidden="1" customWidth="1"/>
    <col min="12284" max="12285" width="14.33203125" style="1" customWidth="1"/>
    <col min="12286" max="12286" width="20.88671875" style="1" customWidth="1"/>
    <col min="12287" max="12287" width="14.44140625" style="1" customWidth="1"/>
    <col min="12288" max="12288" width="15" style="1" customWidth="1"/>
    <col min="12289" max="12289" width="2.6640625" style="1" customWidth="1"/>
    <col min="12290" max="12290" width="11.6640625" style="1" customWidth="1"/>
    <col min="12291" max="12291" width="11.5546875" style="1" customWidth="1"/>
    <col min="12292" max="12292" width="2.33203125" style="1" customWidth="1"/>
    <col min="12293" max="12293" width="41" style="1" customWidth="1"/>
    <col min="12294" max="12294" width="14.33203125" style="1" customWidth="1"/>
    <col min="12295" max="12296" width="11.5546875" style="1" customWidth="1"/>
    <col min="12297" max="12297" width="21.88671875" style="1" customWidth="1"/>
    <col min="12298" max="12489" width="11.5546875" style="1"/>
    <col min="12490" max="12490" width="21.88671875" style="1" customWidth="1"/>
    <col min="12491" max="12491" width="13.88671875" style="1" customWidth="1"/>
    <col min="12492" max="12492" width="38.6640625" style="1" customWidth="1"/>
    <col min="12493" max="12493" width="3" style="1" bestFit="1" customWidth="1"/>
    <col min="12494" max="12494" width="32.33203125" style="1" customWidth="1"/>
    <col min="12495" max="12495" width="46.33203125" style="1" customWidth="1"/>
    <col min="12496" max="12496" width="19" style="1" customWidth="1"/>
    <col min="12497" max="12497" width="0" style="1" hidden="1" customWidth="1"/>
    <col min="12498" max="12498" width="17.6640625" style="1" customWidth="1"/>
    <col min="12499" max="12499" width="0" style="1" hidden="1" customWidth="1"/>
    <col min="12500" max="12500" width="22.33203125" style="1" customWidth="1"/>
    <col min="12501" max="12501" width="5.33203125" style="1" customWidth="1"/>
    <col min="12502" max="12502" width="36.33203125" style="1" customWidth="1"/>
    <col min="12503" max="12503" width="5.6640625" style="1" customWidth="1"/>
    <col min="12504" max="12504" width="0" style="1" hidden="1" customWidth="1"/>
    <col min="12505" max="12505" width="20.6640625" style="1" customWidth="1"/>
    <col min="12506" max="12506" width="4.88671875" style="1" customWidth="1"/>
    <col min="12507" max="12507" width="0" style="1" hidden="1" customWidth="1"/>
    <col min="12508" max="12508" width="24.6640625" style="1" customWidth="1"/>
    <col min="12509" max="12509" width="12.33203125" style="1" customWidth="1"/>
    <col min="12510" max="12510" width="0" style="1" hidden="1" customWidth="1"/>
    <col min="12511" max="12511" width="3.44140625" style="1" customWidth="1"/>
    <col min="12512" max="12512" width="0" style="1" hidden="1" customWidth="1"/>
    <col min="12513" max="12513" width="17.6640625" style="1" customWidth="1"/>
    <col min="12514" max="12514" width="3.44140625" style="1" customWidth="1"/>
    <col min="12515" max="12515" width="0" style="1" hidden="1" customWidth="1"/>
    <col min="12516" max="12516" width="23.6640625" style="1" customWidth="1"/>
    <col min="12517" max="12517" width="10" style="1" customWidth="1"/>
    <col min="12518" max="12518" width="0" style="1" hidden="1" customWidth="1"/>
    <col min="12519" max="12520" width="14.6640625" style="1" customWidth="1"/>
    <col min="12521" max="12521" width="12.88671875" style="1" customWidth="1"/>
    <col min="12522" max="12522" width="3.33203125" style="1" customWidth="1"/>
    <col min="12523" max="12523" width="30.33203125" style="1" customWidth="1"/>
    <col min="12524" max="12524" width="5" style="1" customWidth="1"/>
    <col min="12525" max="12525" width="0" style="1" hidden="1" customWidth="1"/>
    <col min="12526" max="12526" width="14.33203125" style="1" customWidth="1"/>
    <col min="12527" max="12527" width="5.6640625" style="1" customWidth="1"/>
    <col min="12528" max="12528" width="0" style="1" hidden="1" customWidth="1"/>
    <col min="12529" max="12529" width="17.33203125" style="1" customWidth="1"/>
    <col min="12530" max="12530" width="12.6640625" style="1" customWidth="1"/>
    <col min="12531" max="12531" width="0" style="1" hidden="1" customWidth="1"/>
    <col min="12532" max="12532" width="5.33203125" style="1" customWidth="1"/>
    <col min="12533" max="12533" width="0" style="1" hidden="1" customWidth="1"/>
    <col min="12534" max="12534" width="17" style="1" customWidth="1"/>
    <col min="12535" max="12535" width="6.33203125" style="1" customWidth="1"/>
    <col min="12536" max="12536" width="0" style="1" hidden="1" customWidth="1"/>
    <col min="12537" max="12537" width="14.33203125" style="1" customWidth="1"/>
    <col min="12538" max="12538" width="7.5546875" style="1" customWidth="1"/>
    <col min="12539" max="12539" width="0" style="1" hidden="1" customWidth="1"/>
    <col min="12540" max="12541" width="14.33203125" style="1" customWidth="1"/>
    <col min="12542" max="12542" width="20.88671875" style="1" customWidth="1"/>
    <col min="12543" max="12543" width="14.44140625" style="1" customWidth="1"/>
    <col min="12544" max="12544" width="15" style="1" customWidth="1"/>
    <col min="12545" max="12545" width="2.6640625" style="1" customWidth="1"/>
    <col min="12546" max="12546" width="11.6640625" style="1" customWidth="1"/>
    <col min="12547" max="12547" width="11.5546875" style="1" customWidth="1"/>
    <col min="12548" max="12548" width="2.33203125" style="1" customWidth="1"/>
    <col min="12549" max="12549" width="41" style="1" customWidth="1"/>
    <col min="12550" max="12550" width="14.33203125" style="1" customWidth="1"/>
    <col min="12551" max="12552" width="11.5546875" style="1" customWidth="1"/>
    <col min="12553" max="12553" width="21.88671875" style="1" customWidth="1"/>
    <col min="12554" max="12745" width="11.5546875" style="1"/>
    <col min="12746" max="12746" width="21.88671875" style="1" customWidth="1"/>
    <col min="12747" max="12747" width="13.88671875" style="1" customWidth="1"/>
    <col min="12748" max="12748" width="38.6640625" style="1" customWidth="1"/>
    <col min="12749" max="12749" width="3" style="1" bestFit="1" customWidth="1"/>
    <col min="12750" max="12750" width="32.33203125" style="1" customWidth="1"/>
    <col min="12751" max="12751" width="46.33203125" style="1" customWidth="1"/>
    <col min="12752" max="12752" width="19" style="1" customWidth="1"/>
    <col min="12753" max="12753" width="0" style="1" hidden="1" customWidth="1"/>
    <col min="12754" max="12754" width="17.6640625" style="1" customWidth="1"/>
    <col min="12755" max="12755" width="0" style="1" hidden="1" customWidth="1"/>
    <col min="12756" max="12756" width="22.33203125" style="1" customWidth="1"/>
    <col min="12757" max="12757" width="5.33203125" style="1" customWidth="1"/>
    <col min="12758" max="12758" width="36.33203125" style="1" customWidth="1"/>
    <col min="12759" max="12759" width="5.6640625" style="1" customWidth="1"/>
    <col min="12760" max="12760" width="0" style="1" hidden="1" customWidth="1"/>
    <col min="12761" max="12761" width="20.6640625" style="1" customWidth="1"/>
    <col min="12762" max="12762" width="4.88671875" style="1" customWidth="1"/>
    <col min="12763" max="12763" width="0" style="1" hidden="1" customWidth="1"/>
    <col min="12764" max="12764" width="24.6640625" style="1" customWidth="1"/>
    <col min="12765" max="12765" width="12.33203125" style="1" customWidth="1"/>
    <col min="12766" max="12766" width="0" style="1" hidden="1" customWidth="1"/>
    <col min="12767" max="12767" width="3.44140625" style="1" customWidth="1"/>
    <col min="12768" max="12768" width="0" style="1" hidden="1" customWidth="1"/>
    <col min="12769" max="12769" width="17.6640625" style="1" customWidth="1"/>
    <col min="12770" max="12770" width="3.44140625" style="1" customWidth="1"/>
    <col min="12771" max="12771" width="0" style="1" hidden="1" customWidth="1"/>
    <col min="12772" max="12772" width="23.6640625" style="1" customWidth="1"/>
    <col min="12773" max="12773" width="10" style="1" customWidth="1"/>
    <col min="12774" max="12774" width="0" style="1" hidden="1" customWidth="1"/>
    <col min="12775" max="12776" width="14.6640625" style="1" customWidth="1"/>
    <col min="12777" max="12777" width="12.88671875" style="1" customWidth="1"/>
    <col min="12778" max="12778" width="3.33203125" style="1" customWidth="1"/>
    <col min="12779" max="12779" width="30.33203125" style="1" customWidth="1"/>
    <col min="12780" max="12780" width="5" style="1" customWidth="1"/>
    <col min="12781" max="12781" width="0" style="1" hidden="1" customWidth="1"/>
    <col min="12782" max="12782" width="14.33203125" style="1" customWidth="1"/>
    <col min="12783" max="12783" width="5.6640625" style="1" customWidth="1"/>
    <col min="12784" max="12784" width="0" style="1" hidden="1" customWidth="1"/>
    <col min="12785" max="12785" width="17.33203125" style="1" customWidth="1"/>
    <col min="12786" max="12786" width="12.6640625" style="1" customWidth="1"/>
    <col min="12787" max="12787" width="0" style="1" hidden="1" customWidth="1"/>
    <col min="12788" max="12788" width="5.33203125" style="1" customWidth="1"/>
    <col min="12789" max="12789" width="0" style="1" hidden="1" customWidth="1"/>
    <col min="12790" max="12790" width="17" style="1" customWidth="1"/>
    <col min="12791" max="12791" width="6.33203125" style="1" customWidth="1"/>
    <col min="12792" max="12792" width="0" style="1" hidden="1" customWidth="1"/>
    <col min="12793" max="12793" width="14.33203125" style="1" customWidth="1"/>
    <col min="12794" max="12794" width="7.5546875" style="1" customWidth="1"/>
    <col min="12795" max="12795" width="0" style="1" hidden="1" customWidth="1"/>
    <col min="12796" max="12797" width="14.33203125" style="1" customWidth="1"/>
    <col min="12798" max="12798" width="20.88671875" style="1" customWidth="1"/>
    <col min="12799" max="12799" width="14.44140625" style="1" customWidth="1"/>
    <col min="12800" max="12800" width="15" style="1" customWidth="1"/>
    <col min="12801" max="12801" width="2.6640625" style="1" customWidth="1"/>
    <col min="12802" max="12802" width="11.6640625" style="1" customWidth="1"/>
    <col min="12803" max="12803" width="11.5546875" style="1" customWidth="1"/>
    <col min="12804" max="12804" width="2.33203125" style="1" customWidth="1"/>
    <col min="12805" max="12805" width="41" style="1" customWidth="1"/>
    <col min="12806" max="12806" width="14.33203125" style="1" customWidth="1"/>
    <col min="12807" max="12808" width="11.5546875" style="1" customWidth="1"/>
    <col min="12809" max="12809" width="21.88671875" style="1" customWidth="1"/>
    <col min="12810" max="13001" width="11.5546875" style="1"/>
    <col min="13002" max="13002" width="21.88671875" style="1" customWidth="1"/>
    <col min="13003" max="13003" width="13.88671875" style="1" customWidth="1"/>
    <col min="13004" max="13004" width="38.6640625" style="1" customWidth="1"/>
    <col min="13005" max="13005" width="3" style="1" bestFit="1" customWidth="1"/>
    <col min="13006" max="13006" width="32.33203125" style="1" customWidth="1"/>
    <col min="13007" max="13007" width="46.33203125" style="1" customWidth="1"/>
    <col min="13008" max="13008" width="19" style="1" customWidth="1"/>
    <col min="13009" max="13009" width="0" style="1" hidden="1" customWidth="1"/>
    <col min="13010" max="13010" width="17.6640625" style="1" customWidth="1"/>
    <col min="13011" max="13011" width="0" style="1" hidden="1" customWidth="1"/>
    <col min="13012" max="13012" width="22.33203125" style="1" customWidth="1"/>
    <col min="13013" max="13013" width="5.33203125" style="1" customWidth="1"/>
    <col min="13014" max="13014" width="36.33203125" style="1" customWidth="1"/>
    <col min="13015" max="13015" width="5.6640625" style="1" customWidth="1"/>
    <col min="13016" max="13016" width="0" style="1" hidden="1" customWidth="1"/>
    <col min="13017" max="13017" width="20.6640625" style="1" customWidth="1"/>
    <col min="13018" max="13018" width="4.88671875" style="1" customWidth="1"/>
    <col min="13019" max="13019" width="0" style="1" hidden="1" customWidth="1"/>
    <col min="13020" max="13020" width="24.6640625" style="1" customWidth="1"/>
    <col min="13021" max="13021" width="12.33203125" style="1" customWidth="1"/>
    <col min="13022" max="13022" width="0" style="1" hidden="1" customWidth="1"/>
    <col min="13023" max="13023" width="3.44140625" style="1" customWidth="1"/>
    <col min="13024" max="13024" width="0" style="1" hidden="1" customWidth="1"/>
    <col min="13025" max="13025" width="17.6640625" style="1" customWidth="1"/>
    <col min="13026" max="13026" width="3.44140625" style="1" customWidth="1"/>
    <col min="13027" max="13027" width="0" style="1" hidden="1" customWidth="1"/>
    <col min="13028" max="13028" width="23.6640625" style="1" customWidth="1"/>
    <col min="13029" max="13029" width="10" style="1" customWidth="1"/>
    <col min="13030" max="13030" width="0" style="1" hidden="1" customWidth="1"/>
    <col min="13031" max="13032" width="14.6640625" style="1" customWidth="1"/>
    <col min="13033" max="13033" width="12.88671875" style="1" customWidth="1"/>
    <col min="13034" max="13034" width="3.33203125" style="1" customWidth="1"/>
    <col min="13035" max="13035" width="30.33203125" style="1" customWidth="1"/>
    <col min="13036" max="13036" width="5" style="1" customWidth="1"/>
    <col min="13037" max="13037" width="0" style="1" hidden="1" customWidth="1"/>
    <col min="13038" max="13038" width="14.33203125" style="1" customWidth="1"/>
    <col min="13039" max="13039" width="5.6640625" style="1" customWidth="1"/>
    <col min="13040" max="13040" width="0" style="1" hidden="1" customWidth="1"/>
    <col min="13041" max="13041" width="17.33203125" style="1" customWidth="1"/>
    <col min="13042" max="13042" width="12.6640625" style="1" customWidth="1"/>
    <col min="13043" max="13043" width="0" style="1" hidden="1" customWidth="1"/>
    <col min="13044" max="13044" width="5.33203125" style="1" customWidth="1"/>
    <col min="13045" max="13045" width="0" style="1" hidden="1" customWidth="1"/>
    <col min="13046" max="13046" width="17" style="1" customWidth="1"/>
    <col min="13047" max="13047" width="6.33203125" style="1" customWidth="1"/>
    <col min="13048" max="13048" width="0" style="1" hidden="1" customWidth="1"/>
    <col min="13049" max="13049" width="14.33203125" style="1" customWidth="1"/>
    <col min="13050" max="13050" width="7.5546875" style="1" customWidth="1"/>
    <col min="13051" max="13051" width="0" style="1" hidden="1" customWidth="1"/>
    <col min="13052" max="13053" width="14.33203125" style="1" customWidth="1"/>
    <col min="13054" max="13054" width="20.88671875" style="1" customWidth="1"/>
    <col min="13055" max="13055" width="14.44140625" style="1" customWidth="1"/>
    <col min="13056" max="13056" width="15" style="1" customWidth="1"/>
    <col min="13057" max="13057" width="2.6640625" style="1" customWidth="1"/>
    <col min="13058" max="13058" width="11.6640625" style="1" customWidth="1"/>
    <col min="13059" max="13059" width="11.5546875" style="1" customWidth="1"/>
    <col min="13060" max="13060" width="2.33203125" style="1" customWidth="1"/>
    <col min="13061" max="13061" width="41" style="1" customWidth="1"/>
    <col min="13062" max="13062" width="14.33203125" style="1" customWidth="1"/>
    <col min="13063" max="13064" width="11.5546875" style="1" customWidth="1"/>
    <col min="13065" max="13065" width="21.88671875" style="1" customWidth="1"/>
    <col min="13066" max="13257" width="11.5546875" style="1"/>
    <col min="13258" max="13258" width="21.88671875" style="1" customWidth="1"/>
    <col min="13259" max="13259" width="13.88671875" style="1" customWidth="1"/>
    <col min="13260" max="13260" width="38.6640625" style="1" customWidth="1"/>
    <col min="13261" max="13261" width="3" style="1" bestFit="1" customWidth="1"/>
    <col min="13262" max="13262" width="32.33203125" style="1" customWidth="1"/>
    <col min="13263" max="13263" width="46.33203125" style="1" customWidth="1"/>
    <col min="13264" max="13264" width="19" style="1" customWidth="1"/>
    <col min="13265" max="13265" width="0" style="1" hidden="1" customWidth="1"/>
    <col min="13266" max="13266" width="17.6640625" style="1" customWidth="1"/>
    <col min="13267" max="13267" width="0" style="1" hidden="1" customWidth="1"/>
    <col min="13268" max="13268" width="22.33203125" style="1" customWidth="1"/>
    <col min="13269" max="13269" width="5.33203125" style="1" customWidth="1"/>
    <col min="13270" max="13270" width="36.33203125" style="1" customWidth="1"/>
    <col min="13271" max="13271" width="5.6640625" style="1" customWidth="1"/>
    <col min="13272" max="13272" width="0" style="1" hidden="1" customWidth="1"/>
    <col min="13273" max="13273" width="20.6640625" style="1" customWidth="1"/>
    <col min="13274" max="13274" width="4.88671875" style="1" customWidth="1"/>
    <col min="13275" max="13275" width="0" style="1" hidden="1" customWidth="1"/>
    <col min="13276" max="13276" width="24.6640625" style="1" customWidth="1"/>
    <col min="13277" max="13277" width="12.33203125" style="1" customWidth="1"/>
    <col min="13278" max="13278" width="0" style="1" hidden="1" customWidth="1"/>
    <col min="13279" max="13279" width="3.44140625" style="1" customWidth="1"/>
    <col min="13280" max="13280" width="0" style="1" hidden="1" customWidth="1"/>
    <col min="13281" max="13281" width="17.6640625" style="1" customWidth="1"/>
    <col min="13282" max="13282" width="3.44140625" style="1" customWidth="1"/>
    <col min="13283" max="13283" width="0" style="1" hidden="1" customWidth="1"/>
    <col min="13284" max="13284" width="23.6640625" style="1" customWidth="1"/>
    <col min="13285" max="13285" width="10" style="1" customWidth="1"/>
    <col min="13286" max="13286" width="0" style="1" hidden="1" customWidth="1"/>
    <col min="13287" max="13288" width="14.6640625" style="1" customWidth="1"/>
    <col min="13289" max="13289" width="12.88671875" style="1" customWidth="1"/>
    <col min="13290" max="13290" width="3.33203125" style="1" customWidth="1"/>
    <col min="13291" max="13291" width="30.33203125" style="1" customWidth="1"/>
    <col min="13292" max="13292" width="5" style="1" customWidth="1"/>
    <col min="13293" max="13293" width="0" style="1" hidden="1" customWidth="1"/>
    <col min="13294" max="13294" width="14.33203125" style="1" customWidth="1"/>
    <col min="13295" max="13295" width="5.6640625" style="1" customWidth="1"/>
    <col min="13296" max="13296" width="0" style="1" hidden="1" customWidth="1"/>
    <col min="13297" max="13297" width="17.33203125" style="1" customWidth="1"/>
    <col min="13298" max="13298" width="12.6640625" style="1" customWidth="1"/>
    <col min="13299" max="13299" width="0" style="1" hidden="1" customWidth="1"/>
    <col min="13300" max="13300" width="5.33203125" style="1" customWidth="1"/>
    <col min="13301" max="13301" width="0" style="1" hidden="1" customWidth="1"/>
    <col min="13302" max="13302" width="17" style="1" customWidth="1"/>
    <col min="13303" max="13303" width="6.33203125" style="1" customWidth="1"/>
    <col min="13304" max="13304" width="0" style="1" hidden="1" customWidth="1"/>
    <col min="13305" max="13305" width="14.33203125" style="1" customWidth="1"/>
    <col min="13306" max="13306" width="7.5546875" style="1" customWidth="1"/>
    <col min="13307" max="13307" width="0" style="1" hidden="1" customWidth="1"/>
    <col min="13308" max="13309" width="14.33203125" style="1" customWidth="1"/>
    <col min="13310" max="13310" width="20.88671875" style="1" customWidth="1"/>
    <col min="13311" max="13311" width="14.44140625" style="1" customWidth="1"/>
    <col min="13312" max="13312" width="15" style="1" customWidth="1"/>
    <col min="13313" max="13313" width="2.6640625" style="1" customWidth="1"/>
    <col min="13314" max="13314" width="11.6640625" style="1" customWidth="1"/>
    <col min="13315" max="13315" width="11.5546875" style="1" customWidth="1"/>
    <col min="13316" max="13316" width="2.33203125" style="1" customWidth="1"/>
    <col min="13317" max="13317" width="41" style="1" customWidth="1"/>
    <col min="13318" max="13318" width="14.33203125" style="1" customWidth="1"/>
    <col min="13319" max="13320" width="11.5546875" style="1" customWidth="1"/>
    <col min="13321" max="13321" width="21.88671875" style="1" customWidth="1"/>
    <col min="13322" max="13513" width="11.5546875" style="1"/>
    <col min="13514" max="13514" width="21.88671875" style="1" customWidth="1"/>
    <col min="13515" max="13515" width="13.88671875" style="1" customWidth="1"/>
    <col min="13516" max="13516" width="38.6640625" style="1" customWidth="1"/>
    <col min="13517" max="13517" width="3" style="1" bestFit="1" customWidth="1"/>
    <col min="13518" max="13518" width="32.33203125" style="1" customWidth="1"/>
    <col min="13519" max="13519" width="46.33203125" style="1" customWidth="1"/>
    <col min="13520" max="13520" width="19" style="1" customWidth="1"/>
    <col min="13521" max="13521" width="0" style="1" hidden="1" customWidth="1"/>
    <col min="13522" max="13522" width="17.6640625" style="1" customWidth="1"/>
    <col min="13523" max="13523" width="0" style="1" hidden="1" customWidth="1"/>
    <col min="13524" max="13524" width="22.33203125" style="1" customWidth="1"/>
    <col min="13525" max="13525" width="5.33203125" style="1" customWidth="1"/>
    <col min="13526" max="13526" width="36.33203125" style="1" customWidth="1"/>
    <col min="13527" max="13527" width="5.6640625" style="1" customWidth="1"/>
    <col min="13528" max="13528" width="0" style="1" hidden="1" customWidth="1"/>
    <col min="13529" max="13529" width="20.6640625" style="1" customWidth="1"/>
    <col min="13530" max="13530" width="4.88671875" style="1" customWidth="1"/>
    <col min="13531" max="13531" width="0" style="1" hidden="1" customWidth="1"/>
    <col min="13532" max="13532" width="24.6640625" style="1" customWidth="1"/>
    <col min="13533" max="13533" width="12.33203125" style="1" customWidth="1"/>
    <col min="13534" max="13534" width="0" style="1" hidden="1" customWidth="1"/>
    <col min="13535" max="13535" width="3.44140625" style="1" customWidth="1"/>
    <col min="13536" max="13536" width="0" style="1" hidden="1" customWidth="1"/>
    <col min="13537" max="13537" width="17.6640625" style="1" customWidth="1"/>
    <col min="13538" max="13538" width="3.44140625" style="1" customWidth="1"/>
    <col min="13539" max="13539" width="0" style="1" hidden="1" customWidth="1"/>
    <col min="13540" max="13540" width="23.6640625" style="1" customWidth="1"/>
    <col min="13541" max="13541" width="10" style="1" customWidth="1"/>
    <col min="13542" max="13542" width="0" style="1" hidden="1" customWidth="1"/>
    <col min="13543" max="13544" width="14.6640625" style="1" customWidth="1"/>
    <col min="13545" max="13545" width="12.88671875" style="1" customWidth="1"/>
    <col min="13546" max="13546" width="3.33203125" style="1" customWidth="1"/>
    <col min="13547" max="13547" width="30.33203125" style="1" customWidth="1"/>
    <col min="13548" max="13548" width="5" style="1" customWidth="1"/>
    <col min="13549" max="13549" width="0" style="1" hidden="1" customWidth="1"/>
    <col min="13550" max="13550" width="14.33203125" style="1" customWidth="1"/>
    <col min="13551" max="13551" width="5.6640625" style="1" customWidth="1"/>
    <col min="13552" max="13552" width="0" style="1" hidden="1" customWidth="1"/>
    <col min="13553" max="13553" width="17.33203125" style="1" customWidth="1"/>
    <col min="13554" max="13554" width="12.6640625" style="1" customWidth="1"/>
    <col min="13555" max="13555" width="0" style="1" hidden="1" customWidth="1"/>
    <col min="13556" max="13556" width="5.33203125" style="1" customWidth="1"/>
    <col min="13557" max="13557" width="0" style="1" hidden="1" customWidth="1"/>
    <col min="13558" max="13558" width="17" style="1" customWidth="1"/>
    <col min="13559" max="13559" width="6.33203125" style="1" customWidth="1"/>
    <col min="13560" max="13560" width="0" style="1" hidden="1" customWidth="1"/>
    <col min="13561" max="13561" width="14.33203125" style="1" customWidth="1"/>
    <col min="13562" max="13562" width="7.5546875" style="1" customWidth="1"/>
    <col min="13563" max="13563" width="0" style="1" hidden="1" customWidth="1"/>
    <col min="13564" max="13565" width="14.33203125" style="1" customWidth="1"/>
    <col min="13566" max="13566" width="20.88671875" style="1" customWidth="1"/>
    <col min="13567" max="13567" width="14.44140625" style="1" customWidth="1"/>
    <col min="13568" max="13568" width="15" style="1" customWidth="1"/>
    <col min="13569" max="13569" width="2.6640625" style="1" customWidth="1"/>
    <col min="13570" max="13570" width="11.6640625" style="1" customWidth="1"/>
    <col min="13571" max="13571" width="11.5546875" style="1" customWidth="1"/>
    <col min="13572" max="13572" width="2.33203125" style="1" customWidth="1"/>
    <col min="13573" max="13573" width="41" style="1" customWidth="1"/>
    <col min="13574" max="13574" width="14.33203125" style="1" customWidth="1"/>
    <col min="13575" max="13576" width="11.5546875" style="1" customWidth="1"/>
    <col min="13577" max="13577" width="21.88671875" style="1" customWidth="1"/>
    <col min="13578" max="13769" width="11.5546875" style="1"/>
    <col min="13770" max="13770" width="21.88671875" style="1" customWidth="1"/>
    <col min="13771" max="13771" width="13.88671875" style="1" customWidth="1"/>
    <col min="13772" max="13772" width="38.6640625" style="1" customWidth="1"/>
    <col min="13773" max="13773" width="3" style="1" bestFit="1" customWidth="1"/>
    <col min="13774" max="13774" width="32.33203125" style="1" customWidth="1"/>
    <col min="13775" max="13775" width="46.33203125" style="1" customWidth="1"/>
    <col min="13776" max="13776" width="19" style="1" customWidth="1"/>
    <col min="13777" max="13777" width="0" style="1" hidden="1" customWidth="1"/>
    <col min="13778" max="13778" width="17.6640625" style="1" customWidth="1"/>
    <col min="13779" max="13779" width="0" style="1" hidden="1" customWidth="1"/>
    <col min="13780" max="13780" width="22.33203125" style="1" customWidth="1"/>
    <col min="13781" max="13781" width="5.33203125" style="1" customWidth="1"/>
    <col min="13782" max="13782" width="36.33203125" style="1" customWidth="1"/>
    <col min="13783" max="13783" width="5.6640625" style="1" customWidth="1"/>
    <col min="13784" max="13784" width="0" style="1" hidden="1" customWidth="1"/>
    <col min="13785" max="13785" width="20.6640625" style="1" customWidth="1"/>
    <col min="13786" max="13786" width="4.88671875" style="1" customWidth="1"/>
    <col min="13787" max="13787" width="0" style="1" hidden="1" customWidth="1"/>
    <col min="13788" max="13788" width="24.6640625" style="1" customWidth="1"/>
    <col min="13789" max="13789" width="12.33203125" style="1" customWidth="1"/>
    <col min="13790" max="13790" width="0" style="1" hidden="1" customWidth="1"/>
    <col min="13791" max="13791" width="3.44140625" style="1" customWidth="1"/>
    <col min="13792" max="13792" width="0" style="1" hidden="1" customWidth="1"/>
    <col min="13793" max="13793" width="17.6640625" style="1" customWidth="1"/>
    <col min="13794" max="13794" width="3.44140625" style="1" customWidth="1"/>
    <col min="13795" max="13795" width="0" style="1" hidden="1" customWidth="1"/>
    <col min="13796" max="13796" width="23.6640625" style="1" customWidth="1"/>
    <col min="13797" max="13797" width="10" style="1" customWidth="1"/>
    <col min="13798" max="13798" width="0" style="1" hidden="1" customWidth="1"/>
    <col min="13799" max="13800" width="14.6640625" style="1" customWidth="1"/>
    <col min="13801" max="13801" width="12.88671875" style="1" customWidth="1"/>
    <col min="13802" max="13802" width="3.33203125" style="1" customWidth="1"/>
    <col min="13803" max="13803" width="30.33203125" style="1" customWidth="1"/>
    <col min="13804" max="13804" width="5" style="1" customWidth="1"/>
    <col min="13805" max="13805" width="0" style="1" hidden="1" customWidth="1"/>
    <col min="13806" max="13806" width="14.33203125" style="1" customWidth="1"/>
    <col min="13807" max="13807" width="5.6640625" style="1" customWidth="1"/>
    <col min="13808" max="13808" width="0" style="1" hidden="1" customWidth="1"/>
    <col min="13809" max="13809" width="17.33203125" style="1" customWidth="1"/>
    <col min="13810" max="13810" width="12.6640625" style="1" customWidth="1"/>
    <col min="13811" max="13811" width="0" style="1" hidden="1" customWidth="1"/>
    <col min="13812" max="13812" width="5.33203125" style="1" customWidth="1"/>
    <col min="13813" max="13813" width="0" style="1" hidden="1" customWidth="1"/>
    <col min="13814" max="13814" width="17" style="1" customWidth="1"/>
    <col min="13815" max="13815" width="6.33203125" style="1" customWidth="1"/>
    <col min="13816" max="13816" width="0" style="1" hidden="1" customWidth="1"/>
    <col min="13817" max="13817" width="14.33203125" style="1" customWidth="1"/>
    <col min="13818" max="13818" width="7.5546875" style="1" customWidth="1"/>
    <col min="13819" max="13819" width="0" style="1" hidden="1" customWidth="1"/>
    <col min="13820" max="13821" width="14.33203125" style="1" customWidth="1"/>
    <col min="13822" max="13822" width="20.88671875" style="1" customWidth="1"/>
    <col min="13823" max="13823" width="14.44140625" style="1" customWidth="1"/>
    <col min="13824" max="13824" width="15" style="1" customWidth="1"/>
    <col min="13825" max="13825" width="2.6640625" style="1" customWidth="1"/>
    <col min="13826" max="13826" width="11.6640625" style="1" customWidth="1"/>
    <col min="13827" max="13827" width="11.5546875" style="1" customWidth="1"/>
    <col min="13828" max="13828" width="2.33203125" style="1" customWidth="1"/>
    <col min="13829" max="13829" width="41" style="1" customWidth="1"/>
    <col min="13830" max="13830" width="14.33203125" style="1" customWidth="1"/>
    <col min="13831" max="13832" width="11.5546875" style="1" customWidth="1"/>
    <col min="13833" max="13833" width="21.88671875" style="1" customWidth="1"/>
    <col min="13834" max="14025" width="11.5546875" style="1"/>
    <col min="14026" max="14026" width="21.88671875" style="1" customWidth="1"/>
    <col min="14027" max="14027" width="13.88671875" style="1" customWidth="1"/>
    <col min="14028" max="14028" width="38.6640625" style="1" customWidth="1"/>
    <col min="14029" max="14029" width="3" style="1" bestFit="1" customWidth="1"/>
    <col min="14030" max="14030" width="32.33203125" style="1" customWidth="1"/>
    <col min="14031" max="14031" width="46.33203125" style="1" customWidth="1"/>
    <col min="14032" max="14032" width="19" style="1" customWidth="1"/>
    <col min="14033" max="14033" width="0" style="1" hidden="1" customWidth="1"/>
    <col min="14034" max="14034" width="17.6640625" style="1" customWidth="1"/>
    <col min="14035" max="14035" width="0" style="1" hidden="1" customWidth="1"/>
    <col min="14036" max="14036" width="22.33203125" style="1" customWidth="1"/>
    <col min="14037" max="14037" width="5.33203125" style="1" customWidth="1"/>
    <col min="14038" max="14038" width="36.33203125" style="1" customWidth="1"/>
    <col min="14039" max="14039" width="5.6640625" style="1" customWidth="1"/>
    <col min="14040" max="14040" width="0" style="1" hidden="1" customWidth="1"/>
    <col min="14041" max="14041" width="20.6640625" style="1" customWidth="1"/>
    <col min="14042" max="14042" width="4.88671875" style="1" customWidth="1"/>
    <col min="14043" max="14043" width="0" style="1" hidden="1" customWidth="1"/>
    <col min="14044" max="14044" width="24.6640625" style="1" customWidth="1"/>
    <col min="14045" max="14045" width="12.33203125" style="1" customWidth="1"/>
    <col min="14046" max="14046" width="0" style="1" hidden="1" customWidth="1"/>
    <col min="14047" max="14047" width="3.44140625" style="1" customWidth="1"/>
    <col min="14048" max="14048" width="0" style="1" hidden="1" customWidth="1"/>
    <col min="14049" max="14049" width="17.6640625" style="1" customWidth="1"/>
    <col min="14050" max="14050" width="3.44140625" style="1" customWidth="1"/>
    <col min="14051" max="14051" width="0" style="1" hidden="1" customWidth="1"/>
    <col min="14052" max="14052" width="23.6640625" style="1" customWidth="1"/>
    <col min="14053" max="14053" width="10" style="1" customWidth="1"/>
    <col min="14054" max="14054" width="0" style="1" hidden="1" customWidth="1"/>
    <col min="14055" max="14056" width="14.6640625" style="1" customWidth="1"/>
    <col min="14057" max="14057" width="12.88671875" style="1" customWidth="1"/>
    <col min="14058" max="14058" width="3.33203125" style="1" customWidth="1"/>
    <col min="14059" max="14059" width="30.33203125" style="1" customWidth="1"/>
    <col min="14060" max="14060" width="5" style="1" customWidth="1"/>
    <col min="14061" max="14061" width="0" style="1" hidden="1" customWidth="1"/>
    <col min="14062" max="14062" width="14.33203125" style="1" customWidth="1"/>
    <col min="14063" max="14063" width="5.6640625" style="1" customWidth="1"/>
    <col min="14064" max="14064" width="0" style="1" hidden="1" customWidth="1"/>
    <col min="14065" max="14065" width="17.33203125" style="1" customWidth="1"/>
    <col min="14066" max="14066" width="12.6640625" style="1" customWidth="1"/>
    <col min="14067" max="14067" width="0" style="1" hidden="1" customWidth="1"/>
    <col min="14068" max="14068" width="5.33203125" style="1" customWidth="1"/>
    <col min="14069" max="14069" width="0" style="1" hidden="1" customWidth="1"/>
    <col min="14070" max="14070" width="17" style="1" customWidth="1"/>
    <col min="14071" max="14071" width="6.33203125" style="1" customWidth="1"/>
    <col min="14072" max="14072" width="0" style="1" hidden="1" customWidth="1"/>
    <col min="14073" max="14073" width="14.33203125" style="1" customWidth="1"/>
    <col min="14074" max="14074" width="7.5546875" style="1" customWidth="1"/>
    <col min="14075" max="14075" width="0" style="1" hidden="1" customWidth="1"/>
    <col min="14076" max="14077" width="14.33203125" style="1" customWidth="1"/>
    <col min="14078" max="14078" width="20.88671875" style="1" customWidth="1"/>
    <col min="14079" max="14079" width="14.44140625" style="1" customWidth="1"/>
    <col min="14080" max="14080" width="15" style="1" customWidth="1"/>
    <col min="14081" max="14081" width="2.6640625" style="1" customWidth="1"/>
    <col min="14082" max="14082" width="11.6640625" style="1" customWidth="1"/>
    <col min="14083" max="14083" width="11.5546875" style="1" customWidth="1"/>
    <col min="14084" max="14084" width="2.33203125" style="1" customWidth="1"/>
    <col min="14085" max="14085" width="41" style="1" customWidth="1"/>
    <col min="14086" max="14086" width="14.33203125" style="1" customWidth="1"/>
    <col min="14087" max="14088" width="11.5546875" style="1" customWidth="1"/>
    <col min="14089" max="14089" width="21.88671875" style="1" customWidth="1"/>
    <col min="14090" max="14281" width="11.5546875" style="1"/>
    <col min="14282" max="14282" width="21.88671875" style="1" customWidth="1"/>
    <col min="14283" max="14283" width="13.88671875" style="1" customWidth="1"/>
    <col min="14284" max="14284" width="38.6640625" style="1" customWidth="1"/>
    <col min="14285" max="14285" width="3" style="1" bestFit="1" customWidth="1"/>
    <col min="14286" max="14286" width="32.33203125" style="1" customWidth="1"/>
    <col min="14287" max="14287" width="46.33203125" style="1" customWidth="1"/>
    <col min="14288" max="14288" width="19" style="1" customWidth="1"/>
    <col min="14289" max="14289" width="0" style="1" hidden="1" customWidth="1"/>
    <col min="14290" max="14290" width="17.6640625" style="1" customWidth="1"/>
    <col min="14291" max="14291" width="0" style="1" hidden="1" customWidth="1"/>
    <col min="14292" max="14292" width="22.33203125" style="1" customWidth="1"/>
    <col min="14293" max="14293" width="5.33203125" style="1" customWidth="1"/>
    <col min="14294" max="14294" width="36.33203125" style="1" customWidth="1"/>
    <col min="14295" max="14295" width="5.6640625" style="1" customWidth="1"/>
    <col min="14296" max="14296" width="0" style="1" hidden="1" customWidth="1"/>
    <col min="14297" max="14297" width="20.6640625" style="1" customWidth="1"/>
    <col min="14298" max="14298" width="4.88671875" style="1" customWidth="1"/>
    <col min="14299" max="14299" width="0" style="1" hidden="1" customWidth="1"/>
    <col min="14300" max="14300" width="24.6640625" style="1" customWidth="1"/>
    <col min="14301" max="14301" width="12.33203125" style="1" customWidth="1"/>
    <col min="14302" max="14302" width="0" style="1" hidden="1" customWidth="1"/>
    <col min="14303" max="14303" width="3.44140625" style="1" customWidth="1"/>
    <col min="14304" max="14304" width="0" style="1" hidden="1" customWidth="1"/>
    <col min="14305" max="14305" width="17.6640625" style="1" customWidth="1"/>
    <col min="14306" max="14306" width="3.44140625" style="1" customWidth="1"/>
    <col min="14307" max="14307" width="0" style="1" hidden="1" customWidth="1"/>
    <col min="14308" max="14308" width="23.6640625" style="1" customWidth="1"/>
    <col min="14309" max="14309" width="10" style="1" customWidth="1"/>
    <col min="14310" max="14310" width="0" style="1" hidden="1" customWidth="1"/>
    <col min="14311" max="14312" width="14.6640625" style="1" customWidth="1"/>
    <col min="14313" max="14313" width="12.88671875" style="1" customWidth="1"/>
    <col min="14314" max="14314" width="3.33203125" style="1" customWidth="1"/>
    <col min="14315" max="14315" width="30.33203125" style="1" customWidth="1"/>
    <col min="14316" max="14316" width="5" style="1" customWidth="1"/>
    <col min="14317" max="14317" width="0" style="1" hidden="1" customWidth="1"/>
    <col min="14318" max="14318" width="14.33203125" style="1" customWidth="1"/>
    <col min="14319" max="14319" width="5.6640625" style="1" customWidth="1"/>
    <col min="14320" max="14320" width="0" style="1" hidden="1" customWidth="1"/>
    <col min="14321" max="14321" width="17.33203125" style="1" customWidth="1"/>
    <col min="14322" max="14322" width="12.6640625" style="1" customWidth="1"/>
    <col min="14323" max="14323" width="0" style="1" hidden="1" customWidth="1"/>
    <col min="14324" max="14324" width="5.33203125" style="1" customWidth="1"/>
    <col min="14325" max="14325" width="0" style="1" hidden="1" customWidth="1"/>
    <col min="14326" max="14326" width="17" style="1" customWidth="1"/>
    <col min="14327" max="14327" width="6.33203125" style="1" customWidth="1"/>
    <col min="14328" max="14328" width="0" style="1" hidden="1" customWidth="1"/>
    <col min="14329" max="14329" width="14.33203125" style="1" customWidth="1"/>
    <col min="14330" max="14330" width="7.5546875" style="1" customWidth="1"/>
    <col min="14331" max="14331" width="0" style="1" hidden="1" customWidth="1"/>
    <col min="14332" max="14333" width="14.33203125" style="1" customWidth="1"/>
    <col min="14334" max="14334" width="20.88671875" style="1" customWidth="1"/>
    <col min="14335" max="14335" width="14.44140625" style="1" customWidth="1"/>
    <col min="14336" max="14336" width="15" style="1" customWidth="1"/>
    <col min="14337" max="14337" width="2.6640625" style="1" customWidth="1"/>
    <col min="14338" max="14338" width="11.6640625" style="1" customWidth="1"/>
    <col min="14339" max="14339" width="11.5546875" style="1" customWidth="1"/>
    <col min="14340" max="14340" width="2.33203125" style="1" customWidth="1"/>
    <col min="14341" max="14341" width="41" style="1" customWidth="1"/>
    <col min="14342" max="14342" width="14.33203125" style="1" customWidth="1"/>
    <col min="14343" max="14344" width="11.5546875" style="1" customWidth="1"/>
    <col min="14345" max="14345" width="21.88671875" style="1" customWidth="1"/>
    <col min="14346" max="14537" width="11.5546875" style="1"/>
    <col min="14538" max="14538" width="21.88671875" style="1" customWidth="1"/>
    <col min="14539" max="14539" width="13.88671875" style="1" customWidth="1"/>
    <col min="14540" max="14540" width="38.6640625" style="1" customWidth="1"/>
    <col min="14541" max="14541" width="3" style="1" bestFit="1" customWidth="1"/>
    <col min="14542" max="14542" width="32.33203125" style="1" customWidth="1"/>
    <col min="14543" max="14543" width="46.33203125" style="1" customWidth="1"/>
    <col min="14544" max="14544" width="19" style="1" customWidth="1"/>
    <col min="14545" max="14545" width="0" style="1" hidden="1" customWidth="1"/>
    <col min="14546" max="14546" width="17.6640625" style="1" customWidth="1"/>
    <col min="14547" max="14547" width="0" style="1" hidden="1" customWidth="1"/>
    <col min="14548" max="14548" width="22.33203125" style="1" customWidth="1"/>
    <col min="14549" max="14549" width="5.33203125" style="1" customWidth="1"/>
    <col min="14550" max="14550" width="36.33203125" style="1" customWidth="1"/>
    <col min="14551" max="14551" width="5.6640625" style="1" customWidth="1"/>
    <col min="14552" max="14552" width="0" style="1" hidden="1" customWidth="1"/>
    <col min="14553" max="14553" width="20.6640625" style="1" customWidth="1"/>
    <col min="14554" max="14554" width="4.88671875" style="1" customWidth="1"/>
    <col min="14555" max="14555" width="0" style="1" hidden="1" customWidth="1"/>
    <col min="14556" max="14556" width="24.6640625" style="1" customWidth="1"/>
    <col min="14557" max="14557" width="12.33203125" style="1" customWidth="1"/>
    <col min="14558" max="14558" width="0" style="1" hidden="1" customWidth="1"/>
    <col min="14559" max="14559" width="3.44140625" style="1" customWidth="1"/>
    <col min="14560" max="14560" width="0" style="1" hidden="1" customWidth="1"/>
    <col min="14561" max="14561" width="17.6640625" style="1" customWidth="1"/>
    <col min="14562" max="14562" width="3.44140625" style="1" customWidth="1"/>
    <col min="14563" max="14563" width="0" style="1" hidden="1" customWidth="1"/>
    <col min="14564" max="14564" width="23.6640625" style="1" customWidth="1"/>
    <col min="14565" max="14565" width="10" style="1" customWidth="1"/>
    <col min="14566" max="14566" width="0" style="1" hidden="1" customWidth="1"/>
    <col min="14567" max="14568" width="14.6640625" style="1" customWidth="1"/>
    <col min="14569" max="14569" width="12.88671875" style="1" customWidth="1"/>
    <col min="14570" max="14570" width="3.33203125" style="1" customWidth="1"/>
    <col min="14571" max="14571" width="30.33203125" style="1" customWidth="1"/>
    <col min="14572" max="14572" width="5" style="1" customWidth="1"/>
    <col min="14573" max="14573" width="0" style="1" hidden="1" customWidth="1"/>
    <col min="14574" max="14574" width="14.33203125" style="1" customWidth="1"/>
    <col min="14575" max="14575" width="5.6640625" style="1" customWidth="1"/>
    <col min="14576" max="14576" width="0" style="1" hidden="1" customWidth="1"/>
    <col min="14577" max="14577" width="17.33203125" style="1" customWidth="1"/>
    <col min="14578" max="14578" width="12.6640625" style="1" customWidth="1"/>
    <col min="14579" max="14579" width="0" style="1" hidden="1" customWidth="1"/>
    <col min="14580" max="14580" width="5.33203125" style="1" customWidth="1"/>
    <col min="14581" max="14581" width="0" style="1" hidden="1" customWidth="1"/>
    <col min="14582" max="14582" width="17" style="1" customWidth="1"/>
    <col min="14583" max="14583" width="6.33203125" style="1" customWidth="1"/>
    <col min="14584" max="14584" width="0" style="1" hidden="1" customWidth="1"/>
    <col min="14585" max="14585" width="14.33203125" style="1" customWidth="1"/>
    <col min="14586" max="14586" width="7.5546875" style="1" customWidth="1"/>
    <col min="14587" max="14587" width="0" style="1" hidden="1" customWidth="1"/>
    <col min="14588" max="14589" width="14.33203125" style="1" customWidth="1"/>
    <col min="14590" max="14590" width="20.88671875" style="1" customWidth="1"/>
    <col min="14591" max="14591" width="14.44140625" style="1" customWidth="1"/>
    <col min="14592" max="14592" width="15" style="1" customWidth="1"/>
    <col min="14593" max="14593" width="2.6640625" style="1" customWidth="1"/>
    <col min="14594" max="14594" width="11.6640625" style="1" customWidth="1"/>
    <col min="14595" max="14595" width="11.5546875" style="1" customWidth="1"/>
    <col min="14596" max="14596" width="2.33203125" style="1" customWidth="1"/>
    <col min="14597" max="14597" width="41" style="1" customWidth="1"/>
    <col min="14598" max="14598" width="14.33203125" style="1" customWidth="1"/>
    <col min="14599" max="14600" width="11.5546875" style="1" customWidth="1"/>
    <col min="14601" max="14601" width="21.88671875" style="1" customWidth="1"/>
    <col min="14602" max="14793" width="11.5546875" style="1"/>
    <col min="14794" max="14794" width="21.88671875" style="1" customWidth="1"/>
    <col min="14795" max="14795" width="13.88671875" style="1" customWidth="1"/>
    <col min="14796" max="14796" width="38.6640625" style="1" customWidth="1"/>
    <col min="14797" max="14797" width="3" style="1" bestFit="1" customWidth="1"/>
    <col min="14798" max="14798" width="32.33203125" style="1" customWidth="1"/>
    <col min="14799" max="14799" width="46.33203125" style="1" customWidth="1"/>
    <col min="14800" max="14800" width="19" style="1" customWidth="1"/>
    <col min="14801" max="14801" width="0" style="1" hidden="1" customWidth="1"/>
    <col min="14802" max="14802" width="17.6640625" style="1" customWidth="1"/>
    <col min="14803" max="14803" width="0" style="1" hidden="1" customWidth="1"/>
    <col min="14804" max="14804" width="22.33203125" style="1" customWidth="1"/>
    <col min="14805" max="14805" width="5.33203125" style="1" customWidth="1"/>
    <col min="14806" max="14806" width="36.33203125" style="1" customWidth="1"/>
    <col min="14807" max="14807" width="5.6640625" style="1" customWidth="1"/>
    <col min="14808" max="14808" width="0" style="1" hidden="1" customWidth="1"/>
    <col min="14809" max="14809" width="20.6640625" style="1" customWidth="1"/>
    <col min="14810" max="14810" width="4.88671875" style="1" customWidth="1"/>
    <col min="14811" max="14811" width="0" style="1" hidden="1" customWidth="1"/>
    <col min="14812" max="14812" width="24.6640625" style="1" customWidth="1"/>
    <col min="14813" max="14813" width="12.33203125" style="1" customWidth="1"/>
    <col min="14814" max="14814" width="0" style="1" hidden="1" customWidth="1"/>
    <col min="14815" max="14815" width="3.44140625" style="1" customWidth="1"/>
    <col min="14816" max="14816" width="0" style="1" hidden="1" customWidth="1"/>
    <col min="14817" max="14817" width="17.6640625" style="1" customWidth="1"/>
    <col min="14818" max="14818" width="3.44140625" style="1" customWidth="1"/>
    <col min="14819" max="14819" width="0" style="1" hidden="1" customWidth="1"/>
    <col min="14820" max="14820" width="23.6640625" style="1" customWidth="1"/>
    <col min="14821" max="14821" width="10" style="1" customWidth="1"/>
    <col min="14822" max="14822" width="0" style="1" hidden="1" customWidth="1"/>
    <col min="14823" max="14824" width="14.6640625" style="1" customWidth="1"/>
    <col min="14825" max="14825" width="12.88671875" style="1" customWidth="1"/>
    <col min="14826" max="14826" width="3.33203125" style="1" customWidth="1"/>
    <col min="14827" max="14827" width="30.33203125" style="1" customWidth="1"/>
    <col min="14828" max="14828" width="5" style="1" customWidth="1"/>
    <col min="14829" max="14829" width="0" style="1" hidden="1" customWidth="1"/>
    <col min="14830" max="14830" width="14.33203125" style="1" customWidth="1"/>
    <col min="14831" max="14831" width="5.6640625" style="1" customWidth="1"/>
    <col min="14832" max="14832" width="0" style="1" hidden="1" customWidth="1"/>
    <col min="14833" max="14833" width="17.33203125" style="1" customWidth="1"/>
    <col min="14834" max="14834" width="12.6640625" style="1" customWidth="1"/>
    <col min="14835" max="14835" width="0" style="1" hidden="1" customWidth="1"/>
    <col min="14836" max="14836" width="5.33203125" style="1" customWidth="1"/>
    <col min="14837" max="14837" width="0" style="1" hidden="1" customWidth="1"/>
    <col min="14838" max="14838" width="17" style="1" customWidth="1"/>
    <col min="14839" max="14839" width="6.33203125" style="1" customWidth="1"/>
    <col min="14840" max="14840" width="0" style="1" hidden="1" customWidth="1"/>
    <col min="14841" max="14841" width="14.33203125" style="1" customWidth="1"/>
    <col min="14842" max="14842" width="7.5546875" style="1" customWidth="1"/>
    <col min="14843" max="14843" width="0" style="1" hidden="1" customWidth="1"/>
    <col min="14844" max="14845" width="14.33203125" style="1" customWidth="1"/>
    <col min="14846" max="14846" width="20.88671875" style="1" customWidth="1"/>
    <col min="14847" max="14847" width="14.44140625" style="1" customWidth="1"/>
    <col min="14848" max="14848" width="15" style="1" customWidth="1"/>
    <col min="14849" max="14849" width="2.6640625" style="1" customWidth="1"/>
    <col min="14850" max="14850" width="11.6640625" style="1" customWidth="1"/>
    <col min="14851" max="14851" width="11.5546875" style="1" customWidth="1"/>
    <col min="14852" max="14852" width="2.33203125" style="1" customWidth="1"/>
    <col min="14853" max="14853" width="41" style="1" customWidth="1"/>
    <col min="14854" max="14854" width="14.33203125" style="1" customWidth="1"/>
    <col min="14855" max="14856" width="11.5546875" style="1" customWidth="1"/>
    <col min="14857" max="14857" width="21.88671875" style="1" customWidth="1"/>
    <col min="14858" max="15049" width="11.5546875" style="1"/>
    <col min="15050" max="15050" width="21.88671875" style="1" customWidth="1"/>
    <col min="15051" max="15051" width="13.88671875" style="1" customWidth="1"/>
    <col min="15052" max="15052" width="38.6640625" style="1" customWidth="1"/>
    <col min="15053" max="15053" width="3" style="1" bestFit="1" customWidth="1"/>
    <col min="15054" max="15054" width="32.33203125" style="1" customWidth="1"/>
    <col min="15055" max="15055" width="46.33203125" style="1" customWidth="1"/>
    <col min="15056" max="15056" width="19" style="1" customWidth="1"/>
    <col min="15057" max="15057" width="0" style="1" hidden="1" customWidth="1"/>
    <col min="15058" max="15058" width="17.6640625" style="1" customWidth="1"/>
    <col min="15059" max="15059" width="0" style="1" hidden="1" customWidth="1"/>
    <col min="15060" max="15060" width="22.33203125" style="1" customWidth="1"/>
    <col min="15061" max="15061" width="5.33203125" style="1" customWidth="1"/>
    <col min="15062" max="15062" width="36.33203125" style="1" customWidth="1"/>
    <col min="15063" max="15063" width="5.6640625" style="1" customWidth="1"/>
    <col min="15064" max="15064" width="0" style="1" hidden="1" customWidth="1"/>
    <col min="15065" max="15065" width="20.6640625" style="1" customWidth="1"/>
    <col min="15066" max="15066" width="4.88671875" style="1" customWidth="1"/>
    <col min="15067" max="15067" width="0" style="1" hidden="1" customWidth="1"/>
    <col min="15068" max="15068" width="24.6640625" style="1" customWidth="1"/>
    <col min="15069" max="15069" width="12.33203125" style="1" customWidth="1"/>
    <col min="15070" max="15070" width="0" style="1" hidden="1" customWidth="1"/>
    <col min="15071" max="15071" width="3.44140625" style="1" customWidth="1"/>
    <col min="15072" max="15072" width="0" style="1" hidden="1" customWidth="1"/>
    <col min="15073" max="15073" width="17.6640625" style="1" customWidth="1"/>
    <col min="15074" max="15074" width="3.44140625" style="1" customWidth="1"/>
    <col min="15075" max="15075" width="0" style="1" hidden="1" customWidth="1"/>
    <col min="15076" max="15076" width="23.6640625" style="1" customWidth="1"/>
    <col min="15077" max="15077" width="10" style="1" customWidth="1"/>
    <col min="15078" max="15078" width="0" style="1" hidden="1" customWidth="1"/>
    <col min="15079" max="15080" width="14.6640625" style="1" customWidth="1"/>
    <col min="15081" max="15081" width="12.88671875" style="1" customWidth="1"/>
    <col min="15082" max="15082" width="3.33203125" style="1" customWidth="1"/>
    <col min="15083" max="15083" width="30.33203125" style="1" customWidth="1"/>
    <col min="15084" max="15084" width="5" style="1" customWidth="1"/>
    <col min="15085" max="15085" width="0" style="1" hidden="1" customWidth="1"/>
    <col min="15086" max="15086" width="14.33203125" style="1" customWidth="1"/>
    <col min="15087" max="15087" width="5.6640625" style="1" customWidth="1"/>
    <col min="15088" max="15088" width="0" style="1" hidden="1" customWidth="1"/>
    <col min="15089" max="15089" width="17.33203125" style="1" customWidth="1"/>
    <col min="15090" max="15090" width="12.6640625" style="1" customWidth="1"/>
    <col min="15091" max="15091" width="0" style="1" hidden="1" customWidth="1"/>
    <col min="15092" max="15092" width="5.33203125" style="1" customWidth="1"/>
    <col min="15093" max="15093" width="0" style="1" hidden="1" customWidth="1"/>
    <col min="15094" max="15094" width="17" style="1" customWidth="1"/>
    <col min="15095" max="15095" width="6.33203125" style="1" customWidth="1"/>
    <col min="15096" max="15096" width="0" style="1" hidden="1" customWidth="1"/>
    <col min="15097" max="15097" width="14.33203125" style="1" customWidth="1"/>
    <col min="15098" max="15098" width="7.5546875" style="1" customWidth="1"/>
    <col min="15099" max="15099" width="0" style="1" hidden="1" customWidth="1"/>
    <col min="15100" max="15101" width="14.33203125" style="1" customWidth="1"/>
    <col min="15102" max="15102" width="20.88671875" style="1" customWidth="1"/>
    <col min="15103" max="15103" width="14.44140625" style="1" customWidth="1"/>
    <col min="15104" max="15104" width="15" style="1" customWidth="1"/>
    <col min="15105" max="15105" width="2.6640625" style="1" customWidth="1"/>
    <col min="15106" max="15106" width="11.6640625" style="1" customWidth="1"/>
    <col min="15107" max="15107" width="11.5546875" style="1" customWidth="1"/>
    <col min="15108" max="15108" width="2.33203125" style="1" customWidth="1"/>
    <col min="15109" max="15109" width="41" style="1" customWidth="1"/>
    <col min="15110" max="15110" width="14.33203125" style="1" customWidth="1"/>
    <col min="15111" max="15112" width="11.5546875" style="1" customWidth="1"/>
    <col min="15113" max="15113" width="21.88671875" style="1" customWidth="1"/>
    <col min="15114" max="15305" width="11.5546875" style="1"/>
    <col min="15306" max="15306" width="21.88671875" style="1" customWidth="1"/>
    <col min="15307" max="15307" width="13.88671875" style="1" customWidth="1"/>
    <col min="15308" max="15308" width="38.6640625" style="1" customWidth="1"/>
    <col min="15309" max="15309" width="3" style="1" bestFit="1" customWidth="1"/>
    <col min="15310" max="15310" width="32.33203125" style="1" customWidth="1"/>
    <col min="15311" max="15311" width="46.33203125" style="1" customWidth="1"/>
    <col min="15312" max="15312" width="19" style="1" customWidth="1"/>
    <col min="15313" max="15313" width="0" style="1" hidden="1" customWidth="1"/>
    <col min="15314" max="15314" width="17.6640625" style="1" customWidth="1"/>
    <col min="15315" max="15315" width="0" style="1" hidden="1" customWidth="1"/>
    <col min="15316" max="15316" width="22.33203125" style="1" customWidth="1"/>
    <col min="15317" max="15317" width="5.33203125" style="1" customWidth="1"/>
    <col min="15318" max="15318" width="36.33203125" style="1" customWidth="1"/>
    <col min="15319" max="15319" width="5.6640625" style="1" customWidth="1"/>
    <col min="15320" max="15320" width="0" style="1" hidden="1" customWidth="1"/>
    <col min="15321" max="15321" width="20.6640625" style="1" customWidth="1"/>
    <col min="15322" max="15322" width="4.88671875" style="1" customWidth="1"/>
    <col min="15323" max="15323" width="0" style="1" hidden="1" customWidth="1"/>
    <col min="15324" max="15324" width="24.6640625" style="1" customWidth="1"/>
    <col min="15325" max="15325" width="12.33203125" style="1" customWidth="1"/>
    <col min="15326" max="15326" width="0" style="1" hidden="1" customWidth="1"/>
    <col min="15327" max="15327" width="3.44140625" style="1" customWidth="1"/>
    <col min="15328" max="15328" width="0" style="1" hidden="1" customWidth="1"/>
    <col min="15329" max="15329" width="17.6640625" style="1" customWidth="1"/>
    <col min="15330" max="15330" width="3.44140625" style="1" customWidth="1"/>
    <col min="15331" max="15331" width="0" style="1" hidden="1" customWidth="1"/>
    <col min="15332" max="15332" width="23.6640625" style="1" customWidth="1"/>
    <col min="15333" max="15333" width="10" style="1" customWidth="1"/>
    <col min="15334" max="15334" width="0" style="1" hidden="1" customWidth="1"/>
    <col min="15335" max="15336" width="14.6640625" style="1" customWidth="1"/>
    <col min="15337" max="15337" width="12.88671875" style="1" customWidth="1"/>
    <col min="15338" max="15338" width="3.33203125" style="1" customWidth="1"/>
    <col min="15339" max="15339" width="30.33203125" style="1" customWidth="1"/>
    <col min="15340" max="15340" width="5" style="1" customWidth="1"/>
    <col min="15341" max="15341" width="0" style="1" hidden="1" customWidth="1"/>
    <col min="15342" max="15342" width="14.33203125" style="1" customWidth="1"/>
    <col min="15343" max="15343" width="5.6640625" style="1" customWidth="1"/>
    <col min="15344" max="15344" width="0" style="1" hidden="1" customWidth="1"/>
    <col min="15345" max="15345" width="17.33203125" style="1" customWidth="1"/>
    <col min="15346" max="15346" width="12.6640625" style="1" customWidth="1"/>
    <col min="15347" max="15347" width="0" style="1" hidden="1" customWidth="1"/>
    <col min="15348" max="15348" width="5.33203125" style="1" customWidth="1"/>
    <col min="15349" max="15349" width="0" style="1" hidden="1" customWidth="1"/>
    <col min="15350" max="15350" width="17" style="1" customWidth="1"/>
    <col min="15351" max="15351" width="6.33203125" style="1" customWidth="1"/>
    <col min="15352" max="15352" width="0" style="1" hidden="1" customWidth="1"/>
    <col min="15353" max="15353" width="14.33203125" style="1" customWidth="1"/>
    <col min="15354" max="15354" width="7.5546875" style="1" customWidth="1"/>
    <col min="15355" max="15355" width="0" style="1" hidden="1" customWidth="1"/>
    <col min="15356" max="15357" width="14.33203125" style="1" customWidth="1"/>
    <col min="15358" max="15358" width="20.88671875" style="1" customWidth="1"/>
    <col min="15359" max="15359" width="14.44140625" style="1" customWidth="1"/>
    <col min="15360" max="15360" width="15" style="1" customWidth="1"/>
    <col min="15361" max="15361" width="2.6640625" style="1" customWidth="1"/>
    <col min="15362" max="15362" width="11.6640625" style="1" customWidth="1"/>
    <col min="15363" max="15363" width="11.5546875" style="1" customWidth="1"/>
    <col min="15364" max="15364" width="2.33203125" style="1" customWidth="1"/>
    <col min="15365" max="15365" width="41" style="1" customWidth="1"/>
    <col min="15366" max="15366" width="14.33203125" style="1" customWidth="1"/>
    <col min="15367" max="15368" width="11.5546875" style="1" customWidth="1"/>
    <col min="15369" max="15369" width="21.88671875" style="1" customWidth="1"/>
    <col min="15370" max="15561" width="11.5546875" style="1"/>
    <col min="15562" max="15562" width="21.88671875" style="1" customWidth="1"/>
    <col min="15563" max="15563" width="13.88671875" style="1" customWidth="1"/>
    <col min="15564" max="15564" width="38.6640625" style="1" customWidth="1"/>
    <col min="15565" max="15565" width="3" style="1" bestFit="1" customWidth="1"/>
    <col min="15566" max="15566" width="32.33203125" style="1" customWidth="1"/>
    <col min="15567" max="15567" width="46.33203125" style="1" customWidth="1"/>
    <col min="15568" max="15568" width="19" style="1" customWidth="1"/>
    <col min="15569" max="15569" width="0" style="1" hidden="1" customWidth="1"/>
    <col min="15570" max="15570" width="17.6640625" style="1" customWidth="1"/>
    <col min="15571" max="15571" width="0" style="1" hidden="1" customWidth="1"/>
    <col min="15572" max="15572" width="22.33203125" style="1" customWidth="1"/>
    <col min="15573" max="15573" width="5.33203125" style="1" customWidth="1"/>
    <col min="15574" max="15574" width="36.33203125" style="1" customWidth="1"/>
    <col min="15575" max="15575" width="5.6640625" style="1" customWidth="1"/>
    <col min="15576" max="15576" width="0" style="1" hidden="1" customWidth="1"/>
    <col min="15577" max="15577" width="20.6640625" style="1" customWidth="1"/>
    <col min="15578" max="15578" width="4.88671875" style="1" customWidth="1"/>
    <col min="15579" max="15579" width="0" style="1" hidden="1" customWidth="1"/>
    <col min="15580" max="15580" width="24.6640625" style="1" customWidth="1"/>
    <col min="15581" max="15581" width="12.33203125" style="1" customWidth="1"/>
    <col min="15582" max="15582" width="0" style="1" hidden="1" customWidth="1"/>
    <col min="15583" max="15583" width="3.44140625" style="1" customWidth="1"/>
    <col min="15584" max="15584" width="0" style="1" hidden="1" customWidth="1"/>
    <col min="15585" max="15585" width="17.6640625" style="1" customWidth="1"/>
    <col min="15586" max="15586" width="3.44140625" style="1" customWidth="1"/>
    <col min="15587" max="15587" width="0" style="1" hidden="1" customWidth="1"/>
    <col min="15588" max="15588" width="23.6640625" style="1" customWidth="1"/>
    <col min="15589" max="15589" width="10" style="1" customWidth="1"/>
    <col min="15590" max="15590" width="0" style="1" hidden="1" customWidth="1"/>
    <col min="15591" max="15592" width="14.6640625" style="1" customWidth="1"/>
    <col min="15593" max="15593" width="12.88671875" style="1" customWidth="1"/>
    <col min="15594" max="15594" width="3.33203125" style="1" customWidth="1"/>
    <col min="15595" max="15595" width="30.33203125" style="1" customWidth="1"/>
    <col min="15596" max="15596" width="5" style="1" customWidth="1"/>
    <col min="15597" max="15597" width="0" style="1" hidden="1" customWidth="1"/>
    <col min="15598" max="15598" width="14.33203125" style="1" customWidth="1"/>
    <col min="15599" max="15599" width="5.6640625" style="1" customWidth="1"/>
    <col min="15600" max="15600" width="0" style="1" hidden="1" customWidth="1"/>
    <col min="15601" max="15601" width="17.33203125" style="1" customWidth="1"/>
    <col min="15602" max="15602" width="12.6640625" style="1" customWidth="1"/>
    <col min="15603" max="15603" width="0" style="1" hidden="1" customWidth="1"/>
    <col min="15604" max="15604" width="5.33203125" style="1" customWidth="1"/>
    <col min="15605" max="15605" width="0" style="1" hidden="1" customWidth="1"/>
    <col min="15606" max="15606" width="17" style="1" customWidth="1"/>
    <col min="15607" max="15607" width="6.33203125" style="1" customWidth="1"/>
    <col min="15608" max="15608" width="0" style="1" hidden="1" customWidth="1"/>
    <col min="15609" max="15609" width="14.33203125" style="1" customWidth="1"/>
    <col min="15610" max="15610" width="7.5546875" style="1" customWidth="1"/>
    <col min="15611" max="15611" width="0" style="1" hidden="1" customWidth="1"/>
    <col min="15612" max="15613" width="14.33203125" style="1" customWidth="1"/>
    <col min="15614" max="15614" width="20.88671875" style="1" customWidth="1"/>
    <col min="15615" max="15615" width="14.44140625" style="1" customWidth="1"/>
    <col min="15616" max="15616" width="15" style="1" customWidth="1"/>
    <col min="15617" max="15617" width="2.6640625" style="1" customWidth="1"/>
    <col min="15618" max="15618" width="11.6640625" style="1" customWidth="1"/>
    <col min="15619" max="15619" width="11.5546875" style="1" customWidth="1"/>
    <col min="15620" max="15620" width="2.33203125" style="1" customWidth="1"/>
    <col min="15621" max="15621" width="41" style="1" customWidth="1"/>
    <col min="15622" max="15622" width="14.33203125" style="1" customWidth="1"/>
    <col min="15623" max="15624" width="11.5546875" style="1" customWidth="1"/>
    <col min="15625" max="15625" width="21.88671875" style="1" customWidth="1"/>
    <col min="15626" max="15817" width="11.5546875" style="1"/>
    <col min="15818" max="15818" width="21.88671875" style="1" customWidth="1"/>
    <col min="15819" max="15819" width="13.88671875" style="1" customWidth="1"/>
    <col min="15820" max="15820" width="38.6640625" style="1" customWidth="1"/>
    <col min="15821" max="15821" width="3" style="1" bestFit="1" customWidth="1"/>
    <col min="15822" max="15822" width="32.33203125" style="1" customWidth="1"/>
    <col min="15823" max="15823" width="46.33203125" style="1" customWidth="1"/>
    <col min="15824" max="15824" width="19" style="1" customWidth="1"/>
    <col min="15825" max="15825" width="0" style="1" hidden="1" customWidth="1"/>
    <col min="15826" max="15826" width="17.6640625" style="1" customWidth="1"/>
    <col min="15827" max="15827" width="0" style="1" hidden="1" customWidth="1"/>
    <col min="15828" max="15828" width="22.33203125" style="1" customWidth="1"/>
    <col min="15829" max="15829" width="5.33203125" style="1" customWidth="1"/>
    <col min="15830" max="15830" width="36.33203125" style="1" customWidth="1"/>
    <col min="15831" max="15831" width="5.6640625" style="1" customWidth="1"/>
    <col min="15832" max="15832" width="0" style="1" hidden="1" customWidth="1"/>
    <col min="15833" max="15833" width="20.6640625" style="1" customWidth="1"/>
    <col min="15834" max="15834" width="4.88671875" style="1" customWidth="1"/>
    <col min="15835" max="15835" width="0" style="1" hidden="1" customWidth="1"/>
    <col min="15836" max="15836" width="24.6640625" style="1" customWidth="1"/>
    <col min="15837" max="15837" width="12.33203125" style="1" customWidth="1"/>
    <col min="15838" max="15838" width="0" style="1" hidden="1" customWidth="1"/>
    <col min="15839" max="15839" width="3.44140625" style="1" customWidth="1"/>
    <col min="15840" max="15840" width="0" style="1" hidden="1" customWidth="1"/>
    <col min="15841" max="15841" width="17.6640625" style="1" customWidth="1"/>
    <col min="15842" max="15842" width="3.44140625" style="1" customWidth="1"/>
    <col min="15843" max="15843" width="0" style="1" hidden="1" customWidth="1"/>
    <col min="15844" max="15844" width="23.6640625" style="1" customWidth="1"/>
    <col min="15845" max="15845" width="10" style="1" customWidth="1"/>
    <col min="15846" max="15846" width="0" style="1" hidden="1" customWidth="1"/>
    <col min="15847" max="15848" width="14.6640625" style="1" customWidth="1"/>
    <col min="15849" max="15849" width="12.88671875" style="1" customWidth="1"/>
    <col min="15850" max="15850" width="3.33203125" style="1" customWidth="1"/>
    <col min="15851" max="15851" width="30.33203125" style="1" customWidth="1"/>
    <col min="15852" max="15852" width="5" style="1" customWidth="1"/>
    <col min="15853" max="15853" width="0" style="1" hidden="1" customWidth="1"/>
    <col min="15854" max="15854" width="14.33203125" style="1" customWidth="1"/>
    <col min="15855" max="15855" width="5.6640625" style="1" customWidth="1"/>
    <col min="15856" max="15856" width="0" style="1" hidden="1" customWidth="1"/>
    <col min="15857" max="15857" width="17.33203125" style="1" customWidth="1"/>
    <col min="15858" max="15858" width="12.6640625" style="1" customWidth="1"/>
    <col min="15859" max="15859" width="0" style="1" hidden="1" customWidth="1"/>
    <col min="15860" max="15860" width="5.33203125" style="1" customWidth="1"/>
    <col min="15861" max="15861" width="0" style="1" hidden="1" customWidth="1"/>
    <col min="15862" max="15862" width="17" style="1" customWidth="1"/>
    <col min="15863" max="15863" width="6.33203125" style="1" customWidth="1"/>
    <col min="15864" max="15864" width="0" style="1" hidden="1" customWidth="1"/>
    <col min="15865" max="15865" width="14.33203125" style="1" customWidth="1"/>
    <col min="15866" max="15866" width="7.5546875" style="1" customWidth="1"/>
    <col min="15867" max="15867" width="0" style="1" hidden="1" customWidth="1"/>
    <col min="15868" max="15869" width="14.33203125" style="1" customWidth="1"/>
    <col min="15870" max="15870" width="20.88671875" style="1" customWidth="1"/>
    <col min="15871" max="15871" width="14.44140625" style="1" customWidth="1"/>
    <col min="15872" max="15872" width="15" style="1" customWidth="1"/>
    <col min="15873" max="15873" width="2.6640625" style="1" customWidth="1"/>
    <col min="15874" max="15874" width="11.6640625" style="1" customWidth="1"/>
    <col min="15875" max="15875" width="11.5546875" style="1" customWidth="1"/>
    <col min="15876" max="15876" width="2.33203125" style="1" customWidth="1"/>
    <col min="15877" max="15877" width="41" style="1" customWidth="1"/>
    <col min="15878" max="15878" width="14.33203125" style="1" customWidth="1"/>
    <col min="15879" max="15880" width="11.5546875" style="1" customWidth="1"/>
    <col min="15881" max="15881" width="21.88671875" style="1" customWidth="1"/>
    <col min="15882" max="16073" width="11.5546875" style="1"/>
    <col min="16074" max="16074" width="21.88671875" style="1" customWidth="1"/>
    <col min="16075" max="16075" width="13.88671875" style="1" customWidth="1"/>
    <col min="16076" max="16076" width="38.6640625" style="1" customWidth="1"/>
    <col min="16077" max="16077" width="3" style="1" bestFit="1" customWidth="1"/>
    <col min="16078" max="16078" width="32.33203125" style="1" customWidth="1"/>
    <col min="16079" max="16079" width="46.33203125" style="1" customWidth="1"/>
    <col min="16080" max="16080" width="19" style="1" customWidth="1"/>
    <col min="16081" max="16081" width="0" style="1" hidden="1" customWidth="1"/>
    <col min="16082" max="16082" width="17.6640625" style="1" customWidth="1"/>
    <col min="16083" max="16083" width="0" style="1" hidden="1" customWidth="1"/>
    <col min="16084" max="16084" width="22.33203125" style="1" customWidth="1"/>
    <col min="16085" max="16085" width="5.33203125" style="1" customWidth="1"/>
    <col min="16086" max="16086" width="36.33203125" style="1" customWidth="1"/>
    <col min="16087" max="16087" width="5.6640625" style="1" customWidth="1"/>
    <col min="16088" max="16088" width="0" style="1" hidden="1" customWidth="1"/>
    <col min="16089" max="16089" width="20.6640625" style="1" customWidth="1"/>
    <col min="16090" max="16090" width="4.88671875" style="1" customWidth="1"/>
    <col min="16091" max="16091" width="0" style="1" hidden="1" customWidth="1"/>
    <col min="16092" max="16092" width="24.6640625" style="1" customWidth="1"/>
    <col min="16093" max="16093" width="12.33203125" style="1" customWidth="1"/>
    <col min="16094" max="16094" width="0" style="1" hidden="1" customWidth="1"/>
    <col min="16095" max="16095" width="3.44140625" style="1" customWidth="1"/>
    <col min="16096" max="16096" width="0" style="1" hidden="1" customWidth="1"/>
    <col min="16097" max="16097" width="17.6640625" style="1" customWidth="1"/>
    <col min="16098" max="16098" width="3.44140625" style="1" customWidth="1"/>
    <col min="16099" max="16099" width="0" style="1" hidden="1" customWidth="1"/>
    <col min="16100" max="16100" width="23.6640625" style="1" customWidth="1"/>
    <col min="16101" max="16101" width="10" style="1" customWidth="1"/>
    <col min="16102" max="16102" width="0" style="1" hidden="1" customWidth="1"/>
    <col min="16103" max="16104" width="14.6640625" style="1" customWidth="1"/>
    <col min="16105" max="16105" width="12.88671875" style="1" customWidth="1"/>
    <col min="16106" max="16106" width="3.33203125" style="1" customWidth="1"/>
    <col min="16107" max="16107" width="30.33203125" style="1" customWidth="1"/>
    <col min="16108" max="16108" width="5" style="1" customWidth="1"/>
    <col min="16109" max="16109" width="0" style="1" hidden="1" customWidth="1"/>
    <col min="16110" max="16110" width="14.33203125" style="1" customWidth="1"/>
    <col min="16111" max="16111" width="5.6640625" style="1" customWidth="1"/>
    <col min="16112" max="16112" width="0" style="1" hidden="1" customWidth="1"/>
    <col min="16113" max="16113" width="17.33203125" style="1" customWidth="1"/>
    <col min="16114" max="16114" width="12.6640625" style="1" customWidth="1"/>
    <col min="16115" max="16115" width="0" style="1" hidden="1" customWidth="1"/>
    <col min="16116" max="16116" width="5.33203125" style="1" customWidth="1"/>
    <col min="16117" max="16117" width="0" style="1" hidden="1" customWidth="1"/>
    <col min="16118" max="16118" width="17" style="1" customWidth="1"/>
    <col min="16119" max="16119" width="6.33203125" style="1" customWidth="1"/>
    <col min="16120" max="16120" width="0" style="1" hidden="1" customWidth="1"/>
    <col min="16121" max="16121" width="14.33203125" style="1" customWidth="1"/>
    <col min="16122" max="16122" width="7.5546875" style="1" customWidth="1"/>
    <col min="16123" max="16123" width="0" style="1" hidden="1" customWidth="1"/>
    <col min="16124" max="16125" width="14.33203125" style="1" customWidth="1"/>
    <col min="16126" max="16126" width="20.88671875" style="1" customWidth="1"/>
    <col min="16127" max="16127" width="14.44140625" style="1" customWidth="1"/>
    <col min="16128" max="16128" width="15" style="1" customWidth="1"/>
    <col min="16129" max="16129" width="2.6640625" style="1" customWidth="1"/>
    <col min="16130" max="16130" width="11.6640625" style="1" customWidth="1"/>
    <col min="16131" max="16131" width="11.5546875" style="1" customWidth="1"/>
    <col min="16132" max="16132" width="2.33203125" style="1" customWidth="1"/>
    <col min="16133" max="16133" width="41" style="1" customWidth="1"/>
    <col min="16134" max="16134" width="14.33203125" style="1" customWidth="1"/>
    <col min="16135" max="16136" width="11.5546875" style="1" customWidth="1"/>
    <col min="16137" max="16137" width="21.88671875" style="1" customWidth="1"/>
    <col min="16138" max="16331" width="11.5546875" style="1"/>
    <col min="16332" max="16384" width="11.5546875" style="1" customWidth="1"/>
  </cols>
  <sheetData>
    <row r="1" spans="1:49"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627" t="s">
        <v>1314</v>
      </c>
      <c r="AW1" s="627" t="s">
        <v>1342</v>
      </c>
    </row>
    <row r="2" spans="1:49"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c r="AS2" s="768"/>
      <c r="AT2" s="768"/>
      <c r="AU2" s="768"/>
    </row>
    <row r="3" spans="1:49"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c r="AP3" s="697" t="s">
        <v>182</v>
      </c>
      <c r="AQ3" s="691"/>
      <c r="AR3" s="691" t="s">
        <v>140</v>
      </c>
      <c r="AS3" s="691" t="s">
        <v>183</v>
      </c>
      <c r="AT3" s="691" t="s">
        <v>184</v>
      </c>
      <c r="AU3" s="691" t="s">
        <v>185</v>
      </c>
    </row>
    <row r="4" spans="1:49"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c r="AS4" s="691"/>
      <c r="AT4" s="691"/>
      <c r="AU4" s="691"/>
    </row>
    <row r="5" spans="1:49" ht="251.4" customHeight="1" x14ac:dyDescent="0.3">
      <c r="A5" s="898" t="s">
        <v>217</v>
      </c>
      <c r="B5" s="918" t="s">
        <v>29</v>
      </c>
      <c r="C5" s="918" t="s">
        <v>92</v>
      </c>
      <c r="D5" s="918" t="s">
        <v>79</v>
      </c>
      <c r="E5" s="918" t="s">
        <v>36</v>
      </c>
      <c r="F5" s="902" t="s">
        <v>1337</v>
      </c>
      <c r="G5" s="918" t="s">
        <v>1300</v>
      </c>
      <c r="H5" s="900" t="s">
        <v>835</v>
      </c>
      <c r="I5" s="902" t="s">
        <v>836</v>
      </c>
      <c r="J5" s="918" t="s">
        <v>66</v>
      </c>
      <c r="K5" s="918">
        <v>1</v>
      </c>
      <c r="L5" s="920">
        <f>IF(J5="Diaria",+(K5/360),IF(J5="Mensual",+(K5/12),IF(J5="Bimestral",+(K5/6),IF(J5="Trimestral",+(K5/4),IF(J5="Semestral",+(K5/2),IF(J5="Anual",+(K5/1),""))))))</f>
        <v>8.3333333333333329E-2</v>
      </c>
      <c r="M5" s="918" t="s">
        <v>73</v>
      </c>
      <c r="N5" s="918">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918" t="s">
        <v>31</v>
      </c>
      <c r="P5" s="918">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918" t="s">
        <v>73</v>
      </c>
      <c r="R5" s="918">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916" t="s">
        <v>60</v>
      </c>
      <c r="T5" s="916" t="s">
        <v>45</v>
      </c>
      <c r="U5" s="916">
        <f>+MAX(N5,P5,R5)</f>
        <v>0.2</v>
      </c>
      <c r="V5" s="908" t="str">
        <f>IF(L5&lt;=20%,"Muy baja",IF(L5&lt;=40%,"Baja",IF(L5&lt;=60%,"Media",IF(L5&lt;=80%,"Alta",IF(L5&lt;=100%,"Muy alta",IF(L5&gt;=100%,"Muy alta",""))))))</f>
        <v>Muy baja</v>
      </c>
      <c r="W5" s="910">
        <f>+IFERROR(VLOOKUP(V5,Fórmula!$F$1:$G$6,2,FALSE),"")</f>
        <v>0.2</v>
      </c>
      <c r="X5" s="908" t="str">
        <f>IF(U5=20%,"Leve",IF(U5=40%,"Menor",IF(U5=60%,"Moderado",IF(U5=80%,"Mayor",IF(U5=100%,"Catastrófico","")))))</f>
        <v>Leve</v>
      </c>
      <c r="Y5" s="910">
        <f>+IFERROR(VLOOKUP(X5,Fórmula!$H$1:$I$6,2,FALSE),"")</f>
        <v>0.2</v>
      </c>
      <c r="Z5" s="912" t="str">
        <f>+IFERROR(VLOOKUP(V5&amp;X5,Fórmula!$C$2:$D$26,2,FALSE),"")</f>
        <v>Bajo</v>
      </c>
      <c r="AA5" s="906">
        <f>IF(Z5="Bajo",25%,IF(Z5="Moderado",50%,IF(Z5="Alto",75%,IF(Z5="Extremo",100%,""))))</f>
        <v>0.25</v>
      </c>
      <c r="AB5" s="904" t="s">
        <v>837</v>
      </c>
      <c r="AC5" s="404" t="s">
        <v>1340</v>
      </c>
      <c r="AD5" s="71" t="s">
        <v>57</v>
      </c>
      <c r="AE5" s="72">
        <f>IF(AD5="Preventivo",25%,IF(AD5="Detectivo",15%,IF(AD5="Correctivo",10%,"")))</f>
        <v>0.25</v>
      </c>
      <c r="AF5" s="350" t="s">
        <v>732</v>
      </c>
      <c r="AG5" s="72">
        <f>IF(AF5="Manual",15%,IF(AF5="Automático",25%,""))</f>
        <v>0.25</v>
      </c>
      <c r="AH5" s="72">
        <f>+AG5+AE5</f>
        <v>0.5</v>
      </c>
      <c r="AI5" s="348" t="s">
        <v>24</v>
      </c>
      <c r="AJ5" s="350" t="s">
        <v>838</v>
      </c>
      <c r="AK5" s="350">
        <f>+AH5*AA5</f>
        <v>0.125</v>
      </c>
      <c r="AL5" s="73">
        <f>+AA5-AK5</f>
        <v>0.125</v>
      </c>
      <c r="AM5" s="912" t="str">
        <f>+IF(C5="Corrupción","Moderado",IF(AL6&lt;=25%,"Bajo",IF(AL6&lt;=50%,"Moderado",IF(AL6&lt;=75%,"Alto",IF(AL6&gt;75%,"Extremo","")))))</f>
        <v>Bajo</v>
      </c>
      <c r="AN5" s="914" t="s">
        <v>59</v>
      </c>
      <c r="AO5" s="134">
        <v>1</v>
      </c>
      <c r="AP5" s="93" t="s">
        <v>839</v>
      </c>
      <c r="AQ5" s="293" t="s">
        <v>840</v>
      </c>
      <c r="AR5" s="36">
        <v>45658</v>
      </c>
      <c r="AS5" s="36">
        <v>46022</v>
      </c>
      <c r="AT5" s="296" t="s">
        <v>841</v>
      </c>
      <c r="AU5" s="34" t="s">
        <v>1345</v>
      </c>
    </row>
    <row r="6" spans="1:49" ht="334.8" customHeight="1" thickBot="1" x14ac:dyDescent="0.35">
      <c r="A6" s="899"/>
      <c r="B6" s="919"/>
      <c r="C6" s="919"/>
      <c r="D6" s="919"/>
      <c r="E6" s="919"/>
      <c r="F6" s="903"/>
      <c r="G6" s="919"/>
      <c r="H6" s="901"/>
      <c r="I6" s="903"/>
      <c r="J6" s="919"/>
      <c r="K6" s="919"/>
      <c r="L6" s="921"/>
      <c r="M6" s="919"/>
      <c r="N6" s="919"/>
      <c r="O6" s="919"/>
      <c r="P6" s="919"/>
      <c r="Q6" s="919"/>
      <c r="R6" s="919"/>
      <c r="S6" s="917"/>
      <c r="T6" s="917"/>
      <c r="U6" s="917"/>
      <c r="V6" s="909"/>
      <c r="W6" s="911"/>
      <c r="X6" s="909"/>
      <c r="Y6" s="911"/>
      <c r="Z6" s="913"/>
      <c r="AA6" s="907"/>
      <c r="AB6" s="905"/>
      <c r="AC6" s="405" t="s">
        <v>1338</v>
      </c>
      <c r="AD6" s="74" t="s">
        <v>57</v>
      </c>
      <c r="AE6" s="75">
        <f>IF(AD6="Preventivo",25%,IF(AD6="Detectivo",15%,IF(AD6="Correctivo",10%,"")))</f>
        <v>0.25</v>
      </c>
      <c r="AF6" s="351" t="s">
        <v>215</v>
      </c>
      <c r="AG6" s="75">
        <f>IF(AF6="Manual",15%,IF(AF6="Automático",25%,""))</f>
        <v>0.15</v>
      </c>
      <c r="AH6" s="75">
        <f>+AG6+AE6</f>
        <v>0.4</v>
      </c>
      <c r="AI6" s="349" t="s">
        <v>41</v>
      </c>
      <c r="AJ6" s="351"/>
      <c r="AK6" s="351">
        <f>+AL5*AH6</f>
        <v>0.05</v>
      </c>
      <c r="AL6" s="76">
        <f>+AL5-AK6</f>
        <v>7.4999999999999997E-2</v>
      </c>
      <c r="AM6" s="913"/>
      <c r="AN6" s="915"/>
      <c r="AO6" s="140">
        <v>2</v>
      </c>
      <c r="AP6" s="93" t="s">
        <v>842</v>
      </c>
      <c r="AQ6" s="293" t="s">
        <v>840</v>
      </c>
      <c r="AR6" s="36">
        <v>45658</v>
      </c>
      <c r="AS6" s="36">
        <v>46022</v>
      </c>
      <c r="AT6" s="305" t="s">
        <v>843</v>
      </c>
      <c r="AU6" s="34" t="s">
        <v>1345</v>
      </c>
    </row>
    <row r="7" spans="1:49" ht="375" thickBot="1" x14ac:dyDescent="0.35">
      <c r="A7" s="302" t="s">
        <v>217</v>
      </c>
      <c r="B7" s="348" t="s">
        <v>29</v>
      </c>
      <c r="C7" s="282" t="s">
        <v>92</v>
      </c>
      <c r="D7" s="282" t="s">
        <v>79</v>
      </c>
      <c r="E7" s="282" t="s">
        <v>36</v>
      </c>
      <c r="F7" s="304" t="s">
        <v>596</v>
      </c>
      <c r="G7" s="282" t="s">
        <v>597</v>
      </c>
      <c r="H7" s="282" t="s">
        <v>598</v>
      </c>
      <c r="I7" s="304" t="s">
        <v>599</v>
      </c>
      <c r="J7" s="282" t="s">
        <v>66</v>
      </c>
      <c r="K7" s="282">
        <v>1</v>
      </c>
      <c r="L7" s="285">
        <v>2.7777777777777779E-3</v>
      </c>
      <c r="M7" s="282" t="s">
        <v>30</v>
      </c>
      <c r="N7" s="282">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282" t="s">
        <v>64</v>
      </c>
      <c r="P7" s="282">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282" t="s">
        <v>73</v>
      </c>
      <c r="R7" s="282">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78" t="s">
        <v>60</v>
      </c>
      <c r="T7" s="278" t="s">
        <v>45</v>
      </c>
      <c r="U7" s="278">
        <f>+MAX(N7,P7,R7)</f>
        <v>0.6</v>
      </c>
      <c r="V7" s="289" t="str">
        <f>IF(L7&lt;=20%,"Muy baja",IF(L7&lt;=40%,"Baja",IF(L7&lt;=60%,"Media",IF(L7&lt;=80%,"Alta",IF(L7&lt;=100%,"Muy alta",IF(L7&gt;=100%,"Muy alta",""))))))</f>
        <v>Muy baja</v>
      </c>
      <c r="W7" s="271">
        <f>+IFERROR(VLOOKUP(V7,Fórmula!$F$1:$G$6,2,FALSE),"")</f>
        <v>0.2</v>
      </c>
      <c r="X7" s="280" t="str">
        <f>IF(U7=20%,"Leve",IF(U7=40%,"Menor",IF(U7=60%,"Moderado",IF(U7=80%,"Mayor",IF(U7=100%,"Catastrófico","")))))</f>
        <v>Moderado</v>
      </c>
      <c r="Y7" s="297" t="s">
        <v>56</v>
      </c>
      <c r="Z7" s="275" t="str">
        <f>+IFERROR(VLOOKUP(V7&amp;X7,Fórmula!$C$2:$D$26,2,FALSE),"")</f>
        <v>Moderado</v>
      </c>
      <c r="AA7" s="297" t="s">
        <v>56</v>
      </c>
      <c r="AB7" s="553" t="s">
        <v>600</v>
      </c>
      <c r="AC7" s="57" t="s">
        <v>641</v>
      </c>
      <c r="AD7" s="49" t="s">
        <v>57</v>
      </c>
      <c r="AE7" s="22">
        <f t="shared" ref="AE7:AE8" si="0">IF(AD7="Preventivo",25%,IF(AD7="Detectivo",15%,IF(AD7="Correctivo",10%,"")))</f>
        <v>0.25</v>
      </c>
      <c r="AF7" s="304" t="s">
        <v>215</v>
      </c>
      <c r="AG7" s="22">
        <f t="shared" ref="AG7:AG8" si="1">IF(AF7="Manual",15%,IF(AF7="Automático",25%,""))</f>
        <v>0.15</v>
      </c>
      <c r="AH7" s="22">
        <f t="shared" ref="AH7:AH8" si="2">+AG7+AE7</f>
        <v>0.4</v>
      </c>
      <c r="AI7" s="304" t="s">
        <v>640</v>
      </c>
      <c r="AJ7" s="282" t="s">
        <v>24</v>
      </c>
      <c r="AK7" s="304" t="s">
        <v>640</v>
      </c>
      <c r="AL7" s="365">
        <v>0.3</v>
      </c>
      <c r="AM7" s="340" t="s">
        <v>56</v>
      </c>
      <c r="AN7" s="416" t="s">
        <v>59</v>
      </c>
      <c r="AO7" s="411">
        <v>1</v>
      </c>
      <c r="AP7" s="287" t="s">
        <v>602</v>
      </c>
      <c r="AQ7" s="244" t="s">
        <v>844</v>
      </c>
      <c r="AR7" s="30">
        <v>45658</v>
      </c>
      <c r="AS7" s="30">
        <v>46022</v>
      </c>
      <c r="AT7" s="30" t="s">
        <v>603</v>
      </c>
      <c r="AU7" s="34" t="s">
        <v>1345</v>
      </c>
    </row>
    <row r="8" spans="1:49" s="617" customFormat="1" ht="409.6" x14ac:dyDescent="0.3">
      <c r="A8" s="602" t="s">
        <v>51</v>
      </c>
      <c r="B8" s="29" t="s">
        <v>1264</v>
      </c>
      <c r="C8" s="29" t="s">
        <v>58</v>
      </c>
      <c r="D8" s="29" t="s">
        <v>79</v>
      </c>
      <c r="E8" s="29" t="s">
        <v>80</v>
      </c>
      <c r="F8" s="40" t="s">
        <v>1261</v>
      </c>
      <c r="G8" s="182" t="s">
        <v>533</v>
      </c>
      <c r="H8" s="622" t="s">
        <v>1262</v>
      </c>
      <c r="I8" s="40" t="s">
        <v>1263</v>
      </c>
      <c r="J8" s="603" t="s">
        <v>95</v>
      </c>
      <c r="K8" s="604">
        <v>1</v>
      </c>
      <c r="L8" s="605">
        <f>IF(J8="Diaria",+(K8/360),IF(J8="Mensual",+(K8/12),IF(J8="Bimestral",+(K8/6),IF(J8="Trimestral",+(K8/4),IF(J8="Semestral",+(K8/2),IF(J8="Anual",+(K8/1),""))))))</f>
        <v>0.5</v>
      </c>
      <c r="M8" s="604" t="s">
        <v>47</v>
      </c>
      <c r="N8" s="588">
        <f t="shared" ref="N8" si="3">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606" t="s">
        <v>76</v>
      </c>
      <c r="P8" s="588" t="str">
        <f t="shared" ref="P8" si="4">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604" t="s">
        <v>73</v>
      </c>
      <c r="R8" s="588">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607" t="s">
        <v>60</v>
      </c>
      <c r="T8" s="607" t="s">
        <v>73</v>
      </c>
      <c r="U8" s="608">
        <f>+MAX(N8,P8,R8)</f>
        <v>0.4</v>
      </c>
      <c r="V8" s="609" t="str">
        <f>IF(L8&lt;=20%,"Muy baja",IF(L8&lt;=40%,"Baja",IF(L8&lt;=60%,"Media",IF(L8&lt;=80%,"Alta",IF(L8&lt;=100%,"Muy alta",IF(L8&gt;=100%,"Muy alta",""))))))</f>
        <v>Media</v>
      </c>
      <c r="W8" s="610">
        <f>+IFERROR(VLOOKUP(V8,[3]Fórmula!$F$1:$G$6,2,FALSE),"")</f>
        <v>0.6</v>
      </c>
      <c r="X8" s="611" t="s">
        <v>56</v>
      </c>
      <c r="Y8" s="610">
        <f>+IFERROR(VLOOKUP(X8,[3]Fórmula!$H$1:$I$6,2,FALSE),"")</f>
        <v>0.6</v>
      </c>
      <c r="Z8" s="611" t="str">
        <f>+IFERROR(VLOOKUP(V8&amp;X8,[3]Fórmula!$C$2:$D$26,2,FALSE),"")</f>
        <v>Moderado</v>
      </c>
      <c r="AA8" s="612">
        <f>IF(Z8="Bajo",25%,IF(Z8="Moderado",50%,IF(Z8="Alto",75%,IF(Z8="Extremo",100%,""))))</f>
        <v>0.5</v>
      </c>
      <c r="AB8" s="613"/>
      <c r="AC8" s="603" t="s">
        <v>1311</v>
      </c>
      <c r="AD8" s="40" t="s">
        <v>57</v>
      </c>
      <c r="AE8" s="589">
        <f t="shared" si="0"/>
        <v>0.25</v>
      </c>
      <c r="AF8" s="40" t="s">
        <v>215</v>
      </c>
      <c r="AG8" s="589">
        <f t="shared" si="1"/>
        <v>0.15</v>
      </c>
      <c r="AH8" s="589">
        <f t="shared" si="2"/>
        <v>0.4</v>
      </c>
      <c r="AI8" s="40" t="s">
        <v>216</v>
      </c>
      <c r="AJ8" s="40" t="s">
        <v>24</v>
      </c>
      <c r="AK8" s="40" t="s">
        <v>1312</v>
      </c>
      <c r="AL8" s="29">
        <f>+AA8*AH8</f>
        <v>0.2</v>
      </c>
      <c r="AM8" s="652" t="s">
        <v>56</v>
      </c>
      <c r="AN8" s="486" t="s">
        <v>59</v>
      </c>
      <c r="AO8" s="616"/>
      <c r="AP8" s="182"/>
      <c r="AQ8" s="46"/>
      <c r="AR8" s="618"/>
      <c r="AS8" s="618"/>
      <c r="AT8" s="46"/>
      <c r="AU8" s="619"/>
    </row>
  </sheetData>
  <sheetProtection formatCells="0" formatColumns="0" formatRows="0"/>
  <mergeCells count="49">
    <mergeCell ref="G5:G6"/>
    <mergeCell ref="M5:M6"/>
    <mergeCell ref="F5:F6"/>
    <mergeCell ref="B5:B6"/>
    <mergeCell ref="C5:C6"/>
    <mergeCell ref="D5:D6"/>
    <mergeCell ref="E5:E6"/>
    <mergeCell ref="J5:J6"/>
    <mergeCell ref="K5:K6"/>
    <mergeCell ref="L5:L6"/>
    <mergeCell ref="T5:T6"/>
    <mergeCell ref="N5:N6"/>
    <mergeCell ref="O5:O6"/>
    <mergeCell ref="P5:P6"/>
    <mergeCell ref="Q5:Q6"/>
    <mergeCell ref="R5:R6"/>
    <mergeCell ref="S5:S6"/>
    <mergeCell ref="A1:AU1"/>
    <mergeCell ref="A2:T3"/>
    <mergeCell ref="U2:AB3"/>
    <mergeCell ref="AC2:AK2"/>
    <mergeCell ref="AM2:AO2"/>
    <mergeCell ref="AP2:AU2"/>
    <mergeCell ref="AC3:AC4"/>
    <mergeCell ref="AD3:AG3"/>
    <mergeCell ref="AH3:AH4"/>
    <mergeCell ref="AI3:AK3"/>
    <mergeCell ref="AL3:AN4"/>
    <mergeCell ref="Z5:Z6"/>
    <mergeCell ref="AM5:AM6"/>
    <mergeCell ref="AN5:AN6"/>
    <mergeCell ref="Y5:Y6"/>
    <mergeCell ref="U5:U6"/>
    <mergeCell ref="A5:A6"/>
    <mergeCell ref="H5:H6"/>
    <mergeCell ref="I5:I6"/>
    <mergeCell ref="AU3:AU4"/>
    <mergeCell ref="G4:H4"/>
    <mergeCell ref="AJ4:AK4"/>
    <mergeCell ref="AO3:AO4"/>
    <mergeCell ref="AP3:AQ4"/>
    <mergeCell ref="AR3:AR4"/>
    <mergeCell ref="AS3:AS4"/>
    <mergeCell ref="AT3:AT4"/>
    <mergeCell ref="AB5:AB6"/>
    <mergeCell ref="AA5:AA6"/>
    <mergeCell ref="V5:V6"/>
    <mergeCell ref="W5:W6"/>
    <mergeCell ref="X5:X6"/>
  </mergeCells>
  <conditionalFormatting sqref="AI8">
    <cfRule type="containsText" dxfId="649" priority="8" operator="containsText" text="BAJA">
      <formula>NOT(ISERROR(SEARCH("BAJA",AI8)))</formula>
    </cfRule>
    <cfRule type="containsText" dxfId="648" priority="9" operator="containsText" text="MEDIA">
      <formula>NOT(ISERROR(SEARCH("MEDIA",AI8)))</formula>
    </cfRule>
    <cfRule type="containsText" dxfId="647" priority="10" operator="containsText" text="ALTA">
      <formula>NOT(ISERROR(SEARCH("ALTA",AI8)))</formula>
    </cfRule>
  </conditionalFormatting>
  <conditionalFormatting sqref="AI7:AL7 AQ7">
    <cfRule type="containsText" dxfId="646" priority="88" operator="containsText" text="BAJA">
      <formula>NOT(ISERROR(SEARCH("BAJA",AI7)))</formula>
    </cfRule>
    <cfRule type="containsText" dxfId="645" priority="89" operator="containsText" text="MEDIA">
      <formula>NOT(ISERROR(SEARCH("MEDIA",AI7)))</formula>
    </cfRule>
    <cfRule type="containsText" dxfId="644" priority="90" operator="containsText" text="ALTA">
      <formula>NOT(ISERROR(SEARCH("ALTA",AI7)))</formula>
    </cfRule>
  </conditionalFormatting>
  <conditionalFormatting sqref="AK5:AL6">
    <cfRule type="containsText" dxfId="643" priority="165" operator="containsText" text="BAJA">
      <formula>NOT(ISERROR(SEARCH("BAJA",AK5)))</formula>
    </cfRule>
    <cfRule type="containsText" dxfId="642" priority="166" operator="containsText" text="MEDIA">
      <formula>NOT(ISERROR(SEARCH("MEDIA",AK5)))</formula>
    </cfRule>
    <cfRule type="containsText" dxfId="641" priority="167" operator="containsText" text="ALTA">
      <formula>NOT(ISERROR(SEARCH("ALTA",AK5)))</formula>
    </cfRule>
  </conditionalFormatting>
  <conditionalFormatting sqref="AL5:AL8">
    <cfRule type="cellIs" dxfId="640" priority="11" operator="greaterThan">
      <formula>75%</formula>
    </cfRule>
    <cfRule type="cellIs" dxfId="639" priority="12" operator="between">
      <formula>51%</formula>
      <formula>75%</formula>
    </cfRule>
    <cfRule type="cellIs" dxfId="638" priority="13" operator="between">
      <formula>26%</formula>
      <formula>50%</formula>
    </cfRule>
    <cfRule type="cellIs" dxfId="637" priority="14" operator="between">
      <formula>0%</formula>
      <formula>25%</formula>
    </cfRule>
  </conditionalFormatting>
  <conditionalFormatting sqref="AL8">
    <cfRule type="containsText" dxfId="636" priority="15" operator="containsText" text="BAJA">
      <formula>NOT(ISERROR(SEARCH("BAJA",AL8)))</formula>
    </cfRule>
    <cfRule type="containsText" dxfId="635" priority="16" operator="containsText" text="MEDIA">
      <formula>NOT(ISERROR(SEARCH("MEDIA",AL8)))</formula>
    </cfRule>
    <cfRule type="containsText" dxfId="634" priority="17" operator="containsText" text="ALTA">
      <formula>NOT(ISERROR(SEARCH("ALTA",AL8)))</formula>
    </cfRule>
  </conditionalFormatting>
  <dataValidations count="3">
    <dataValidation type="list" allowBlank="1" showInputMessage="1" showErrorMessage="1" sqref="A5 A7:A8" xr:uid="{00000000-0002-0000-0B00-000000000000}">
      <formula1>"SI,NO"</formula1>
    </dataValidation>
    <dataValidation type="list" allowBlank="1" showInputMessage="1" showErrorMessage="1" sqref="AI8" xr:uid="{4A7E08EC-620D-4008-A26E-CE8CD2245E15}">
      <formula1>"Confiable,No confiable"</formula1>
    </dataValidation>
    <dataValidation type="list" allowBlank="1" showInputMessage="1" showErrorMessage="1" sqref="AF5:AF8" xr:uid="{00000000-0002-0000-0B00-000004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B00-000005000000}">
          <x14:formula1>
            <xm:f>Listas!$K$2:$K$5</xm:f>
          </x14:formula1>
          <xm:sqref>S5</xm:sqref>
        </x14:dataValidation>
        <x14:dataValidation type="list" allowBlank="1" showInputMessage="1" showErrorMessage="1" xr:uid="{00000000-0002-0000-0B00-000006000000}">
          <x14:formula1>
            <xm:f>Listas!$C$2:$C$8</xm:f>
          </x14:formula1>
          <xm:sqref>E5 E7</xm:sqref>
        </x14:dataValidation>
        <x14:dataValidation type="list" allowBlank="1" showInputMessage="1" showErrorMessage="1" xr:uid="{00000000-0002-0000-0B00-000007000000}">
          <x14:formula1>
            <xm:f>Listas!$J$2:$J$6</xm:f>
          </x14:formula1>
          <xm:sqref>AN5</xm:sqref>
        </x14:dataValidation>
        <x14:dataValidation type="list" allowBlank="1" showInputMessage="1" showErrorMessage="1" xr:uid="{00000000-0002-0000-0B00-000008000000}">
          <x14:formula1>
            <xm:f>Listas!$B$2:$B$7</xm:f>
          </x14:formula1>
          <xm:sqref>D5 D7</xm:sqref>
        </x14:dataValidation>
        <x14:dataValidation type="list" allowBlank="1" showInputMessage="1" showErrorMessage="1" xr:uid="{00000000-0002-0000-0B00-00000D000000}">
          <x14:formula1>
            <xm:f>Listas!$H$2:$H$3</xm:f>
          </x14:formula1>
          <xm:sqref>AI5:AI6 AJ7</xm:sqref>
        </x14:dataValidation>
        <x14:dataValidation type="list" allowBlank="1" showInputMessage="1" showErrorMessage="1" xr:uid="{00000000-0002-0000-0B00-000012000000}">
          <x14:formula1>
            <xm:f>Listas!$M$2:$M$15</xm:f>
          </x14:formula1>
          <xm:sqref>B5 B7</xm:sqref>
        </x14:dataValidation>
        <x14:dataValidation type="list" allowBlank="1" showInputMessage="1" showErrorMessage="1" xr:uid="{82BD8AA0-B553-49B5-A47D-A67B1DB47269}">
          <x14:formula1>
            <xm:f>Listas!$K$2:$K$6</xm:f>
          </x14:formula1>
          <xm:sqref>S7</xm:sqref>
        </x14:dataValidation>
        <x14:dataValidation type="list" allowBlank="1" showInputMessage="1" showErrorMessage="1" xr:uid="{00000000-0002-0000-0B00-000009000000}">
          <x14:formula1>
            <xm:f>Listas!$Q$2:$Q$8</xm:f>
          </x14:formula1>
          <xm:sqref>J5:J7</xm:sqref>
        </x14:dataValidation>
        <x14:dataValidation type="list" allowBlank="1" showInputMessage="1" showErrorMessage="1" xr:uid="{00000000-0002-0000-0B00-00000A000000}">
          <x14:formula1>
            <xm:f>Listas!$L$2:$L$5</xm:f>
          </x14:formula1>
          <xm:sqref>T5:T7</xm:sqref>
        </x14:dataValidation>
        <x14:dataValidation type="list" allowBlank="1" showInputMessage="1" showErrorMessage="1" xr:uid="{00000000-0002-0000-0B00-00000B000000}">
          <x14:formula1>
            <xm:f>Listas!$G$2:$G$11</xm:f>
          </x14:formula1>
          <xm:sqref>C5:C7</xm:sqref>
        </x14:dataValidation>
        <x14:dataValidation type="list" allowBlank="1" showInputMessage="1" showErrorMessage="1" xr:uid="{00000000-0002-0000-0B00-00000C000000}">
          <x14:formula1>
            <xm:f>Listas!$F$2:$F$4</xm:f>
          </x14:formula1>
          <xm:sqref>AD5:AD7</xm:sqref>
        </x14:dataValidation>
        <x14:dataValidation type="list" allowBlank="1" showInputMessage="1" showErrorMessage="1" xr:uid="{00000000-0002-0000-0B00-00000F000000}">
          <x14:formula1>
            <xm:f>Listas!$P$2:$P$7</xm:f>
          </x14:formula1>
          <xm:sqref>Q5:Q7</xm:sqref>
        </x14:dataValidation>
        <x14:dataValidation type="list" allowBlank="1" showInputMessage="1" showErrorMessage="1" xr:uid="{00000000-0002-0000-0B00-000010000000}">
          <x14:formula1>
            <xm:f>Listas!$O$2:$O$7</xm:f>
          </x14:formula1>
          <xm:sqref>O5:O7</xm:sqref>
        </x14:dataValidation>
        <x14:dataValidation type="list" allowBlank="1" showInputMessage="1" showErrorMessage="1" xr:uid="{00000000-0002-0000-0B00-000011000000}">
          <x14:formula1>
            <xm:f>Listas!$N$2:$N$7</xm:f>
          </x14:formula1>
          <xm:sqref>M5:M7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C0702-1671-472D-A780-9A072722DF77}">
  <dimension ref="A1:AU38"/>
  <sheetViews>
    <sheetView topLeftCell="A37" zoomScale="90" zoomScaleNormal="100" workbookViewId="0">
      <selection activeCell="H38" sqref="H38"/>
    </sheetView>
  </sheetViews>
  <sheetFormatPr baseColWidth="10" defaultColWidth="11.44140625" defaultRowHeight="15" customHeight="1" x14ac:dyDescent="0.3"/>
  <cols>
    <col min="1" max="1" width="14.109375" style="1" customWidth="1"/>
    <col min="2" max="2" width="16.5546875" style="6" customWidth="1"/>
    <col min="3" max="3" width="17.33203125" style="6" customWidth="1"/>
    <col min="4" max="4" width="15.441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7.33203125" style="2" customWidth="1"/>
    <col min="11" max="11" width="24.109375" style="2" customWidth="1"/>
    <col min="12" max="12" width="17.5546875" style="2" customWidth="1"/>
    <col min="13" max="13" width="19.44140625" style="2" bestFit="1" customWidth="1"/>
    <col min="14" max="14" width="3.44140625" style="2" hidden="1" customWidth="1"/>
    <col min="15" max="15" width="21.88671875" style="2" customWidth="1"/>
    <col min="16" max="16" width="3.44140625" style="2" hidden="1" customWidth="1"/>
    <col min="17" max="17" width="24.33203125" style="2" customWidth="1"/>
    <col min="18" max="18" width="3" style="2" hidden="1" customWidth="1"/>
    <col min="19" max="20" width="21.88671875" style="2" customWidth="1"/>
    <col min="21" max="21" width="21.88671875" style="2" hidden="1" customWidth="1"/>
    <col min="22" max="22" width="15" style="2" customWidth="1"/>
    <col min="23" max="23" width="5.6640625" style="21" hidden="1" customWidth="1"/>
    <col min="24" max="24" width="13.6640625" style="2" customWidth="1"/>
    <col min="25" max="25" width="5.6640625" style="21" hidden="1" customWidth="1"/>
    <col min="26" max="26" width="16.88671875" style="2" customWidth="1"/>
    <col min="27" max="27" width="5.44140625" style="2" hidden="1" customWidth="1"/>
    <col min="28" max="28" width="19.5546875" style="2" customWidth="1"/>
    <col min="29" max="29" width="94.44140625" style="2" customWidth="1"/>
    <col min="30" max="30" width="10" style="2" customWidth="1"/>
    <col min="31" max="31" width="8.44140625" style="21" customWidth="1"/>
    <col min="32" max="32" width="20.33203125" style="21" customWidth="1"/>
    <col min="33" max="33" width="9" style="21" customWidth="1"/>
    <col min="34" max="34" width="14.109375" style="21" customWidth="1"/>
    <col min="35" max="35" width="14.6640625" style="6" customWidth="1"/>
    <col min="36" max="36" width="20.6640625" style="2" customWidth="1"/>
    <col min="37" max="37" width="13.6640625" style="2" hidden="1" customWidth="1"/>
    <col min="38" max="38" width="11" style="24" hidden="1" customWidth="1"/>
    <col min="39" max="39" width="12.6640625" style="2" customWidth="1"/>
    <col min="40" max="40" width="15.6640625" style="2" customWidth="1"/>
    <col min="41" max="41" width="27.88671875" style="5" customWidth="1"/>
    <col min="42" max="42" width="18.88671875" style="4" customWidth="1"/>
    <col min="43" max="43" width="10.44140625" style="3" customWidth="1"/>
    <col min="44" max="44" width="15.6640625" style="3" customWidth="1"/>
    <col min="45" max="45" width="21.88671875" style="2" customWidth="1"/>
    <col min="46" max="196" width="11.44140625" style="1"/>
    <col min="197" max="197" width="21.88671875" style="1" customWidth="1"/>
    <col min="198" max="198" width="13.88671875" style="1" customWidth="1"/>
    <col min="199" max="199" width="38.6640625" style="1" customWidth="1"/>
    <col min="200" max="200" width="3" style="1" bestFit="1" customWidth="1"/>
    <col min="201" max="201" width="32.33203125" style="1" customWidth="1"/>
    <col min="202" max="202" width="46.33203125" style="1" customWidth="1"/>
    <col min="203" max="203" width="19" style="1" customWidth="1"/>
    <col min="204" max="204" width="0" style="1" hidden="1" customWidth="1"/>
    <col min="205" max="205" width="17.6640625" style="1" customWidth="1"/>
    <col min="206" max="206" width="0" style="1" hidden="1" customWidth="1"/>
    <col min="207" max="207" width="22.33203125" style="1" customWidth="1"/>
    <col min="208" max="208" width="5.33203125" style="1" customWidth="1"/>
    <col min="209" max="209" width="36.33203125" style="1" customWidth="1"/>
    <col min="210" max="210" width="5.6640625" style="1" customWidth="1"/>
    <col min="211" max="211" width="0" style="1" hidden="1" customWidth="1"/>
    <col min="212" max="212" width="20.6640625" style="1" customWidth="1"/>
    <col min="213" max="213" width="4.88671875" style="1" customWidth="1"/>
    <col min="214" max="214" width="0" style="1" hidden="1" customWidth="1"/>
    <col min="215" max="215" width="24.6640625" style="1" customWidth="1"/>
    <col min="216" max="216" width="12.33203125" style="1" customWidth="1"/>
    <col min="217" max="217" width="0" style="1" hidden="1" customWidth="1"/>
    <col min="218" max="218" width="3.44140625" style="1" customWidth="1"/>
    <col min="219" max="219" width="0" style="1" hidden="1" customWidth="1"/>
    <col min="220" max="220" width="17.6640625" style="1" customWidth="1"/>
    <col min="221" max="221" width="3.44140625" style="1" customWidth="1"/>
    <col min="222" max="222" width="0" style="1" hidden="1" customWidth="1"/>
    <col min="223" max="223" width="23.6640625" style="1" customWidth="1"/>
    <col min="224" max="224" width="10" style="1" customWidth="1"/>
    <col min="225" max="225" width="0" style="1" hidden="1" customWidth="1"/>
    <col min="226" max="227" width="14.6640625" style="1" customWidth="1"/>
    <col min="228" max="228" width="12.88671875" style="1" customWidth="1"/>
    <col min="229" max="229" width="3.33203125" style="1" customWidth="1"/>
    <col min="230" max="230" width="30.33203125" style="1" customWidth="1"/>
    <col min="231" max="231" width="5" style="1" customWidth="1"/>
    <col min="232" max="232" width="0" style="1" hidden="1" customWidth="1"/>
    <col min="233" max="233" width="14.33203125" style="1" customWidth="1"/>
    <col min="234" max="234" width="5.6640625" style="1" customWidth="1"/>
    <col min="235" max="235" width="0" style="1" hidden="1" customWidth="1"/>
    <col min="236" max="236" width="17.33203125" style="1" customWidth="1"/>
    <col min="237" max="237" width="12.6640625" style="1" customWidth="1"/>
    <col min="238" max="238" width="0" style="1" hidden="1" customWidth="1"/>
    <col min="239" max="239" width="5.33203125" style="1" customWidth="1"/>
    <col min="240" max="240" width="0" style="1" hidden="1" customWidth="1"/>
    <col min="241" max="241" width="17" style="1" customWidth="1"/>
    <col min="242" max="242" width="6.33203125" style="1" customWidth="1"/>
    <col min="243" max="243" width="0" style="1" hidden="1" customWidth="1"/>
    <col min="244" max="244" width="14.33203125" style="1" customWidth="1"/>
    <col min="245" max="245" width="7.5546875" style="1" customWidth="1"/>
    <col min="246" max="246" width="0" style="1" hidden="1" customWidth="1"/>
    <col min="247" max="248" width="14.33203125" style="1" customWidth="1"/>
    <col min="249" max="249" width="20.88671875" style="1" customWidth="1"/>
    <col min="250" max="250" width="14.44140625" style="1" customWidth="1"/>
    <col min="251" max="251" width="15" style="1" customWidth="1"/>
    <col min="252" max="252" width="2.6640625" style="1" customWidth="1"/>
    <col min="253" max="253" width="11.6640625" style="1" customWidth="1"/>
    <col min="254" max="254" width="11.5546875" style="1" customWidth="1"/>
    <col min="255" max="255" width="2.33203125" style="1" customWidth="1"/>
    <col min="256" max="256" width="41" style="1" customWidth="1"/>
    <col min="257" max="257" width="14.33203125" style="1" customWidth="1"/>
    <col min="258" max="259" width="11.5546875" style="1" customWidth="1"/>
    <col min="260" max="260" width="21.88671875" style="1" customWidth="1"/>
    <col min="261" max="452" width="11.44140625" style="1"/>
    <col min="453" max="453" width="21.88671875" style="1" customWidth="1"/>
    <col min="454" max="454" width="13.88671875" style="1" customWidth="1"/>
    <col min="455" max="455" width="38.6640625" style="1" customWidth="1"/>
    <col min="456" max="456" width="3" style="1" bestFit="1" customWidth="1"/>
    <col min="457" max="457" width="32.33203125" style="1" customWidth="1"/>
    <col min="458" max="458" width="46.33203125" style="1" customWidth="1"/>
    <col min="459" max="459" width="19" style="1" customWidth="1"/>
    <col min="460" max="460" width="0" style="1" hidden="1" customWidth="1"/>
    <col min="461" max="461" width="17.6640625" style="1" customWidth="1"/>
    <col min="462" max="462" width="0" style="1" hidden="1" customWidth="1"/>
    <col min="463" max="463" width="22.33203125" style="1" customWidth="1"/>
    <col min="464" max="464" width="5.33203125" style="1" customWidth="1"/>
    <col min="465" max="465" width="36.33203125" style="1" customWidth="1"/>
    <col min="466" max="466" width="5.6640625" style="1" customWidth="1"/>
    <col min="467" max="467" width="0" style="1" hidden="1" customWidth="1"/>
    <col min="468" max="468" width="20.6640625" style="1" customWidth="1"/>
    <col min="469" max="469" width="4.88671875" style="1" customWidth="1"/>
    <col min="470" max="470" width="0" style="1" hidden="1" customWidth="1"/>
    <col min="471" max="471" width="24.6640625" style="1" customWidth="1"/>
    <col min="472" max="472" width="12.33203125" style="1" customWidth="1"/>
    <col min="473" max="473" width="0" style="1" hidden="1" customWidth="1"/>
    <col min="474" max="474" width="3.44140625" style="1" customWidth="1"/>
    <col min="475" max="475" width="0" style="1" hidden="1" customWidth="1"/>
    <col min="476" max="476" width="17.6640625" style="1" customWidth="1"/>
    <col min="477" max="477" width="3.44140625" style="1" customWidth="1"/>
    <col min="478" max="478" width="0" style="1" hidden="1" customWidth="1"/>
    <col min="479" max="479" width="23.6640625" style="1" customWidth="1"/>
    <col min="480" max="480" width="10" style="1" customWidth="1"/>
    <col min="481" max="481" width="0" style="1" hidden="1" customWidth="1"/>
    <col min="482" max="483" width="14.6640625" style="1" customWidth="1"/>
    <col min="484" max="484" width="12.88671875" style="1" customWidth="1"/>
    <col min="485" max="485" width="3.33203125" style="1" customWidth="1"/>
    <col min="486" max="486" width="30.33203125" style="1" customWidth="1"/>
    <col min="487" max="487" width="5" style="1" customWidth="1"/>
    <col min="488" max="488" width="0" style="1" hidden="1" customWidth="1"/>
    <col min="489" max="489" width="14.33203125" style="1" customWidth="1"/>
    <col min="490" max="490" width="5.6640625" style="1" customWidth="1"/>
    <col min="491" max="491" width="0" style="1" hidden="1" customWidth="1"/>
    <col min="492" max="492" width="17.33203125" style="1" customWidth="1"/>
    <col min="493" max="493" width="12.6640625" style="1" customWidth="1"/>
    <col min="494" max="494" width="0" style="1" hidden="1" customWidth="1"/>
    <col min="495" max="495" width="5.33203125" style="1" customWidth="1"/>
    <col min="496" max="496" width="0" style="1" hidden="1" customWidth="1"/>
    <col min="497" max="497" width="17" style="1" customWidth="1"/>
    <col min="498" max="498" width="6.33203125" style="1" customWidth="1"/>
    <col min="499" max="499" width="0" style="1" hidden="1" customWidth="1"/>
    <col min="500" max="500" width="14.33203125" style="1" customWidth="1"/>
    <col min="501" max="501" width="7.5546875" style="1" customWidth="1"/>
    <col min="502" max="502" width="0" style="1" hidden="1" customWidth="1"/>
    <col min="503" max="504" width="14.33203125" style="1" customWidth="1"/>
    <col min="505" max="505" width="20.88671875" style="1" customWidth="1"/>
    <col min="506" max="506" width="14.44140625" style="1" customWidth="1"/>
    <col min="507" max="507" width="15" style="1" customWidth="1"/>
    <col min="508" max="508" width="2.6640625" style="1" customWidth="1"/>
    <col min="509" max="509" width="11.6640625" style="1" customWidth="1"/>
    <col min="510" max="510" width="11.5546875" style="1" customWidth="1"/>
    <col min="511" max="511" width="2.33203125" style="1" customWidth="1"/>
    <col min="512" max="512" width="41" style="1" customWidth="1"/>
    <col min="513" max="513" width="14.33203125" style="1" customWidth="1"/>
    <col min="514" max="515" width="11.5546875" style="1" customWidth="1"/>
    <col min="516" max="516" width="21.88671875" style="1" customWidth="1"/>
    <col min="517" max="708" width="11.44140625" style="1"/>
    <col min="709" max="709" width="21.88671875" style="1" customWidth="1"/>
    <col min="710" max="710" width="13.88671875" style="1" customWidth="1"/>
    <col min="711" max="711" width="38.6640625" style="1" customWidth="1"/>
    <col min="712" max="712" width="3" style="1" bestFit="1" customWidth="1"/>
    <col min="713" max="713" width="32.33203125" style="1" customWidth="1"/>
    <col min="714" max="714" width="46.33203125" style="1" customWidth="1"/>
    <col min="715" max="715" width="19" style="1" customWidth="1"/>
    <col min="716" max="716" width="0" style="1" hidden="1" customWidth="1"/>
    <col min="717" max="717" width="17.6640625" style="1" customWidth="1"/>
    <col min="718" max="718" width="0" style="1" hidden="1" customWidth="1"/>
    <col min="719" max="719" width="22.33203125" style="1" customWidth="1"/>
    <col min="720" max="720" width="5.33203125" style="1" customWidth="1"/>
    <col min="721" max="721" width="36.33203125" style="1" customWidth="1"/>
    <col min="722" max="722" width="5.6640625" style="1" customWidth="1"/>
    <col min="723" max="723" width="0" style="1" hidden="1" customWidth="1"/>
    <col min="724" max="724" width="20.6640625" style="1" customWidth="1"/>
    <col min="725" max="725" width="4.88671875" style="1" customWidth="1"/>
    <col min="726" max="726" width="0" style="1" hidden="1" customWidth="1"/>
    <col min="727" max="727" width="24.6640625" style="1" customWidth="1"/>
    <col min="728" max="728" width="12.33203125" style="1" customWidth="1"/>
    <col min="729" max="729" width="0" style="1" hidden="1" customWidth="1"/>
    <col min="730" max="730" width="3.44140625" style="1" customWidth="1"/>
    <col min="731" max="731" width="0" style="1" hidden="1" customWidth="1"/>
    <col min="732" max="732" width="17.6640625" style="1" customWidth="1"/>
    <col min="733" max="733" width="3.44140625" style="1" customWidth="1"/>
    <col min="734" max="734" width="0" style="1" hidden="1" customWidth="1"/>
    <col min="735" max="735" width="23.6640625" style="1" customWidth="1"/>
    <col min="736" max="736" width="10" style="1" customWidth="1"/>
    <col min="737" max="737" width="0" style="1" hidden="1" customWidth="1"/>
    <col min="738" max="739" width="14.6640625" style="1" customWidth="1"/>
    <col min="740" max="740" width="12.88671875" style="1" customWidth="1"/>
    <col min="741" max="741" width="3.33203125" style="1" customWidth="1"/>
    <col min="742" max="742" width="30.33203125" style="1" customWidth="1"/>
    <col min="743" max="743" width="5" style="1" customWidth="1"/>
    <col min="744" max="744" width="0" style="1" hidden="1" customWidth="1"/>
    <col min="745" max="745" width="14.33203125" style="1" customWidth="1"/>
    <col min="746" max="746" width="5.6640625" style="1" customWidth="1"/>
    <col min="747" max="747" width="0" style="1" hidden="1" customWidth="1"/>
    <col min="748" max="748" width="17.33203125" style="1" customWidth="1"/>
    <col min="749" max="749" width="12.6640625" style="1" customWidth="1"/>
    <col min="750" max="750" width="0" style="1" hidden="1" customWidth="1"/>
    <col min="751" max="751" width="5.33203125" style="1" customWidth="1"/>
    <col min="752" max="752" width="0" style="1" hidden="1" customWidth="1"/>
    <col min="753" max="753" width="17" style="1" customWidth="1"/>
    <col min="754" max="754" width="6.33203125" style="1" customWidth="1"/>
    <col min="755" max="755" width="0" style="1" hidden="1" customWidth="1"/>
    <col min="756" max="756" width="14.33203125" style="1" customWidth="1"/>
    <col min="757" max="757" width="7.5546875" style="1" customWidth="1"/>
    <col min="758" max="758" width="0" style="1" hidden="1" customWidth="1"/>
    <col min="759" max="760" width="14.33203125" style="1" customWidth="1"/>
    <col min="761" max="761" width="20.88671875" style="1" customWidth="1"/>
    <col min="762" max="762" width="14.44140625" style="1" customWidth="1"/>
    <col min="763" max="763" width="15" style="1" customWidth="1"/>
    <col min="764" max="764" width="2.6640625" style="1" customWidth="1"/>
    <col min="765" max="765" width="11.6640625" style="1" customWidth="1"/>
    <col min="766" max="766" width="11.5546875" style="1" customWidth="1"/>
    <col min="767" max="767" width="2.33203125" style="1" customWidth="1"/>
    <col min="768" max="768" width="41" style="1" customWidth="1"/>
    <col min="769" max="769" width="14.33203125" style="1" customWidth="1"/>
    <col min="770" max="771" width="11.5546875" style="1" customWidth="1"/>
    <col min="772" max="772" width="21.88671875" style="1" customWidth="1"/>
    <col min="773" max="964" width="11.44140625" style="1"/>
    <col min="965" max="965" width="21.88671875" style="1" customWidth="1"/>
    <col min="966" max="966" width="13.88671875" style="1" customWidth="1"/>
    <col min="967" max="967" width="38.6640625" style="1" customWidth="1"/>
    <col min="968" max="968" width="3" style="1" bestFit="1" customWidth="1"/>
    <col min="969" max="969" width="32.33203125" style="1" customWidth="1"/>
    <col min="970" max="970" width="46.33203125" style="1" customWidth="1"/>
    <col min="971" max="971" width="19" style="1" customWidth="1"/>
    <col min="972" max="972" width="0" style="1" hidden="1" customWidth="1"/>
    <col min="973" max="973" width="17.6640625" style="1" customWidth="1"/>
    <col min="974" max="974" width="0" style="1" hidden="1" customWidth="1"/>
    <col min="975" max="975" width="22.33203125" style="1" customWidth="1"/>
    <col min="976" max="976" width="5.33203125" style="1" customWidth="1"/>
    <col min="977" max="977" width="36.33203125" style="1" customWidth="1"/>
    <col min="978" max="978" width="5.6640625" style="1" customWidth="1"/>
    <col min="979" max="979" width="0" style="1" hidden="1" customWidth="1"/>
    <col min="980" max="980" width="20.6640625" style="1" customWidth="1"/>
    <col min="981" max="981" width="4.88671875" style="1" customWidth="1"/>
    <col min="982" max="982" width="0" style="1" hidden="1" customWidth="1"/>
    <col min="983" max="983" width="24.6640625" style="1" customWidth="1"/>
    <col min="984" max="984" width="12.33203125" style="1" customWidth="1"/>
    <col min="985" max="985" width="0" style="1" hidden="1" customWidth="1"/>
    <col min="986" max="986" width="3.44140625" style="1" customWidth="1"/>
    <col min="987" max="987" width="0" style="1" hidden="1" customWidth="1"/>
    <col min="988" max="988" width="17.6640625" style="1" customWidth="1"/>
    <col min="989" max="989" width="3.44140625" style="1" customWidth="1"/>
    <col min="990" max="990" width="0" style="1" hidden="1" customWidth="1"/>
    <col min="991" max="991" width="23.6640625" style="1" customWidth="1"/>
    <col min="992" max="992" width="10" style="1" customWidth="1"/>
    <col min="993" max="993" width="0" style="1" hidden="1" customWidth="1"/>
    <col min="994" max="995" width="14.6640625" style="1" customWidth="1"/>
    <col min="996" max="996" width="12.88671875" style="1" customWidth="1"/>
    <col min="997" max="997" width="3.33203125" style="1" customWidth="1"/>
    <col min="998" max="998" width="30.33203125" style="1" customWidth="1"/>
    <col min="999" max="999" width="5" style="1" customWidth="1"/>
    <col min="1000" max="1000" width="0" style="1" hidden="1" customWidth="1"/>
    <col min="1001" max="1001" width="14.33203125" style="1" customWidth="1"/>
    <col min="1002" max="1002" width="5.6640625" style="1" customWidth="1"/>
    <col min="1003" max="1003" width="0" style="1" hidden="1" customWidth="1"/>
    <col min="1004" max="1004" width="17.33203125" style="1" customWidth="1"/>
    <col min="1005" max="1005" width="12.6640625" style="1" customWidth="1"/>
    <col min="1006" max="1006" width="0" style="1" hidden="1" customWidth="1"/>
    <col min="1007" max="1007" width="5.33203125" style="1" customWidth="1"/>
    <col min="1008" max="1008" width="0" style="1" hidden="1" customWidth="1"/>
    <col min="1009" max="1009" width="17" style="1" customWidth="1"/>
    <col min="1010" max="1010" width="6.33203125" style="1" customWidth="1"/>
    <col min="1011" max="1011" width="0" style="1" hidden="1" customWidth="1"/>
    <col min="1012" max="1012" width="14.33203125" style="1" customWidth="1"/>
    <col min="1013" max="1013" width="7.5546875" style="1" customWidth="1"/>
    <col min="1014" max="1014" width="0" style="1" hidden="1" customWidth="1"/>
    <col min="1015" max="1016" width="14.33203125" style="1" customWidth="1"/>
    <col min="1017" max="1017" width="20.88671875" style="1" customWidth="1"/>
    <col min="1018" max="1018" width="14.44140625" style="1" customWidth="1"/>
    <col min="1019" max="1019" width="15" style="1" customWidth="1"/>
    <col min="1020" max="1020" width="2.6640625" style="1" customWidth="1"/>
    <col min="1021" max="1021" width="11.6640625" style="1" customWidth="1"/>
    <col min="1022" max="1022" width="11.5546875" style="1" customWidth="1"/>
    <col min="1023" max="1023" width="2.33203125" style="1" customWidth="1"/>
    <col min="1024" max="1024" width="41" style="1" customWidth="1"/>
    <col min="1025" max="1025" width="14.33203125" style="1" customWidth="1"/>
    <col min="1026" max="1027" width="11.5546875" style="1" customWidth="1"/>
    <col min="1028" max="1028" width="21.88671875" style="1" customWidth="1"/>
    <col min="1029" max="1220" width="11.44140625" style="1"/>
    <col min="1221" max="1221" width="21.88671875" style="1" customWidth="1"/>
    <col min="1222" max="1222" width="13.88671875" style="1" customWidth="1"/>
    <col min="1223" max="1223" width="38.6640625" style="1" customWidth="1"/>
    <col min="1224" max="1224" width="3" style="1" bestFit="1" customWidth="1"/>
    <col min="1225" max="1225" width="32.33203125" style="1" customWidth="1"/>
    <col min="1226" max="1226" width="46.33203125" style="1" customWidth="1"/>
    <col min="1227" max="1227" width="19" style="1" customWidth="1"/>
    <col min="1228" max="1228" width="0" style="1" hidden="1" customWidth="1"/>
    <col min="1229" max="1229" width="17.6640625" style="1" customWidth="1"/>
    <col min="1230" max="1230" width="0" style="1" hidden="1" customWidth="1"/>
    <col min="1231" max="1231" width="22.33203125" style="1" customWidth="1"/>
    <col min="1232" max="1232" width="5.33203125" style="1" customWidth="1"/>
    <col min="1233" max="1233" width="36.33203125" style="1" customWidth="1"/>
    <col min="1234" max="1234" width="5.6640625" style="1" customWidth="1"/>
    <col min="1235" max="1235" width="0" style="1" hidden="1" customWidth="1"/>
    <col min="1236" max="1236" width="20.6640625" style="1" customWidth="1"/>
    <col min="1237" max="1237" width="4.88671875" style="1" customWidth="1"/>
    <col min="1238" max="1238" width="0" style="1" hidden="1" customWidth="1"/>
    <col min="1239" max="1239" width="24.6640625" style="1" customWidth="1"/>
    <col min="1240" max="1240" width="12.33203125" style="1" customWidth="1"/>
    <col min="1241" max="1241" width="0" style="1" hidden="1" customWidth="1"/>
    <col min="1242" max="1242" width="3.44140625" style="1" customWidth="1"/>
    <col min="1243" max="1243" width="0" style="1" hidden="1" customWidth="1"/>
    <col min="1244" max="1244" width="17.6640625" style="1" customWidth="1"/>
    <col min="1245" max="1245" width="3.44140625" style="1" customWidth="1"/>
    <col min="1246" max="1246" width="0" style="1" hidden="1" customWidth="1"/>
    <col min="1247" max="1247" width="23.6640625" style="1" customWidth="1"/>
    <col min="1248" max="1248" width="10" style="1" customWidth="1"/>
    <col min="1249" max="1249" width="0" style="1" hidden="1" customWidth="1"/>
    <col min="1250" max="1251" width="14.6640625" style="1" customWidth="1"/>
    <col min="1252" max="1252" width="12.88671875" style="1" customWidth="1"/>
    <col min="1253" max="1253" width="3.33203125" style="1" customWidth="1"/>
    <col min="1254" max="1254" width="30.33203125" style="1" customWidth="1"/>
    <col min="1255" max="1255" width="5" style="1" customWidth="1"/>
    <col min="1256" max="1256" width="0" style="1" hidden="1" customWidth="1"/>
    <col min="1257" max="1257" width="14.33203125" style="1" customWidth="1"/>
    <col min="1258" max="1258" width="5.6640625" style="1" customWidth="1"/>
    <col min="1259" max="1259" width="0" style="1" hidden="1" customWidth="1"/>
    <col min="1260" max="1260" width="17.33203125" style="1" customWidth="1"/>
    <col min="1261" max="1261" width="12.6640625" style="1" customWidth="1"/>
    <col min="1262" max="1262" width="0" style="1" hidden="1" customWidth="1"/>
    <col min="1263" max="1263" width="5.33203125" style="1" customWidth="1"/>
    <col min="1264" max="1264" width="0" style="1" hidden="1" customWidth="1"/>
    <col min="1265" max="1265" width="17" style="1" customWidth="1"/>
    <col min="1266" max="1266" width="6.33203125" style="1" customWidth="1"/>
    <col min="1267" max="1267" width="0" style="1" hidden="1" customWidth="1"/>
    <col min="1268" max="1268" width="14.33203125" style="1" customWidth="1"/>
    <col min="1269" max="1269" width="7.5546875" style="1" customWidth="1"/>
    <col min="1270" max="1270" width="0" style="1" hidden="1" customWidth="1"/>
    <col min="1271" max="1272" width="14.33203125" style="1" customWidth="1"/>
    <col min="1273" max="1273" width="20.88671875" style="1" customWidth="1"/>
    <col min="1274" max="1274" width="14.44140625" style="1" customWidth="1"/>
    <col min="1275" max="1275" width="15" style="1" customWidth="1"/>
    <col min="1276" max="1276" width="2.6640625" style="1" customWidth="1"/>
    <col min="1277" max="1277" width="11.6640625" style="1" customWidth="1"/>
    <col min="1278" max="1278" width="11.5546875" style="1" customWidth="1"/>
    <col min="1279" max="1279" width="2.33203125" style="1" customWidth="1"/>
    <col min="1280" max="1280" width="41" style="1" customWidth="1"/>
    <col min="1281" max="1281" width="14.33203125" style="1" customWidth="1"/>
    <col min="1282" max="1283" width="11.5546875" style="1" customWidth="1"/>
    <col min="1284" max="1284" width="21.88671875" style="1" customWidth="1"/>
    <col min="1285" max="1476" width="11.44140625" style="1"/>
    <col min="1477" max="1477" width="21.88671875" style="1" customWidth="1"/>
    <col min="1478" max="1478" width="13.88671875" style="1" customWidth="1"/>
    <col min="1479" max="1479" width="38.6640625" style="1" customWidth="1"/>
    <col min="1480" max="1480" width="3" style="1" bestFit="1" customWidth="1"/>
    <col min="1481" max="1481" width="32.33203125" style="1" customWidth="1"/>
    <col min="1482" max="1482" width="46.33203125" style="1" customWidth="1"/>
    <col min="1483" max="1483" width="19" style="1" customWidth="1"/>
    <col min="1484" max="1484" width="0" style="1" hidden="1" customWidth="1"/>
    <col min="1485" max="1485" width="17.6640625" style="1" customWidth="1"/>
    <col min="1486" max="1486" width="0" style="1" hidden="1" customWidth="1"/>
    <col min="1487" max="1487" width="22.33203125" style="1" customWidth="1"/>
    <col min="1488" max="1488" width="5.33203125" style="1" customWidth="1"/>
    <col min="1489" max="1489" width="36.33203125" style="1" customWidth="1"/>
    <col min="1490" max="1490" width="5.6640625" style="1" customWidth="1"/>
    <col min="1491" max="1491" width="0" style="1" hidden="1" customWidth="1"/>
    <col min="1492" max="1492" width="20.6640625" style="1" customWidth="1"/>
    <col min="1493" max="1493" width="4.88671875" style="1" customWidth="1"/>
    <col min="1494" max="1494" width="0" style="1" hidden="1" customWidth="1"/>
    <col min="1495" max="1495" width="24.6640625" style="1" customWidth="1"/>
    <col min="1496" max="1496" width="12.33203125" style="1" customWidth="1"/>
    <col min="1497" max="1497" width="0" style="1" hidden="1" customWidth="1"/>
    <col min="1498" max="1498" width="3.44140625" style="1" customWidth="1"/>
    <col min="1499" max="1499" width="0" style="1" hidden="1" customWidth="1"/>
    <col min="1500" max="1500" width="17.6640625" style="1" customWidth="1"/>
    <col min="1501" max="1501" width="3.44140625" style="1" customWidth="1"/>
    <col min="1502" max="1502" width="0" style="1" hidden="1" customWidth="1"/>
    <col min="1503" max="1503" width="23.6640625" style="1" customWidth="1"/>
    <col min="1504" max="1504" width="10" style="1" customWidth="1"/>
    <col min="1505" max="1505" width="0" style="1" hidden="1" customWidth="1"/>
    <col min="1506" max="1507" width="14.6640625" style="1" customWidth="1"/>
    <col min="1508" max="1508" width="12.88671875" style="1" customWidth="1"/>
    <col min="1509" max="1509" width="3.33203125" style="1" customWidth="1"/>
    <col min="1510" max="1510" width="30.33203125" style="1" customWidth="1"/>
    <col min="1511" max="1511" width="5" style="1" customWidth="1"/>
    <col min="1512" max="1512" width="0" style="1" hidden="1" customWidth="1"/>
    <col min="1513" max="1513" width="14.33203125" style="1" customWidth="1"/>
    <col min="1514" max="1514" width="5.6640625" style="1" customWidth="1"/>
    <col min="1515" max="1515" width="0" style="1" hidden="1" customWidth="1"/>
    <col min="1516" max="1516" width="17.33203125" style="1" customWidth="1"/>
    <col min="1517" max="1517" width="12.6640625" style="1" customWidth="1"/>
    <col min="1518" max="1518" width="0" style="1" hidden="1" customWidth="1"/>
    <col min="1519" max="1519" width="5.33203125" style="1" customWidth="1"/>
    <col min="1520" max="1520" width="0" style="1" hidden="1" customWidth="1"/>
    <col min="1521" max="1521" width="17" style="1" customWidth="1"/>
    <col min="1522" max="1522" width="6.33203125" style="1" customWidth="1"/>
    <col min="1523" max="1523" width="0" style="1" hidden="1" customWidth="1"/>
    <col min="1524" max="1524" width="14.33203125" style="1" customWidth="1"/>
    <col min="1525" max="1525" width="7.5546875" style="1" customWidth="1"/>
    <col min="1526" max="1526" width="0" style="1" hidden="1" customWidth="1"/>
    <col min="1527" max="1528" width="14.33203125" style="1" customWidth="1"/>
    <col min="1529" max="1529" width="20.88671875" style="1" customWidth="1"/>
    <col min="1530" max="1530" width="14.44140625" style="1" customWidth="1"/>
    <col min="1531" max="1531" width="15" style="1" customWidth="1"/>
    <col min="1532" max="1532" width="2.6640625" style="1" customWidth="1"/>
    <col min="1533" max="1533" width="11.6640625" style="1" customWidth="1"/>
    <col min="1534" max="1534" width="11.5546875" style="1" customWidth="1"/>
    <col min="1535" max="1535" width="2.33203125" style="1" customWidth="1"/>
    <col min="1536" max="1536" width="41" style="1" customWidth="1"/>
    <col min="1537" max="1537" width="14.33203125" style="1" customWidth="1"/>
    <col min="1538" max="1539" width="11.5546875" style="1" customWidth="1"/>
    <col min="1540" max="1540" width="21.88671875" style="1" customWidth="1"/>
    <col min="1541" max="1732" width="11.44140625" style="1"/>
    <col min="1733" max="1733" width="21.88671875" style="1" customWidth="1"/>
    <col min="1734" max="1734" width="13.88671875" style="1" customWidth="1"/>
    <col min="1735" max="1735" width="38.6640625" style="1" customWidth="1"/>
    <col min="1736" max="1736" width="3" style="1" bestFit="1" customWidth="1"/>
    <col min="1737" max="1737" width="32.33203125" style="1" customWidth="1"/>
    <col min="1738" max="1738" width="46.33203125" style="1" customWidth="1"/>
    <col min="1739" max="1739" width="19" style="1" customWidth="1"/>
    <col min="1740" max="1740" width="0" style="1" hidden="1" customWidth="1"/>
    <col min="1741" max="1741" width="17.6640625" style="1" customWidth="1"/>
    <col min="1742" max="1742" width="0" style="1" hidden="1" customWidth="1"/>
    <col min="1743" max="1743" width="22.33203125" style="1" customWidth="1"/>
    <col min="1744" max="1744" width="5.33203125" style="1" customWidth="1"/>
    <col min="1745" max="1745" width="36.33203125" style="1" customWidth="1"/>
    <col min="1746" max="1746" width="5.6640625" style="1" customWidth="1"/>
    <col min="1747" max="1747" width="0" style="1" hidden="1" customWidth="1"/>
    <col min="1748" max="1748" width="20.6640625" style="1" customWidth="1"/>
    <col min="1749" max="1749" width="4.88671875" style="1" customWidth="1"/>
    <col min="1750" max="1750" width="0" style="1" hidden="1" customWidth="1"/>
    <col min="1751" max="1751" width="24.6640625" style="1" customWidth="1"/>
    <col min="1752" max="1752" width="12.33203125" style="1" customWidth="1"/>
    <col min="1753" max="1753" width="0" style="1" hidden="1" customWidth="1"/>
    <col min="1754" max="1754" width="3.44140625" style="1" customWidth="1"/>
    <col min="1755" max="1755" width="0" style="1" hidden="1" customWidth="1"/>
    <col min="1756" max="1756" width="17.6640625" style="1" customWidth="1"/>
    <col min="1757" max="1757" width="3.44140625" style="1" customWidth="1"/>
    <col min="1758" max="1758" width="0" style="1" hidden="1" customWidth="1"/>
    <col min="1759" max="1759" width="23.6640625" style="1" customWidth="1"/>
    <col min="1760" max="1760" width="10" style="1" customWidth="1"/>
    <col min="1761" max="1761" width="0" style="1" hidden="1" customWidth="1"/>
    <col min="1762" max="1763" width="14.6640625" style="1" customWidth="1"/>
    <col min="1764" max="1764" width="12.88671875" style="1" customWidth="1"/>
    <col min="1765" max="1765" width="3.33203125" style="1" customWidth="1"/>
    <col min="1766" max="1766" width="30.33203125" style="1" customWidth="1"/>
    <col min="1767" max="1767" width="5" style="1" customWidth="1"/>
    <col min="1768" max="1768" width="0" style="1" hidden="1" customWidth="1"/>
    <col min="1769" max="1769" width="14.33203125" style="1" customWidth="1"/>
    <col min="1770" max="1770" width="5.6640625" style="1" customWidth="1"/>
    <col min="1771" max="1771" width="0" style="1" hidden="1" customWidth="1"/>
    <col min="1772" max="1772" width="17.33203125" style="1" customWidth="1"/>
    <col min="1773" max="1773" width="12.6640625" style="1" customWidth="1"/>
    <col min="1774" max="1774" width="0" style="1" hidden="1" customWidth="1"/>
    <col min="1775" max="1775" width="5.33203125" style="1" customWidth="1"/>
    <col min="1776" max="1776" width="0" style="1" hidden="1" customWidth="1"/>
    <col min="1777" max="1777" width="17" style="1" customWidth="1"/>
    <col min="1778" max="1778" width="6.33203125" style="1" customWidth="1"/>
    <col min="1779" max="1779" width="0" style="1" hidden="1" customWidth="1"/>
    <col min="1780" max="1780" width="14.33203125" style="1" customWidth="1"/>
    <col min="1781" max="1781" width="7.5546875" style="1" customWidth="1"/>
    <col min="1782" max="1782" width="0" style="1" hidden="1" customWidth="1"/>
    <col min="1783" max="1784" width="14.33203125" style="1" customWidth="1"/>
    <col min="1785" max="1785" width="20.88671875" style="1" customWidth="1"/>
    <col min="1786" max="1786" width="14.44140625" style="1" customWidth="1"/>
    <col min="1787" max="1787" width="15" style="1" customWidth="1"/>
    <col min="1788" max="1788" width="2.6640625" style="1" customWidth="1"/>
    <col min="1789" max="1789" width="11.6640625" style="1" customWidth="1"/>
    <col min="1790" max="1790" width="11.5546875" style="1" customWidth="1"/>
    <col min="1791" max="1791" width="2.33203125" style="1" customWidth="1"/>
    <col min="1792" max="1792" width="41" style="1" customWidth="1"/>
    <col min="1793" max="1793" width="14.33203125" style="1" customWidth="1"/>
    <col min="1794" max="1795" width="11.5546875" style="1" customWidth="1"/>
    <col min="1796" max="1796" width="21.88671875" style="1" customWidth="1"/>
    <col min="1797" max="1988" width="11.44140625" style="1"/>
    <col min="1989" max="1989" width="21.88671875" style="1" customWidth="1"/>
    <col min="1990" max="1990" width="13.88671875" style="1" customWidth="1"/>
    <col min="1991" max="1991" width="38.6640625" style="1" customWidth="1"/>
    <col min="1992" max="1992" width="3" style="1" bestFit="1" customWidth="1"/>
    <col min="1993" max="1993" width="32.33203125" style="1" customWidth="1"/>
    <col min="1994" max="1994" width="46.33203125" style="1" customWidth="1"/>
    <col min="1995" max="1995" width="19" style="1" customWidth="1"/>
    <col min="1996" max="1996" width="0" style="1" hidden="1" customWidth="1"/>
    <col min="1997" max="1997" width="17.6640625" style="1" customWidth="1"/>
    <col min="1998" max="1998" width="0" style="1" hidden="1" customWidth="1"/>
    <col min="1999" max="1999" width="22.33203125" style="1" customWidth="1"/>
    <col min="2000" max="2000" width="5.33203125" style="1" customWidth="1"/>
    <col min="2001" max="2001" width="36.33203125" style="1" customWidth="1"/>
    <col min="2002" max="2002" width="5.6640625" style="1" customWidth="1"/>
    <col min="2003" max="2003" width="0" style="1" hidden="1" customWidth="1"/>
    <col min="2004" max="2004" width="20.6640625" style="1" customWidth="1"/>
    <col min="2005" max="2005" width="4.88671875" style="1" customWidth="1"/>
    <col min="2006" max="2006" width="0" style="1" hidden="1" customWidth="1"/>
    <col min="2007" max="2007" width="24.6640625" style="1" customWidth="1"/>
    <col min="2008" max="2008" width="12.33203125" style="1" customWidth="1"/>
    <col min="2009" max="2009" width="0" style="1" hidden="1" customWidth="1"/>
    <col min="2010" max="2010" width="3.44140625" style="1" customWidth="1"/>
    <col min="2011" max="2011" width="0" style="1" hidden="1" customWidth="1"/>
    <col min="2012" max="2012" width="17.6640625" style="1" customWidth="1"/>
    <col min="2013" max="2013" width="3.44140625" style="1" customWidth="1"/>
    <col min="2014" max="2014" width="0" style="1" hidden="1" customWidth="1"/>
    <col min="2015" max="2015" width="23.6640625" style="1" customWidth="1"/>
    <col min="2016" max="2016" width="10" style="1" customWidth="1"/>
    <col min="2017" max="2017" width="0" style="1" hidden="1" customWidth="1"/>
    <col min="2018" max="2019" width="14.6640625" style="1" customWidth="1"/>
    <col min="2020" max="2020" width="12.88671875" style="1" customWidth="1"/>
    <col min="2021" max="2021" width="3.33203125" style="1" customWidth="1"/>
    <col min="2022" max="2022" width="30.33203125" style="1" customWidth="1"/>
    <col min="2023" max="2023" width="5" style="1" customWidth="1"/>
    <col min="2024" max="2024" width="0" style="1" hidden="1" customWidth="1"/>
    <col min="2025" max="2025" width="14.33203125" style="1" customWidth="1"/>
    <col min="2026" max="2026" width="5.6640625" style="1" customWidth="1"/>
    <col min="2027" max="2027" width="0" style="1" hidden="1" customWidth="1"/>
    <col min="2028" max="2028" width="17.33203125" style="1" customWidth="1"/>
    <col min="2029" max="2029" width="12.6640625" style="1" customWidth="1"/>
    <col min="2030" max="2030" width="0" style="1" hidden="1" customWidth="1"/>
    <col min="2031" max="2031" width="5.33203125" style="1" customWidth="1"/>
    <col min="2032" max="2032" width="0" style="1" hidden="1" customWidth="1"/>
    <col min="2033" max="2033" width="17" style="1" customWidth="1"/>
    <col min="2034" max="2034" width="6.33203125" style="1" customWidth="1"/>
    <col min="2035" max="2035" width="0" style="1" hidden="1" customWidth="1"/>
    <col min="2036" max="2036" width="14.33203125" style="1" customWidth="1"/>
    <col min="2037" max="2037" width="7.5546875" style="1" customWidth="1"/>
    <col min="2038" max="2038" width="0" style="1" hidden="1" customWidth="1"/>
    <col min="2039" max="2040" width="14.33203125" style="1" customWidth="1"/>
    <col min="2041" max="2041" width="20.88671875" style="1" customWidth="1"/>
    <col min="2042" max="2042" width="14.44140625" style="1" customWidth="1"/>
    <col min="2043" max="2043" width="15" style="1" customWidth="1"/>
    <col min="2044" max="2044" width="2.6640625" style="1" customWidth="1"/>
    <col min="2045" max="2045" width="11.6640625" style="1" customWidth="1"/>
    <col min="2046" max="2046" width="11.5546875" style="1" customWidth="1"/>
    <col min="2047" max="2047" width="2.33203125" style="1" customWidth="1"/>
    <col min="2048" max="2048" width="41" style="1" customWidth="1"/>
    <col min="2049" max="2049" width="14.33203125" style="1" customWidth="1"/>
    <col min="2050" max="2051" width="11.5546875" style="1" customWidth="1"/>
    <col min="2052" max="2052" width="21.88671875" style="1" customWidth="1"/>
    <col min="2053" max="2244" width="11.44140625" style="1"/>
    <col min="2245" max="2245" width="21.88671875" style="1" customWidth="1"/>
    <col min="2246" max="2246" width="13.88671875" style="1" customWidth="1"/>
    <col min="2247" max="2247" width="38.6640625" style="1" customWidth="1"/>
    <col min="2248" max="2248" width="3" style="1" bestFit="1" customWidth="1"/>
    <col min="2249" max="2249" width="32.33203125" style="1" customWidth="1"/>
    <col min="2250" max="2250" width="46.33203125" style="1" customWidth="1"/>
    <col min="2251" max="2251" width="19" style="1" customWidth="1"/>
    <col min="2252" max="2252" width="0" style="1" hidden="1" customWidth="1"/>
    <col min="2253" max="2253" width="17.6640625" style="1" customWidth="1"/>
    <col min="2254" max="2254" width="0" style="1" hidden="1" customWidth="1"/>
    <col min="2255" max="2255" width="22.33203125" style="1" customWidth="1"/>
    <col min="2256" max="2256" width="5.33203125" style="1" customWidth="1"/>
    <col min="2257" max="2257" width="36.33203125" style="1" customWidth="1"/>
    <col min="2258" max="2258" width="5.6640625" style="1" customWidth="1"/>
    <col min="2259" max="2259" width="0" style="1" hidden="1" customWidth="1"/>
    <col min="2260" max="2260" width="20.6640625" style="1" customWidth="1"/>
    <col min="2261" max="2261" width="4.88671875" style="1" customWidth="1"/>
    <col min="2262" max="2262" width="0" style="1" hidden="1" customWidth="1"/>
    <col min="2263" max="2263" width="24.6640625" style="1" customWidth="1"/>
    <col min="2264" max="2264" width="12.33203125" style="1" customWidth="1"/>
    <col min="2265" max="2265" width="0" style="1" hidden="1" customWidth="1"/>
    <col min="2266" max="2266" width="3.44140625" style="1" customWidth="1"/>
    <col min="2267" max="2267" width="0" style="1" hidden="1" customWidth="1"/>
    <col min="2268" max="2268" width="17.6640625" style="1" customWidth="1"/>
    <col min="2269" max="2269" width="3.44140625" style="1" customWidth="1"/>
    <col min="2270" max="2270" width="0" style="1" hidden="1" customWidth="1"/>
    <col min="2271" max="2271" width="23.6640625" style="1" customWidth="1"/>
    <col min="2272" max="2272" width="10" style="1" customWidth="1"/>
    <col min="2273" max="2273" width="0" style="1" hidden="1" customWidth="1"/>
    <col min="2274" max="2275" width="14.6640625" style="1" customWidth="1"/>
    <col min="2276" max="2276" width="12.88671875" style="1" customWidth="1"/>
    <col min="2277" max="2277" width="3.33203125" style="1" customWidth="1"/>
    <col min="2278" max="2278" width="30.33203125" style="1" customWidth="1"/>
    <col min="2279" max="2279" width="5" style="1" customWidth="1"/>
    <col min="2280" max="2280" width="0" style="1" hidden="1" customWidth="1"/>
    <col min="2281" max="2281" width="14.33203125" style="1" customWidth="1"/>
    <col min="2282" max="2282" width="5.6640625" style="1" customWidth="1"/>
    <col min="2283" max="2283" width="0" style="1" hidden="1" customWidth="1"/>
    <col min="2284" max="2284" width="17.33203125" style="1" customWidth="1"/>
    <col min="2285" max="2285" width="12.6640625" style="1" customWidth="1"/>
    <col min="2286" max="2286" width="0" style="1" hidden="1" customWidth="1"/>
    <col min="2287" max="2287" width="5.33203125" style="1" customWidth="1"/>
    <col min="2288" max="2288" width="0" style="1" hidden="1" customWidth="1"/>
    <col min="2289" max="2289" width="17" style="1" customWidth="1"/>
    <col min="2290" max="2290" width="6.33203125" style="1" customWidth="1"/>
    <col min="2291" max="2291" width="0" style="1" hidden="1" customWidth="1"/>
    <col min="2292" max="2292" width="14.33203125" style="1" customWidth="1"/>
    <col min="2293" max="2293" width="7.5546875" style="1" customWidth="1"/>
    <col min="2294" max="2294" width="0" style="1" hidden="1" customWidth="1"/>
    <col min="2295" max="2296" width="14.33203125" style="1" customWidth="1"/>
    <col min="2297" max="2297" width="20.88671875" style="1" customWidth="1"/>
    <col min="2298" max="2298" width="14.44140625" style="1" customWidth="1"/>
    <col min="2299" max="2299" width="15" style="1" customWidth="1"/>
    <col min="2300" max="2300" width="2.6640625" style="1" customWidth="1"/>
    <col min="2301" max="2301" width="11.6640625" style="1" customWidth="1"/>
    <col min="2302" max="2302" width="11.5546875" style="1" customWidth="1"/>
    <col min="2303" max="2303" width="2.33203125" style="1" customWidth="1"/>
    <col min="2304" max="2304" width="41" style="1" customWidth="1"/>
    <col min="2305" max="2305" width="14.33203125" style="1" customWidth="1"/>
    <col min="2306" max="2307" width="11.5546875" style="1" customWidth="1"/>
    <col min="2308" max="2308" width="21.88671875" style="1" customWidth="1"/>
    <col min="2309" max="2500" width="11.44140625" style="1"/>
    <col min="2501" max="2501" width="21.88671875" style="1" customWidth="1"/>
    <col min="2502" max="2502" width="13.88671875" style="1" customWidth="1"/>
    <col min="2503" max="2503" width="38.6640625" style="1" customWidth="1"/>
    <col min="2504" max="2504" width="3" style="1" bestFit="1" customWidth="1"/>
    <col min="2505" max="2505" width="32.33203125" style="1" customWidth="1"/>
    <col min="2506" max="2506" width="46.33203125" style="1" customWidth="1"/>
    <col min="2507" max="2507" width="19" style="1" customWidth="1"/>
    <col min="2508" max="2508" width="0" style="1" hidden="1" customWidth="1"/>
    <col min="2509" max="2509" width="17.6640625" style="1" customWidth="1"/>
    <col min="2510" max="2510" width="0" style="1" hidden="1" customWidth="1"/>
    <col min="2511" max="2511" width="22.33203125" style="1" customWidth="1"/>
    <col min="2512" max="2512" width="5.33203125" style="1" customWidth="1"/>
    <col min="2513" max="2513" width="36.33203125" style="1" customWidth="1"/>
    <col min="2514" max="2514" width="5.6640625" style="1" customWidth="1"/>
    <col min="2515" max="2515" width="0" style="1" hidden="1" customWidth="1"/>
    <col min="2516" max="2516" width="20.6640625" style="1" customWidth="1"/>
    <col min="2517" max="2517" width="4.88671875" style="1" customWidth="1"/>
    <col min="2518" max="2518" width="0" style="1" hidden="1" customWidth="1"/>
    <col min="2519" max="2519" width="24.6640625" style="1" customWidth="1"/>
    <col min="2520" max="2520" width="12.33203125" style="1" customWidth="1"/>
    <col min="2521" max="2521" width="0" style="1" hidden="1" customWidth="1"/>
    <col min="2522" max="2522" width="3.44140625" style="1" customWidth="1"/>
    <col min="2523" max="2523" width="0" style="1" hidden="1" customWidth="1"/>
    <col min="2524" max="2524" width="17.6640625" style="1" customWidth="1"/>
    <col min="2525" max="2525" width="3.44140625" style="1" customWidth="1"/>
    <col min="2526" max="2526" width="0" style="1" hidden="1" customWidth="1"/>
    <col min="2527" max="2527" width="23.6640625" style="1" customWidth="1"/>
    <col min="2528" max="2528" width="10" style="1" customWidth="1"/>
    <col min="2529" max="2529" width="0" style="1" hidden="1" customWidth="1"/>
    <col min="2530" max="2531" width="14.6640625" style="1" customWidth="1"/>
    <col min="2532" max="2532" width="12.88671875" style="1" customWidth="1"/>
    <col min="2533" max="2533" width="3.33203125" style="1" customWidth="1"/>
    <col min="2534" max="2534" width="30.33203125" style="1" customWidth="1"/>
    <col min="2535" max="2535" width="5" style="1" customWidth="1"/>
    <col min="2536" max="2536" width="0" style="1" hidden="1" customWidth="1"/>
    <col min="2537" max="2537" width="14.33203125" style="1" customWidth="1"/>
    <col min="2538" max="2538" width="5.6640625" style="1" customWidth="1"/>
    <col min="2539" max="2539" width="0" style="1" hidden="1" customWidth="1"/>
    <col min="2540" max="2540" width="17.33203125" style="1" customWidth="1"/>
    <col min="2541" max="2541" width="12.6640625" style="1" customWidth="1"/>
    <col min="2542" max="2542" width="0" style="1" hidden="1" customWidth="1"/>
    <col min="2543" max="2543" width="5.33203125" style="1" customWidth="1"/>
    <col min="2544" max="2544" width="0" style="1" hidden="1" customWidth="1"/>
    <col min="2545" max="2545" width="17" style="1" customWidth="1"/>
    <col min="2546" max="2546" width="6.33203125" style="1" customWidth="1"/>
    <col min="2547" max="2547" width="0" style="1" hidden="1" customWidth="1"/>
    <col min="2548" max="2548" width="14.33203125" style="1" customWidth="1"/>
    <col min="2549" max="2549" width="7.5546875" style="1" customWidth="1"/>
    <col min="2550" max="2550" width="0" style="1" hidden="1" customWidth="1"/>
    <col min="2551" max="2552" width="14.33203125" style="1" customWidth="1"/>
    <col min="2553" max="2553" width="20.88671875" style="1" customWidth="1"/>
    <col min="2554" max="2554" width="14.44140625" style="1" customWidth="1"/>
    <col min="2555" max="2555" width="15" style="1" customWidth="1"/>
    <col min="2556" max="2556" width="2.6640625" style="1" customWidth="1"/>
    <col min="2557" max="2557" width="11.6640625" style="1" customWidth="1"/>
    <col min="2558" max="2558" width="11.5546875" style="1" customWidth="1"/>
    <col min="2559" max="2559" width="2.33203125" style="1" customWidth="1"/>
    <col min="2560" max="2560" width="41" style="1" customWidth="1"/>
    <col min="2561" max="2561" width="14.33203125" style="1" customWidth="1"/>
    <col min="2562" max="2563" width="11.5546875" style="1" customWidth="1"/>
    <col min="2564" max="2564" width="21.88671875" style="1" customWidth="1"/>
    <col min="2565" max="2756" width="11.44140625" style="1"/>
    <col min="2757" max="2757" width="21.88671875" style="1" customWidth="1"/>
    <col min="2758" max="2758" width="13.88671875" style="1" customWidth="1"/>
    <col min="2759" max="2759" width="38.6640625" style="1" customWidth="1"/>
    <col min="2760" max="2760" width="3" style="1" bestFit="1" customWidth="1"/>
    <col min="2761" max="2761" width="32.33203125" style="1" customWidth="1"/>
    <col min="2762" max="2762" width="46.33203125" style="1" customWidth="1"/>
    <col min="2763" max="2763" width="19" style="1" customWidth="1"/>
    <col min="2764" max="2764" width="0" style="1" hidden="1" customWidth="1"/>
    <col min="2765" max="2765" width="17.6640625" style="1" customWidth="1"/>
    <col min="2766" max="2766" width="0" style="1" hidden="1" customWidth="1"/>
    <col min="2767" max="2767" width="22.33203125" style="1" customWidth="1"/>
    <col min="2768" max="2768" width="5.33203125" style="1" customWidth="1"/>
    <col min="2769" max="2769" width="36.33203125" style="1" customWidth="1"/>
    <col min="2770" max="2770" width="5.6640625" style="1" customWidth="1"/>
    <col min="2771" max="2771" width="0" style="1" hidden="1" customWidth="1"/>
    <col min="2772" max="2772" width="20.6640625" style="1" customWidth="1"/>
    <col min="2773" max="2773" width="4.88671875" style="1" customWidth="1"/>
    <col min="2774" max="2774" width="0" style="1" hidden="1" customWidth="1"/>
    <col min="2775" max="2775" width="24.6640625" style="1" customWidth="1"/>
    <col min="2776" max="2776" width="12.33203125" style="1" customWidth="1"/>
    <col min="2777" max="2777" width="0" style="1" hidden="1" customWidth="1"/>
    <col min="2778" max="2778" width="3.44140625" style="1" customWidth="1"/>
    <col min="2779" max="2779" width="0" style="1" hidden="1" customWidth="1"/>
    <col min="2780" max="2780" width="17.6640625" style="1" customWidth="1"/>
    <col min="2781" max="2781" width="3.44140625" style="1" customWidth="1"/>
    <col min="2782" max="2782" width="0" style="1" hidden="1" customWidth="1"/>
    <col min="2783" max="2783" width="23.6640625" style="1" customWidth="1"/>
    <col min="2784" max="2784" width="10" style="1" customWidth="1"/>
    <col min="2785" max="2785" width="0" style="1" hidden="1" customWidth="1"/>
    <col min="2786" max="2787" width="14.6640625" style="1" customWidth="1"/>
    <col min="2788" max="2788" width="12.88671875" style="1" customWidth="1"/>
    <col min="2789" max="2789" width="3.33203125" style="1" customWidth="1"/>
    <col min="2790" max="2790" width="30.33203125" style="1" customWidth="1"/>
    <col min="2791" max="2791" width="5" style="1" customWidth="1"/>
    <col min="2792" max="2792" width="0" style="1" hidden="1" customWidth="1"/>
    <col min="2793" max="2793" width="14.33203125" style="1" customWidth="1"/>
    <col min="2794" max="2794" width="5.6640625" style="1" customWidth="1"/>
    <col min="2795" max="2795" width="0" style="1" hidden="1" customWidth="1"/>
    <col min="2796" max="2796" width="17.33203125" style="1" customWidth="1"/>
    <col min="2797" max="2797" width="12.6640625" style="1" customWidth="1"/>
    <col min="2798" max="2798" width="0" style="1" hidden="1" customWidth="1"/>
    <col min="2799" max="2799" width="5.33203125" style="1" customWidth="1"/>
    <col min="2800" max="2800" width="0" style="1" hidden="1" customWidth="1"/>
    <col min="2801" max="2801" width="17" style="1" customWidth="1"/>
    <col min="2802" max="2802" width="6.33203125" style="1" customWidth="1"/>
    <col min="2803" max="2803" width="0" style="1" hidden="1" customWidth="1"/>
    <col min="2804" max="2804" width="14.33203125" style="1" customWidth="1"/>
    <col min="2805" max="2805" width="7.5546875" style="1" customWidth="1"/>
    <col min="2806" max="2806" width="0" style="1" hidden="1" customWidth="1"/>
    <col min="2807" max="2808" width="14.33203125" style="1" customWidth="1"/>
    <col min="2809" max="2809" width="20.88671875" style="1" customWidth="1"/>
    <col min="2810" max="2810" width="14.44140625" style="1" customWidth="1"/>
    <col min="2811" max="2811" width="15" style="1" customWidth="1"/>
    <col min="2812" max="2812" width="2.6640625" style="1" customWidth="1"/>
    <col min="2813" max="2813" width="11.6640625" style="1" customWidth="1"/>
    <col min="2814" max="2814" width="11.5546875" style="1" customWidth="1"/>
    <col min="2815" max="2815" width="2.33203125" style="1" customWidth="1"/>
    <col min="2816" max="2816" width="41" style="1" customWidth="1"/>
    <col min="2817" max="2817" width="14.33203125" style="1" customWidth="1"/>
    <col min="2818" max="2819" width="11.5546875" style="1" customWidth="1"/>
    <col min="2820" max="2820" width="21.88671875" style="1" customWidth="1"/>
    <col min="2821" max="3012" width="11.44140625" style="1"/>
    <col min="3013" max="3013" width="21.88671875" style="1" customWidth="1"/>
    <col min="3014" max="3014" width="13.88671875" style="1" customWidth="1"/>
    <col min="3015" max="3015" width="38.6640625" style="1" customWidth="1"/>
    <col min="3016" max="3016" width="3" style="1" bestFit="1" customWidth="1"/>
    <col min="3017" max="3017" width="32.33203125" style="1" customWidth="1"/>
    <col min="3018" max="3018" width="46.33203125" style="1" customWidth="1"/>
    <col min="3019" max="3019" width="19" style="1" customWidth="1"/>
    <col min="3020" max="3020" width="0" style="1" hidden="1" customWidth="1"/>
    <col min="3021" max="3021" width="17.6640625" style="1" customWidth="1"/>
    <col min="3022" max="3022" width="0" style="1" hidden="1" customWidth="1"/>
    <col min="3023" max="3023" width="22.33203125" style="1" customWidth="1"/>
    <col min="3024" max="3024" width="5.33203125" style="1" customWidth="1"/>
    <col min="3025" max="3025" width="36.33203125" style="1" customWidth="1"/>
    <col min="3026" max="3026" width="5.6640625" style="1" customWidth="1"/>
    <col min="3027" max="3027" width="0" style="1" hidden="1" customWidth="1"/>
    <col min="3028" max="3028" width="20.6640625" style="1" customWidth="1"/>
    <col min="3029" max="3029" width="4.88671875" style="1" customWidth="1"/>
    <col min="3030" max="3030" width="0" style="1" hidden="1" customWidth="1"/>
    <col min="3031" max="3031" width="24.6640625" style="1" customWidth="1"/>
    <col min="3032" max="3032" width="12.33203125" style="1" customWidth="1"/>
    <col min="3033" max="3033" width="0" style="1" hidden="1" customWidth="1"/>
    <col min="3034" max="3034" width="3.44140625" style="1" customWidth="1"/>
    <col min="3035" max="3035" width="0" style="1" hidden="1" customWidth="1"/>
    <col min="3036" max="3036" width="17.6640625" style="1" customWidth="1"/>
    <col min="3037" max="3037" width="3.44140625" style="1" customWidth="1"/>
    <col min="3038" max="3038" width="0" style="1" hidden="1" customWidth="1"/>
    <col min="3039" max="3039" width="23.6640625" style="1" customWidth="1"/>
    <col min="3040" max="3040" width="10" style="1" customWidth="1"/>
    <col min="3041" max="3041" width="0" style="1" hidden="1" customWidth="1"/>
    <col min="3042" max="3043" width="14.6640625" style="1" customWidth="1"/>
    <col min="3044" max="3044" width="12.88671875" style="1" customWidth="1"/>
    <col min="3045" max="3045" width="3.33203125" style="1" customWidth="1"/>
    <col min="3046" max="3046" width="30.33203125" style="1" customWidth="1"/>
    <col min="3047" max="3047" width="5" style="1" customWidth="1"/>
    <col min="3048" max="3048" width="0" style="1" hidden="1" customWidth="1"/>
    <col min="3049" max="3049" width="14.33203125" style="1" customWidth="1"/>
    <col min="3050" max="3050" width="5.6640625" style="1" customWidth="1"/>
    <col min="3051" max="3051" width="0" style="1" hidden="1" customWidth="1"/>
    <col min="3052" max="3052" width="17.33203125" style="1" customWidth="1"/>
    <col min="3053" max="3053" width="12.6640625" style="1" customWidth="1"/>
    <col min="3054" max="3054" width="0" style="1" hidden="1" customWidth="1"/>
    <col min="3055" max="3055" width="5.33203125" style="1" customWidth="1"/>
    <col min="3056" max="3056" width="0" style="1" hidden="1" customWidth="1"/>
    <col min="3057" max="3057" width="17" style="1" customWidth="1"/>
    <col min="3058" max="3058" width="6.33203125" style="1" customWidth="1"/>
    <col min="3059" max="3059" width="0" style="1" hidden="1" customWidth="1"/>
    <col min="3060" max="3060" width="14.33203125" style="1" customWidth="1"/>
    <col min="3061" max="3061" width="7.5546875" style="1" customWidth="1"/>
    <col min="3062" max="3062" width="0" style="1" hidden="1" customWidth="1"/>
    <col min="3063" max="3064" width="14.33203125" style="1" customWidth="1"/>
    <col min="3065" max="3065" width="20.88671875" style="1" customWidth="1"/>
    <col min="3066" max="3066" width="14.44140625" style="1" customWidth="1"/>
    <col min="3067" max="3067" width="15" style="1" customWidth="1"/>
    <col min="3068" max="3068" width="2.6640625" style="1" customWidth="1"/>
    <col min="3069" max="3069" width="11.6640625" style="1" customWidth="1"/>
    <col min="3070" max="3070" width="11.5546875" style="1" customWidth="1"/>
    <col min="3071" max="3071" width="2.33203125" style="1" customWidth="1"/>
    <col min="3072" max="3072" width="41" style="1" customWidth="1"/>
    <col min="3073" max="3073" width="14.33203125" style="1" customWidth="1"/>
    <col min="3074" max="3075" width="11.5546875" style="1" customWidth="1"/>
    <col min="3076" max="3076" width="21.88671875" style="1" customWidth="1"/>
    <col min="3077" max="3268" width="11.44140625" style="1"/>
    <col min="3269" max="3269" width="21.88671875" style="1" customWidth="1"/>
    <col min="3270" max="3270" width="13.88671875" style="1" customWidth="1"/>
    <col min="3271" max="3271" width="38.6640625" style="1" customWidth="1"/>
    <col min="3272" max="3272" width="3" style="1" bestFit="1" customWidth="1"/>
    <col min="3273" max="3273" width="32.33203125" style="1" customWidth="1"/>
    <col min="3274" max="3274" width="46.33203125" style="1" customWidth="1"/>
    <col min="3275" max="3275" width="19" style="1" customWidth="1"/>
    <col min="3276" max="3276" width="0" style="1" hidden="1" customWidth="1"/>
    <col min="3277" max="3277" width="17.6640625" style="1" customWidth="1"/>
    <col min="3278" max="3278" width="0" style="1" hidden="1" customWidth="1"/>
    <col min="3279" max="3279" width="22.33203125" style="1" customWidth="1"/>
    <col min="3280" max="3280" width="5.33203125" style="1" customWidth="1"/>
    <col min="3281" max="3281" width="36.33203125" style="1" customWidth="1"/>
    <col min="3282" max="3282" width="5.6640625" style="1" customWidth="1"/>
    <col min="3283" max="3283" width="0" style="1" hidden="1" customWidth="1"/>
    <col min="3284" max="3284" width="20.6640625" style="1" customWidth="1"/>
    <col min="3285" max="3285" width="4.88671875" style="1" customWidth="1"/>
    <col min="3286" max="3286" width="0" style="1" hidden="1" customWidth="1"/>
    <col min="3287" max="3287" width="24.6640625" style="1" customWidth="1"/>
    <col min="3288" max="3288" width="12.33203125" style="1" customWidth="1"/>
    <col min="3289" max="3289" width="0" style="1" hidden="1" customWidth="1"/>
    <col min="3290" max="3290" width="3.44140625" style="1" customWidth="1"/>
    <col min="3291" max="3291" width="0" style="1" hidden="1" customWidth="1"/>
    <col min="3292" max="3292" width="17.6640625" style="1" customWidth="1"/>
    <col min="3293" max="3293" width="3.44140625" style="1" customWidth="1"/>
    <col min="3294" max="3294" width="0" style="1" hidden="1" customWidth="1"/>
    <col min="3295" max="3295" width="23.6640625" style="1" customWidth="1"/>
    <col min="3296" max="3296" width="10" style="1" customWidth="1"/>
    <col min="3297" max="3297" width="0" style="1" hidden="1" customWidth="1"/>
    <col min="3298" max="3299" width="14.6640625" style="1" customWidth="1"/>
    <col min="3300" max="3300" width="12.88671875" style="1" customWidth="1"/>
    <col min="3301" max="3301" width="3.33203125" style="1" customWidth="1"/>
    <col min="3302" max="3302" width="30.33203125" style="1" customWidth="1"/>
    <col min="3303" max="3303" width="5" style="1" customWidth="1"/>
    <col min="3304" max="3304" width="0" style="1" hidden="1" customWidth="1"/>
    <col min="3305" max="3305" width="14.33203125" style="1" customWidth="1"/>
    <col min="3306" max="3306" width="5.6640625" style="1" customWidth="1"/>
    <col min="3307" max="3307" width="0" style="1" hidden="1" customWidth="1"/>
    <col min="3308" max="3308" width="17.33203125" style="1" customWidth="1"/>
    <col min="3309" max="3309" width="12.6640625" style="1" customWidth="1"/>
    <col min="3310" max="3310" width="0" style="1" hidden="1" customWidth="1"/>
    <col min="3311" max="3311" width="5.33203125" style="1" customWidth="1"/>
    <col min="3312" max="3312" width="0" style="1" hidden="1" customWidth="1"/>
    <col min="3313" max="3313" width="17" style="1" customWidth="1"/>
    <col min="3314" max="3314" width="6.33203125" style="1" customWidth="1"/>
    <col min="3315" max="3315" width="0" style="1" hidden="1" customWidth="1"/>
    <col min="3316" max="3316" width="14.33203125" style="1" customWidth="1"/>
    <col min="3317" max="3317" width="7.5546875" style="1" customWidth="1"/>
    <col min="3318" max="3318" width="0" style="1" hidden="1" customWidth="1"/>
    <col min="3319" max="3320" width="14.33203125" style="1" customWidth="1"/>
    <col min="3321" max="3321" width="20.88671875" style="1" customWidth="1"/>
    <col min="3322" max="3322" width="14.44140625" style="1" customWidth="1"/>
    <col min="3323" max="3323" width="15" style="1" customWidth="1"/>
    <col min="3324" max="3324" width="2.6640625" style="1" customWidth="1"/>
    <col min="3325" max="3325" width="11.6640625" style="1" customWidth="1"/>
    <col min="3326" max="3326" width="11.5546875" style="1" customWidth="1"/>
    <col min="3327" max="3327" width="2.33203125" style="1" customWidth="1"/>
    <col min="3328" max="3328" width="41" style="1" customWidth="1"/>
    <col min="3329" max="3329" width="14.33203125" style="1" customWidth="1"/>
    <col min="3330" max="3331" width="11.5546875" style="1" customWidth="1"/>
    <col min="3332" max="3332" width="21.88671875" style="1" customWidth="1"/>
    <col min="3333" max="3524" width="11.44140625" style="1"/>
    <col min="3525" max="3525" width="21.88671875" style="1" customWidth="1"/>
    <col min="3526" max="3526" width="13.88671875" style="1" customWidth="1"/>
    <col min="3527" max="3527" width="38.6640625" style="1" customWidth="1"/>
    <col min="3528" max="3528" width="3" style="1" bestFit="1" customWidth="1"/>
    <col min="3529" max="3529" width="32.33203125" style="1" customWidth="1"/>
    <col min="3530" max="3530" width="46.33203125" style="1" customWidth="1"/>
    <col min="3531" max="3531" width="19" style="1" customWidth="1"/>
    <col min="3532" max="3532" width="0" style="1" hidden="1" customWidth="1"/>
    <col min="3533" max="3533" width="17.6640625" style="1" customWidth="1"/>
    <col min="3534" max="3534" width="0" style="1" hidden="1" customWidth="1"/>
    <col min="3535" max="3535" width="22.33203125" style="1" customWidth="1"/>
    <col min="3536" max="3536" width="5.33203125" style="1" customWidth="1"/>
    <col min="3537" max="3537" width="36.33203125" style="1" customWidth="1"/>
    <col min="3538" max="3538" width="5.6640625" style="1" customWidth="1"/>
    <col min="3539" max="3539" width="0" style="1" hidden="1" customWidth="1"/>
    <col min="3540" max="3540" width="20.6640625" style="1" customWidth="1"/>
    <col min="3541" max="3541" width="4.88671875" style="1" customWidth="1"/>
    <col min="3542" max="3542" width="0" style="1" hidden="1" customWidth="1"/>
    <col min="3543" max="3543" width="24.6640625" style="1" customWidth="1"/>
    <col min="3544" max="3544" width="12.33203125" style="1" customWidth="1"/>
    <col min="3545" max="3545" width="0" style="1" hidden="1" customWidth="1"/>
    <col min="3546" max="3546" width="3.44140625" style="1" customWidth="1"/>
    <col min="3547" max="3547" width="0" style="1" hidden="1" customWidth="1"/>
    <col min="3548" max="3548" width="17.6640625" style="1" customWidth="1"/>
    <col min="3549" max="3549" width="3.44140625" style="1" customWidth="1"/>
    <col min="3550" max="3550" width="0" style="1" hidden="1" customWidth="1"/>
    <col min="3551" max="3551" width="23.6640625" style="1" customWidth="1"/>
    <col min="3552" max="3552" width="10" style="1" customWidth="1"/>
    <col min="3553" max="3553" width="0" style="1" hidden="1" customWidth="1"/>
    <col min="3554" max="3555" width="14.6640625" style="1" customWidth="1"/>
    <col min="3556" max="3556" width="12.88671875" style="1" customWidth="1"/>
    <col min="3557" max="3557" width="3.33203125" style="1" customWidth="1"/>
    <col min="3558" max="3558" width="30.33203125" style="1" customWidth="1"/>
    <col min="3559" max="3559" width="5" style="1" customWidth="1"/>
    <col min="3560" max="3560" width="0" style="1" hidden="1" customWidth="1"/>
    <col min="3561" max="3561" width="14.33203125" style="1" customWidth="1"/>
    <col min="3562" max="3562" width="5.6640625" style="1" customWidth="1"/>
    <col min="3563" max="3563" width="0" style="1" hidden="1" customWidth="1"/>
    <col min="3564" max="3564" width="17.33203125" style="1" customWidth="1"/>
    <col min="3565" max="3565" width="12.6640625" style="1" customWidth="1"/>
    <col min="3566" max="3566" width="0" style="1" hidden="1" customWidth="1"/>
    <col min="3567" max="3567" width="5.33203125" style="1" customWidth="1"/>
    <col min="3568" max="3568" width="0" style="1" hidden="1" customWidth="1"/>
    <col min="3569" max="3569" width="17" style="1" customWidth="1"/>
    <col min="3570" max="3570" width="6.33203125" style="1" customWidth="1"/>
    <col min="3571" max="3571" width="0" style="1" hidden="1" customWidth="1"/>
    <col min="3572" max="3572" width="14.33203125" style="1" customWidth="1"/>
    <col min="3573" max="3573" width="7.5546875" style="1" customWidth="1"/>
    <col min="3574" max="3574" width="0" style="1" hidden="1" customWidth="1"/>
    <col min="3575" max="3576" width="14.33203125" style="1" customWidth="1"/>
    <col min="3577" max="3577" width="20.88671875" style="1" customWidth="1"/>
    <col min="3578" max="3578" width="14.44140625" style="1" customWidth="1"/>
    <col min="3579" max="3579" width="15" style="1" customWidth="1"/>
    <col min="3580" max="3580" width="2.6640625" style="1" customWidth="1"/>
    <col min="3581" max="3581" width="11.6640625" style="1" customWidth="1"/>
    <col min="3582" max="3582" width="11.5546875" style="1" customWidth="1"/>
    <col min="3583" max="3583" width="2.33203125" style="1" customWidth="1"/>
    <col min="3584" max="3584" width="41" style="1" customWidth="1"/>
    <col min="3585" max="3585" width="14.33203125" style="1" customWidth="1"/>
    <col min="3586" max="3587" width="11.5546875" style="1" customWidth="1"/>
    <col min="3588" max="3588" width="21.88671875" style="1" customWidth="1"/>
    <col min="3589" max="3780" width="11.44140625" style="1"/>
    <col min="3781" max="3781" width="21.88671875" style="1" customWidth="1"/>
    <col min="3782" max="3782" width="13.88671875" style="1" customWidth="1"/>
    <col min="3783" max="3783" width="38.6640625" style="1" customWidth="1"/>
    <col min="3784" max="3784" width="3" style="1" bestFit="1" customWidth="1"/>
    <col min="3785" max="3785" width="32.33203125" style="1" customWidth="1"/>
    <col min="3786" max="3786" width="46.33203125" style="1" customWidth="1"/>
    <col min="3787" max="3787" width="19" style="1" customWidth="1"/>
    <col min="3788" max="3788" width="0" style="1" hidden="1" customWidth="1"/>
    <col min="3789" max="3789" width="17.6640625" style="1" customWidth="1"/>
    <col min="3790" max="3790" width="0" style="1" hidden="1" customWidth="1"/>
    <col min="3791" max="3791" width="22.33203125" style="1" customWidth="1"/>
    <col min="3792" max="3792" width="5.33203125" style="1" customWidth="1"/>
    <col min="3793" max="3793" width="36.33203125" style="1" customWidth="1"/>
    <col min="3794" max="3794" width="5.6640625" style="1" customWidth="1"/>
    <col min="3795" max="3795" width="0" style="1" hidden="1" customWidth="1"/>
    <col min="3796" max="3796" width="20.6640625" style="1" customWidth="1"/>
    <col min="3797" max="3797" width="4.88671875" style="1" customWidth="1"/>
    <col min="3798" max="3798" width="0" style="1" hidden="1" customWidth="1"/>
    <col min="3799" max="3799" width="24.6640625" style="1" customWidth="1"/>
    <col min="3800" max="3800" width="12.33203125" style="1" customWidth="1"/>
    <col min="3801" max="3801" width="0" style="1" hidden="1" customWidth="1"/>
    <col min="3802" max="3802" width="3.44140625" style="1" customWidth="1"/>
    <col min="3803" max="3803" width="0" style="1" hidden="1" customWidth="1"/>
    <col min="3804" max="3804" width="17.6640625" style="1" customWidth="1"/>
    <col min="3805" max="3805" width="3.44140625" style="1" customWidth="1"/>
    <col min="3806" max="3806" width="0" style="1" hidden="1" customWidth="1"/>
    <col min="3807" max="3807" width="23.6640625" style="1" customWidth="1"/>
    <col min="3808" max="3808" width="10" style="1" customWidth="1"/>
    <col min="3809" max="3809" width="0" style="1" hidden="1" customWidth="1"/>
    <col min="3810" max="3811" width="14.6640625" style="1" customWidth="1"/>
    <col min="3812" max="3812" width="12.88671875" style="1" customWidth="1"/>
    <col min="3813" max="3813" width="3.33203125" style="1" customWidth="1"/>
    <col min="3814" max="3814" width="30.33203125" style="1" customWidth="1"/>
    <col min="3815" max="3815" width="5" style="1" customWidth="1"/>
    <col min="3816" max="3816" width="0" style="1" hidden="1" customWidth="1"/>
    <col min="3817" max="3817" width="14.33203125" style="1" customWidth="1"/>
    <col min="3818" max="3818" width="5.6640625" style="1" customWidth="1"/>
    <col min="3819" max="3819" width="0" style="1" hidden="1" customWidth="1"/>
    <col min="3820" max="3820" width="17.33203125" style="1" customWidth="1"/>
    <col min="3821" max="3821" width="12.6640625" style="1" customWidth="1"/>
    <col min="3822" max="3822" width="0" style="1" hidden="1" customWidth="1"/>
    <col min="3823" max="3823" width="5.33203125" style="1" customWidth="1"/>
    <col min="3824" max="3824" width="0" style="1" hidden="1" customWidth="1"/>
    <col min="3825" max="3825" width="17" style="1" customWidth="1"/>
    <col min="3826" max="3826" width="6.33203125" style="1" customWidth="1"/>
    <col min="3827" max="3827" width="0" style="1" hidden="1" customWidth="1"/>
    <col min="3828" max="3828" width="14.33203125" style="1" customWidth="1"/>
    <col min="3829" max="3829" width="7.5546875" style="1" customWidth="1"/>
    <col min="3830" max="3830" width="0" style="1" hidden="1" customWidth="1"/>
    <col min="3831" max="3832" width="14.33203125" style="1" customWidth="1"/>
    <col min="3833" max="3833" width="20.88671875" style="1" customWidth="1"/>
    <col min="3834" max="3834" width="14.44140625" style="1" customWidth="1"/>
    <col min="3835" max="3835" width="15" style="1" customWidth="1"/>
    <col min="3836" max="3836" width="2.6640625" style="1" customWidth="1"/>
    <col min="3837" max="3837" width="11.6640625" style="1" customWidth="1"/>
    <col min="3838" max="3838" width="11.5546875" style="1" customWidth="1"/>
    <col min="3839" max="3839" width="2.33203125" style="1" customWidth="1"/>
    <col min="3840" max="3840" width="41" style="1" customWidth="1"/>
    <col min="3841" max="3841" width="14.33203125" style="1" customWidth="1"/>
    <col min="3842" max="3843" width="11.5546875" style="1" customWidth="1"/>
    <col min="3844" max="3844" width="21.88671875" style="1" customWidth="1"/>
    <col min="3845" max="4036" width="11.44140625" style="1"/>
    <col min="4037" max="4037" width="21.88671875" style="1" customWidth="1"/>
    <col min="4038" max="4038" width="13.88671875" style="1" customWidth="1"/>
    <col min="4039" max="4039" width="38.6640625" style="1" customWidth="1"/>
    <col min="4040" max="4040" width="3" style="1" bestFit="1" customWidth="1"/>
    <col min="4041" max="4041" width="32.33203125" style="1" customWidth="1"/>
    <col min="4042" max="4042" width="46.33203125" style="1" customWidth="1"/>
    <col min="4043" max="4043" width="19" style="1" customWidth="1"/>
    <col min="4044" max="4044" width="0" style="1" hidden="1" customWidth="1"/>
    <col min="4045" max="4045" width="17.6640625" style="1" customWidth="1"/>
    <col min="4046" max="4046" width="0" style="1" hidden="1" customWidth="1"/>
    <col min="4047" max="4047" width="22.33203125" style="1" customWidth="1"/>
    <col min="4048" max="4048" width="5.33203125" style="1" customWidth="1"/>
    <col min="4049" max="4049" width="36.33203125" style="1" customWidth="1"/>
    <col min="4050" max="4050" width="5.6640625" style="1" customWidth="1"/>
    <col min="4051" max="4051" width="0" style="1" hidden="1" customWidth="1"/>
    <col min="4052" max="4052" width="20.6640625" style="1" customWidth="1"/>
    <col min="4053" max="4053" width="4.88671875" style="1" customWidth="1"/>
    <col min="4054" max="4054" width="0" style="1" hidden="1" customWidth="1"/>
    <col min="4055" max="4055" width="24.6640625" style="1" customWidth="1"/>
    <col min="4056" max="4056" width="12.33203125" style="1" customWidth="1"/>
    <col min="4057" max="4057" width="0" style="1" hidden="1" customWidth="1"/>
    <col min="4058" max="4058" width="3.44140625" style="1" customWidth="1"/>
    <col min="4059" max="4059" width="0" style="1" hidden="1" customWidth="1"/>
    <col min="4060" max="4060" width="17.6640625" style="1" customWidth="1"/>
    <col min="4061" max="4061" width="3.44140625" style="1" customWidth="1"/>
    <col min="4062" max="4062" width="0" style="1" hidden="1" customWidth="1"/>
    <col min="4063" max="4063" width="23.6640625" style="1" customWidth="1"/>
    <col min="4064" max="4064" width="10" style="1" customWidth="1"/>
    <col min="4065" max="4065" width="0" style="1" hidden="1" customWidth="1"/>
    <col min="4066" max="4067" width="14.6640625" style="1" customWidth="1"/>
    <col min="4068" max="4068" width="12.88671875" style="1" customWidth="1"/>
    <col min="4069" max="4069" width="3.33203125" style="1" customWidth="1"/>
    <col min="4070" max="4070" width="30.33203125" style="1" customWidth="1"/>
    <col min="4071" max="4071" width="5" style="1" customWidth="1"/>
    <col min="4072" max="4072" width="0" style="1" hidden="1" customWidth="1"/>
    <col min="4073" max="4073" width="14.33203125" style="1" customWidth="1"/>
    <col min="4074" max="4074" width="5.6640625" style="1" customWidth="1"/>
    <col min="4075" max="4075" width="0" style="1" hidden="1" customWidth="1"/>
    <col min="4076" max="4076" width="17.33203125" style="1" customWidth="1"/>
    <col min="4077" max="4077" width="12.6640625" style="1" customWidth="1"/>
    <col min="4078" max="4078" width="0" style="1" hidden="1" customWidth="1"/>
    <col min="4079" max="4079" width="5.33203125" style="1" customWidth="1"/>
    <col min="4080" max="4080" width="0" style="1" hidden="1" customWidth="1"/>
    <col min="4081" max="4081" width="17" style="1" customWidth="1"/>
    <col min="4082" max="4082" width="6.33203125" style="1" customWidth="1"/>
    <col min="4083" max="4083" width="0" style="1" hidden="1" customWidth="1"/>
    <col min="4084" max="4084" width="14.33203125" style="1" customWidth="1"/>
    <col min="4085" max="4085" width="7.5546875" style="1" customWidth="1"/>
    <col min="4086" max="4086" width="0" style="1" hidden="1" customWidth="1"/>
    <col min="4087" max="4088" width="14.33203125" style="1" customWidth="1"/>
    <col min="4089" max="4089" width="20.88671875" style="1" customWidth="1"/>
    <col min="4090" max="4090" width="14.44140625" style="1" customWidth="1"/>
    <col min="4091" max="4091" width="15" style="1" customWidth="1"/>
    <col min="4092" max="4092" width="2.6640625" style="1" customWidth="1"/>
    <col min="4093" max="4093" width="11.6640625" style="1" customWidth="1"/>
    <col min="4094" max="4094" width="11.5546875" style="1" customWidth="1"/>
    <col min="4095" max="4095" width="2.33203125" style="1" customWidth="1"/>
    <col min="4096" max="4096" width="41" style="1" customWidth="1"/>
    <col min="4097" max="4097" width="14.33203125" style="1" customWidth="1"/>
    <col min="4098" max="4099" width="11.5546875" style="1" customWidth="1"/>
    <col min="4100" max="4100" width="21.88671875" style="1" customWidth="1"/>
    <col min="4101" max="4292" width="11.44140625" style="1"/>
    <col min="4293" max="4293" width="21.88671875" style="1" customWidth="1"/>
    <col min="4294" max="4294" width="13.88671875" style="1" customWidth="1"/>
    <col min="4295" max="4295" width="38.6640625" style="1" customWidth="1"/>
    <col min="4296" max="4296" width="3" style="1" bestFit="1" customWidth="1"/>
    <col min="4297" max="4297" width="32.33203125" style="1" customWidth="1"/>
    <col min="4298" max="4298" width="46.33203125" style="1" customWidth="1"/>
    <col min="4299" max="4299" width="19" style="1" customWidth="1"/>
    <col min="4300" max="4300" width="0" style="1" hidden="1" customWidth="1"/>
    <col min="4301" max="4301" width="17.6640625" style="1" customWidth="1"/>
    <col min="4302" max="4302" width="0" style="1" hidden="1" customWidth="1"/>
    <col min="4303" max="4303" width="22.33203125" style="1" customWidth="1"/>
    <col min="4304" max="4304" width="5.33203125" style="1" customWidth="1"/>
    <col min="4305" max="4305" width="36.33203125" style="1" customWidth="1"/>
    <col min="4306" max="4306" width="5.6640625" style="1" customWidth="1"/>
    <col min="4307" max="4307" width="0" style="1" hidden="1" customWidth="1"/>
    <col min="4308" max="4308" width="20.6640625" style="1" customWidth="1"/>
    <col min="4309" max="4309" width="4.88671875" style="1" customWidth="1"/>
    <col min="4310" max="4310" width="0" style="1" hidden="1" customWidth="1"/>
    <col min="4311" max="4311" width="24.6640625" style="1" customWidth="1"/>
    <col min="4312" max="4312" width="12.33203125" style="1" customWidth="1"/>
    <col min="4313" max="4313" width="0" style="1" hidden="1" customWidth="1"/>
    <col min="4314" max="4314" width="3.44140625" style="1" customWidth="1"/>
    <col min="4315" max="4315" width="0" style="1" hidden="1" customWidth="1"/>
    <col min="4316" max="4316" width="17.6640625" style="1" customWidth="1"/>
    <col min="4317" max="4317" width="3.44140625" style="1" customWidth="1"/>
    <col min="4318" max="4318" width="0" style="1" hidden="1" customWidth="1"/>
    <col min="4319" max="4319" width="23.6640625" style="1" customWidth="1"/>
    <col min="4320" max="4320" width="10" style="1" customWidth="1"/>
    <col min="4321" max="4321" width="0" style="1" hidden="1" customWidth="1"/>
    <col min="4322" max="4323" width="14.6640625" style="1" customWidth="1"/>
    <col min="4324" max="4324" width="12.88671875" style="1" customWidth="1"/>
    <col min="4325" max="4325" width="3.33203125" style="1" customWidth="1"/>
    <col min="4326" max="4326" width="30.33203125" style="1" customWidth="1"/>
    <col min="4327" max="4327" width="5" style="1" customWidth="1"/>
    <col min="4328" max="4328" width="0" style="1" hidden="1" customWidth="1"/>
    <col min="4329" max="4329" width="14.33203125" style="1" customWidth="1"/>
    <col min="4330" max="4330" width="5.6640625" style="1" customWidth="1"/>
    <col min="4331" max="4331" width="0" style="1" hidden="1" customWidth="1"/>
    <col min="4332" max="4332" width="17.33203125" style="1" customWidth="1"/>
    <col min="4333" max="4333" width="12.6640625" style="1" customWidth="1"/>
    <col min="4334" max="4334" width="0" style="1" hidden="1" customWidth="1"/>
    <col min="4335" max="4335" width="5.33203125" style="1" customWidth="1"/>
    <col min="4336" max="4336" width="0" style="1" hidden="1" customWidth="1"/>
    <col min="4337" max="4337" width="17" style="1" customWidth="1"/>
    <col min="4338" max="4338" width="6.33203125" style="1" customWidth="1"/>
    <col min="4339" max="4339" width="0" style="1" hidden="1" customWidth="1"/>
    <col min="4340" max="4340" width="14.33203125" style="1" customWidth="1"/>
    <col min="4341" max="4341" width="7.5546875" style="1" customWidth="1"/>
    <col min="4342" max="4342" width="0" style="1" hidden="1" customWidth="1"/>
    <col min="4343" max="4344" width="14.33203125" style="1" customWidth="1"/>
    <col min="4345" max="4345" width="20.88671875" style="1" customWidth="1"/>
    <col min="4346" max="4346" width="14.44140625" style="1" customWidth="1"/>
    <col min="4347" max="4347" width="15" style="1" customWidth="1"/>
    <col min="4348" max="4348" width="2.6640625" style="1" customWidth="1"/>
    <col min="4349" max="4349" width="11.6640625" style="1" customWidth="1"/>
    <col min="4350" max="4350" width="11.5546875" style="1" customWidth="1"/>
    <col min="4351" max="4351" width="2.33203125" style="1" customWidth="1"/>
    <col min="4352" max="4352" width="41" style="1" customWidth="1"/>
    <col min="4353" max="4353" width="14.33203125" style="1" customWidth="1"/>
    <col min="4354" max="4355" width="11.5546875" style="1" customWidth="1"/>
    <col min="4356" max="4356" width="21.88671875" style="1" customWidth="1"/>
    <col min="4357" max="4548" width="11.44140625" style="1"/>
    <col min="4549" max="4549" width="21.88671875" style="1" customWidth="1"/>
    <col min="4550" max="4550" width="13.88671875" style="1" customWidth="1"/>
    <col min="4551" max="4551" width="38.6640625" style="1" customWidth="1"/>
    <col min="4552" max="4552" width="3" style="1" bestFit="1" customWidth="1"/>
    <col min="4553" max="4553" width="32.33203125" style="1" customWidth="1"/>
    <col min="4554" max="4554" width="46.33203125" style="1" customWidth="1"/>
    <col min="4555" max="4555" width="19" style="1" customWidth="1"/>
    <col min="4556" max="4556" width="0" style="1" hidden="1" customWidth="1"/>
    <col min="4557" max="4557" width="17.6640625" style="1" customWidth="1"/>
    <col min="4558" max="4558" width="0" style="1" hidden="1" customWidth="1"/>
    <col min="4559" max="4559" width="22.33203125" style="1" customWidth="1"/>
    <col min="4560" max="4560" width="5.33203125" style="1" customWidth="1"/>
    <col min="4561" max="4561" width="36.33203125" style="1" customWidth="1"/>
    <col min="4562" max="4562" width="5.6640625" style="1" customWidth="1"/>
    <col min="4563" max="4563" width="0" style="1" hidden="1" customWidth="1"/>
    <col min="4564" max="4564" width="20.6640625" style="1" customWidth="1"/>
    <col min="4565" max="4565" width="4.88671875" style="1" customWidth="1"/>
    <col min="4566" max="4566" width="0" style="1" hidden="1" customWidth="1"/>
    <col min="4567" max="4567" width="24.6640625" style="1" customWidth="1"/>
    <col min="4568" max="4568" width="12.33203125" style="1" customWidth="1"/>
    <col min="4569" max="4569" width="0" style="1" hidden="1" customWidth="1"/>
    <col min="4570" max="4570" width="3.44140625" style="1" customWidth="1"/>
    <col min="4571" max="4571" width="0" style="1" hidden="1" customWidth="1"/>
    <col min="4572" max="4572" width="17.6640625" style="1" customWidth="1"/>
    <col min="4573" max="4573" width="3.44140625" style="1" customWidth="1"/>
    <col min="4574" max="4574" width="0" style="1" hidden="1" customWidth="1"/>
    <col min="4575" max="4575" width="23.6640625" style="1" customWidth="1"/>
    <col min="4576" max="4576" width="10" style="1" customWidth="1"/>
    <col min="4577" max="4577" width="0" style="1" hidden="1" customWidth="1"/>
    <col min="4578" max="4579" width="14.6640625" style="1" customWidth="1"/>
    <col min="4580" max="4580" width="12.88671875" style="1" customWidth="1"/>
    <col min="4581" max="4581" width="3.33203125" style="1" customWidth="1"/>
    <col min="4582" max="4582" width="30.33203125" style="1" customWidth="1"/>
    <col min="4583" max="4583" width="5" style="1" customWidth="1"/>
    <col min="4584" max="4584" width="0" style="1" hidden="1" customWidth="1"/>
    <col min="4585" max="4585" width="14.33203125" style="1" customWidth="1"/>
    <col min="4586" max="4586" width="5.6640625" style="1" customWidth="1"/>
    <col min="4587" max="4587" width="0" style="1" hidden="1" customWidth="1"/>
    <col min="4588" max="4588" width="17.33203125" style="1" customWidth="1"/>
    <col min="4589" max="4589" width="12.6640625" style="1" customWidth="1"/>
    <col min="4590" max="4590" width="0" style="1" hidden="1" customWidth="1"/>
    <col min="4591" max="4591" width="5.33203125" style="1" customWidth="1"/>
    <col min="4592" max="4592" width="0" style="1" hidden="1" customWidth="1"/>
    <col min="4593" max="4593" width="17" style="1" customWidth="1"/>
    <col min="4594" max="4594" width="6.33203125" style="1" customWidth="1"/>
    <col min="4595" max="4595" width="0" style="1" hidden="1" customWidth="1"/>
    <col min="4596" max="4596" width="14.33203125" style="1" customWidth="1"/>
    <col min="4597" max="4597" width="7.5546875" style="1" customWidth="1"/>
    <col min="4598" max="4598" width="0" style="1" hidden="1" customWidth="1"/>
    <col min="4599" max="4600" width="14.33203125" style="1" customWidth="1"/>
    <col min="4601" max="4601" width="20.88671875" style="1" customWidth="1"/>
    <col min="4602" max="4602" width="14.44140625" style="1" customWidth="1"/>
    <col min="4603" max="4603" width="15" style="1" customWidth="1"/>
    <col min="4604" max="4604" width="2.6640625" style="1" customWidth="1"/>
    <col min="4605" max="4605" width="11.6640625" style="1" customWidth="1"/>
    <col min="4606" max="4606" width="11.5546875" style="1" customWidth="1"/>
    <col min="4607" max="4607" width="2.33203125" style="1" customWidth="1"/>
    <col min="4608" max="4608" width="41" style="1" customWidth="1"/>
    <col min="4609" max="4609" width="14.33203125" style="1" customWidth="1"/>
    <col min="4610" max="4611" width="11.5546875" style="1" customWidth="1"/>
    <col min="4612" max="4612" width="21.88671875" style="1" customWidth="1"/>
    <col min="4613" max="4804" width="11.44140625" style="1"/>
    <col min="4805" max="4805" width="21.88671875" style="1" customWidth="1"/>
    <col min="4806" max="4806" width="13.88671875" style="1" customWidth="1"/>
    <col min="4807" max="4807" width="38.6640625" style="1" customWidth="1"/>
    <col min="4808" max="4808" width="3" style="1" bestFit="1" customWidth="1"/>
    <col min="4809" max="4809" width="32.33203125" style="1" customWidth="1"/>
    <col min="4810" max="4810" width="46.33203125" style="1" customWidth="1"/>
    <col min="4811" max="4811" width="19" style="1" customWidth="1"/>
    <col min="4812" max="4812" width="0" style="1" hidden="1" customWidth="1"/>
    <col min="4813" max="4813" width="17.6640625" style="1" customWidth="1"/>
    <col min="4814" max="4814" width="0" style="1" hidden="1" customWidth="1"/>
    <col min="4815" max="4815" width="22.33203125" style="1" customWidth="1"/>
    <col min="4816" max="4816" width="5.33203125" style="1" customWidth="1"/>
    <col min="4817" max="4817" width="36.33203125" style="1" customWidth="1"/>
    <col min="4818" max="4818" width="5.6640625" style="1" customWidth="1"/>
    <col min="4819" max="4819" width="0" style="1" hidden="1" customWidth="1"/>
    <col min="4820" max="4820" width="20.6640625" style="1" customWidth="1"/>
    <col min="4821" max="4821" width="4.88671875" style="1" customWidth="1"/>
    <col min="4822" max="4822" width="0" style="1" hidden="1" customWidth="1"/>
    <col min="4823" max="4823" width="24.6640625" style="1" customWidth="1"/>
    <col min="4824" max="4824" width="12.33203125" style="1" customWidth="1"/>
    <col min="4825" max="4825" width="0" style="1" hidden="1" customWidth="1"/>
    <col min="4826" max="4826" width="3.44140625" style="1" customWidth="1"/>
    <col min="4827" max="4827" width="0" style="1" hidden="1" customWidth="1"/>
    <col min="4828" max="4828" width="17.6640625" style="1" customWidth="1"/>
    <col min="4829" max="4829" width="3.44140625" style="1" customWidth="1"/>
    <col min="4830" max="4830" width="0" style="1" hidden="1" customWidth="1"/>
    <col min="4831" max="4831" width="23.6640625" style="1" customWidth="1"/>
    <col min="4832" max="4832" width="10" style="1" customWidth="1"/>
    <col min="4833" max="4833" width="0" style="1" hidden="1" customWidth="1"/>
    <col min="4834" max="4835" width="14.6640625" style="1" customWidth="1"/>
    <col min="4836" max="4836" width="12.88671875" style="1" customWidth="1"/>
    <col min="4837" max="4837" width="3.33203125" style="1" customWidth="1"/>
    <col min="4838" max="4838" width="30.33203125" style="1" customWidth="1"/>
    <col min="4839" max="4839" width="5" style="1" customWidth="1"/>
    <col min="4840" max="4840" width="0" style="1" hidden="1" customWidth="1"/>
    <col min="4841" max="4841" width="14.33203125" style="1" customWidth="1"/>
    <col min="4842" max="4842" width="5.6640625" style="1" customWidth="1"/>
    <col min="4843" max="4843" width="0" style="1" hidden="1" customWidth="1"/>
    <col min="4844" max="4844" width="17.33203125" style="1" customWidth="1"/>
    <col min="4845" max="4845" width="12.6640625" style="1" customWidth="1"/>
    <col min="4846" max="4846" width="0" style="1" hidden="1" customWidth="1"/>
    <col min="4847" max="4847" width="5.33203125" style="1" customWidth="1"/>
    <col min="4848" max="4848" width="0" style="1" hidden="1" customWidth="1"/>
    <col min="4849" max="4849" width="17" style="1" customWidth="1"/>
    <col min="4850" max="4850" width="6.33203125" style="1" customWidth="1"/>
    <col min="4851" max="4851" width="0" style="1" hidden="1" customWidth="1"/>
    <col min="4852" max="4852" width="14.33203125" style="1" customWidth="1"/>
    <col min="4853" max="4853" width="7.5546875" style="1" customWidth="1"/>
    <col min="4854" max="4854" width="0" style="1" hidden="1" customWidth="1"/>
    <col min="4855" max="4856" width="14.33203125" style="1" customWidth="1"/>
    <col min="4857" max="4857" width="20.88671875" style="1" customWidth="1"/>
    <col min="4858" max="4858" width="14.44140625" style="1" customWidth="1"/>
    <col min="4859" max="4859" width="15" style="1" customWidth="1"/>
    <col min="4860" max="4860" width="2.6640625" style="1" customWidth="1"/>
    <col min="4861" max="4861" width="11.6640625" style="1" customWidth="1"/>
    <col min="4862" max="4862" width="11.5546875" style="1" customWidth="1"/>
    <col min="4863" max="4863" width="2.33203125" style="1" customWidth="1"/>
    <col min="4864" max="4864" width="41" style="1" customWidth="1"/>
    <col min="4865" max="4865" width="14.33203125" style="1" customWidth="1"/>
    <col min="4866" max="4867" width="11.5546875" style="1" customWidth="1"/>
    <col min="4868" max="4868" width="21.88671875" style="1" customWidth="1"/>
    <col min="4869" max="5060" width="11.44140625" style="1"/>
    <col min="5061" max="5061" width="21.88671875" style="1" customWidth="1"/>
    <col min="5062" max="5062" width="13.88671875" style="1" customWidth="1"/>
    <col min="5063" max="5063" width="38.6640625" style="1" customWidth="1"/>
    <col min="5064" max="5064" width="3" style="1" bestFit="1" customWidth="1"/>
    <col min="5065" max="5065" width="32.33203125" style="1" customWidth="1"/>
    <col min="5066" max="5066" width="46.33203125" style="1" customWidth="1"/>
    <col min="5067" max="5067" width="19" style="1" customWidth="1"/>
    <col min="5068" max="5068" width="0" style="1" hidden="1" customWidth="1"/>
    <col min="5069" max="5069" width="17.6640625" style="1" customWidth="1"/>
    <col min="5070" max="5070" width="0" style="1" hidden="1" customWidth="1"/>
    <col min="5071" max="5071" width="22.33203125" style="1" customWidth="1"/>
    <col min="5072" max="5072" width="5.33203125" style="1" customWidth="1"/>
    <col min="5073" max="5073" width="36.33203125" style="1" customWidth="1"/>
    <col min="5074" max="5074" width="5.6640625" style="1" customWidth="1"/>
    <col min="5075" max="5075" width="0" style="1" hidden="1" customWidth="1"/>
    <col min="5076" max="5076" width="20.6640625" style="1" customWidth="1"/>
    <col min="5077" max="5077" width="4.88671875" style="1" customWidth="1"/>
    <col min="5078" max="5078" width="0" style="1" hidden="1" customWidth="1"/>
    <col min="5079" max="5079" width="24.6640625" style="1" customWidth="1"/>
    <col min="5080" max="5080" width="12.33203125" style="1" customWidth="1"/>
    <col min="5081" max="5081" width="0" style="1" hidden="1" customWidth="1"/>
    <col min="5082" max="5082" width="3.44140625" style="1" customWidth="1"/>
    <col min="5083" max="5083" width="0" style="1" hidden="1" customWidth="1"/>
    <col min="5084" max="5084" width="17.6640625" style="1" customWidth="1"/>
    <col min="5085" max="5085" width="3.44140625" style="1" customWidth="1"/>
    <col min="5086" max="5086" width="0" style="1" hidden="1" customWidth="1"/>
    <col min="5087" max="5087" width="23.6640625" style="1" customWidth="1"/>
    <col min="5088" max="5088" width="10" style="1" customWidth="1"/>
    <col min="5089" max="5089" width="0" style="1" hidden="1" customWidth="1"/>
    <col min="5090" max="5091" width="14.6640625" style="1" customWidth="1"/>
    <col min="5092" max="5092" width="12.88671875" style="1" customWidth="1"/>
    <col min="5093" max="5093" width="3.33203125" style="1" customWidth="1"/>
    <col min="5094" max="5094" width="30.33203125" style="1" customWidth="1"/>
    <col min="5095" max="5095" width="5" style="1" customWidth="1"/>
    <col min="5096" max="5096" width="0" style="1" hidden="1" customWidth="1"/>
    <col min="5097" max="5097" width="14.33203125" style="1" customWidth="1"/>
    <col min="5098" max="5098" width="5.6640625" style="1" customWidth="1"/>
    <col min="5099" max="5099" width="0" style="1" hidden="1" customWidth="1"/>
    <col min="5100" max="5100" width="17.33203125" style="1" customWidth="1"/>
    <col min="5101" max="5101" width="12.6640625" style="1" customWidth="1"/>
    <col min="5102" max="5102" width="0" style="1" hidden="1" customWidth="1"/>
    <col min="5103" max="5103" width="5.33203125" style="1" customWidth="1"/>
    <col min="5104" max="5104" width="0" style="1" hidden="1" customWidth="1"/>
    <col min="5105" max="5105" width="17" style="1" customWidth="1"/>
    <col min="5106" max="5106" width="6.33203125" style="1" customWidth="1"/>
    <col min="5107" max="5107" width="0" style="1" hidden="1" customWidth="1"/>
    <col min="5108" max="5108" width="14.33203125" style="1" customWidth="1"/>
    <col min="5109" max="5109" width="7.5546875" style="1" customWidth="1"/>
    <col min="5110" max="5110" width="0" style="1" hidden="1" customWidth="1"/>
    <col min="5111" max="5112" width="14.33203125" style="1" customWidth="1"/>
    <col min="5113" max="5113" width="20.88671875" style="1" customWidth="1"/>
    <col min="5114" max="5114" width="14.44140625" style="1" customWidth="1"/>
    <col min="5115" max="5115" width="15" style="1" customWidth="1"/>
    <col min="5116" max="5116" width="2.6640625" style="1" customWidth="1"/>
    <col min="5117" max="5117" width="11.6640625" style="1" customWidth="1"/>
    <col min="5118" max="5118" width="11.5546875" style="1" customWidth="1"/>
    <col min="5119" max="5119" width="2.33203125" style="1" customWidth="1"/>
    <col min="5120" max="5120" width="41" style="1" customWidth="1"/>
    <col min="5121" max="5121" width="14.33203125" style="1" customWidth="1"/>
    <col min="5122" max="5123" width="11.5546875" style="1" customWidth="1"/>
    <col min="5124" max="5124" width="21.88671875" style="1" customWidth="1"/>
    <col min="5125" max="5316" width="11.44140625" style="1"/>
    <col min="5317" max="5317" width="21.88671875" style="1" customWidth="1"/>
    <col min="5318" max="5318" width="13.88671875" style="1" customWidth="1"/>
    <col min="5319" max="5319" width="38.6640625" style="1" customWidth="1"/>
    <col min="5320" max="5320" width="3" style="1" bestFit="1" customWidth="1"/>
    <col min="5321" max="5321" width="32.33203125" style="1" customWidth="1"/>
    <col min="5322" max="5322" width="46.33203125" style="1" customWidth="1"/>
    <col min="5323" max="5323" width="19" style="1" customWidth="1"/>
    <col min="5324" max="5324" width="0" style="1" hidden="1" customWidth="1"/>
    <col min="5325" max="5325" width="17.6640625" style="1" customWidth="1"/>
    <col min="5326" max="5326" width="0" style="1" hidden="1" customWidth="1"/>
    <col min="5327" max="5327" width="22.33203125" style="1" customWidth="1"/>
    <col min="5328" max="5328" width="5.33203125" style="1" customWidth="1"/>
    <col min="5329" max="5329" width="36.33203125" style="1" customWidth="1"/>
    <col min="5330" max="5330" width="5.6640625" style="1" customWidth="1"/>
    <col min="5331" max="5331" width="0" style="1" hidden="1" customWidth="1"/>
    <col min="5332" max="5332" width="20.6640625" style="1" customWidth="1"/>
    <col min="5333" max="5333" width="4.88671875" style="1" customWidth="1"/>
    <col min="5334" max="5334" width="0" style="1" hidden="1" customWidth="1"/>
    <col min="5335" max="5335" width="24.6640625" style="1" customWidth="1"/>
    <col min="5336" max="5336" width="12.33203125" style="1" customWidth="1"/>
    <col min="5337" max="5337" width="0" style="1" hidden="1" customWidth="1"/>
    <col min="5338" max="5338" width="3.44140625" style="1" customWidth="1"/>
    <col min="5339" max="5339" width="0" style="1" hidden="1" customWidth="1"/>
    <col min="5340" max="5340" width="17.6640625" style="1" customWidth="1"/>
    <col min="5341" max="5341" width="3.44140625" style="1" customWidth="1"/>
    <col min="5342" max="5342" width="0" style="1" hidden="1" customWidth="1"/>
    <col min="5343" max="5343" width="23.6640625" style="1" customWidth="1"/>
    <col min="5344" max="5344" width="10" style="1" customWidth="1"/>
    <col min="5345" max="5345" width="0" style="1" hidden="1" customWidth="1"/>
    <col min="5346" max="5347" width="14.6640625" style="1" customWidth="1"/>
    <col min="5348" max="5348" width="12.88671875" style="1" customWidth="1"/>
    <col min="5349" max="5349" width="3.33203125" style="1" customWidth="1"/>
    <col min="5350" max="5350" width="30.33203125" style="1" customWidth="1"/>
    <col min="5351" max="5351" width="5" style="1" customWidth="1"/>
    <col min="5352" max="5352" width="0" style="1" hidden="1" customWidth="1"/>
    <col min="5353" max="5353" width="14.33203125" style="1" customWidth="1"/>
    <col min="5354" max="5354" width="5.6640625" style="1" customWidth="1"/>
    <col min="5355" max="5355" width="0" style="1" hidden="1" customWidth="1"/>
    <col min="5356" max="5356" width="17.33203125" style="1" customWidth="1"/>
    <col min="5357" max="5357" width="12.6640625" style="1" customWidth="1"/>
    <col min="5358" max="5358" width="0" style="1" hidden="1" customWidth="1"/>
    <col min="5359" max="5359" width="5.33203125" style="1" customWidth="1"/>
    <col min="5360" max="5360" width="0" style="1" hidden="1" customWidth="1"/>
    <col min="5361" max="5361" width="17" style="1" customWidth="1"/>
    <col min="5362" max="5362" width="6.33203125" style="1" customWidth="1"/>
    <col min="5363" max="5363" width="0" style="1" hidden="1" customWidth="1"/>
    <col min="5364" max="5364" width="14.33203125" style="1" customWidth="1"/>
    <col min="5365" max="5365" width="7.5546875" style="1" customWidth="1"/>
    <col min="5366" max="5366" width="0" style="1" hidden="1" customWidth="1"/>
    <col min="5367" max="5368" width="14.33203125" style="1" customWidth="1"/>
    <col min="5369" max="5369" width="20.88671875" style="1" customWidth="1"/>
    <col min="5370" max="5370" width="14.44140625" style="1" customWidth="1"/>
    <col min="5371" max="5371" width="15" style="1" customWidth="1"/>
    <col min="5372" max="5372" width="2.6640625" style="1" customWidth="1"/>
    <col min="5373" max="5373" width="11.6640625" style="1" customWidth="1"/>
    <col min="5374" max="5374" width="11.5546875" style="1" customWidth="1"/>
    <col min="5375" max="5375" width="2.33203125" style="1" customWidth="1"/>
    <col min="5376" max="5376" width="41" style="1" customWidth="1"/>
    <col min="5377" max="5377" width="14.33203125" style="1" customWidth="1"/>
    <col min="5378" max="5379" width="11.5546875" style="1" customWidth="1"/>
    <col min="5380" max="5380" width="21.88671875" style="1" customWidth="1"/>
    <col min="5381" max="5572" width="11.44140625" style="1"/>
    <col min="5573" max="5573" width="21.88671875" style="1" customWidth="1"/>
    <col min="5574" max="5574" width="13.88671875" style="1" customWidth="1"/>
    <col min="5575" max="5575" width="38.6640625" style="1" customWidth="1"/>
    <col min="5576" max="5576" width="3" style="1" bestFit="1" customWidth="1"/>
    <col min="5577" max="5577" width="32.33203125" style="1" customWidth="1"/>
    <col min="5578" max="5578" width="46.33203125" style="1" customWidth="1"/>
    <col min="5579" max="5579" width="19" style="1" customWidth="1"/>
    <col min="5580" max="5580" width="0" style="1" hidden="1" customWidth="1"/>
    <col min="5581" max="5581" width="17.6640625" style="1" customWidth="1"/>
    <col min="5582" max="5582" width="0" style="1" hidden="1" customWidth="1"/>
    <col min="5583" max="5583" width="22.33203125" style="1" customWidth="1"/>
    <col min="5584" max="5584" width="5.33203125" style="1" customWidth="1"/>
    <col min="5585" max="5585" width="36.33203125" style="1" customWidth="1"/>
    <col min="5586" max="5586" width="5.6640625" style="1" customWidth="1"/>
    <col min="5587" max="5587" width="0" style="1" hidden="1" customWidth="1"/>
    <col min="5588" max="5588" width="20.6640625" style="1" customWidth="1"/>
    <col min="5589" max="5589" width="4.88671875" style="1" customWidth="1"/>
    <col min="5590" max="5590" width="0" style="1" hidden="1" customWidth="1"/>
    <col min="5591" max="5591" width="24.6640625" style="1" customWidth="1"/>
    <col min="5592" max="5592" width="12.33203125" style="1" customWidth="1"/>
    <col min="5593" max="5593" width="0" style="1" hidden="1" customWidth="1"/>
    <col min="5594" max="5594" width="3.44140625" style="1" customWidth="1"/>
    <col min="5595" max="5595" width="0" style="1" hidden="1" customWidth="1"/>
    <col min="5596" max="5596" width="17.6640625" style="1" customWidth="1"/>
    <col min="5597" max="5597" width="3.44140625" style="1" customWidth="1"/>
    <col min="5598" max="5598" width="0" style="1" hidden="1" customWidth="1"/>
    <col min="5599" max="5599" width="23.6640625" style="1" customWidth="1"/>
    <col min="5600" max="5600" width="10" style="1" customWidth="1"/>
    <col min="5601" max="5601" width="0" style="1" hidden="1" customWidth="1"/>
    <col min="5602" max="5603" width="14.6640625" style="1" customWidth="1"/>
    <col min="5604" max="5604" width="12.88671875" style="1" customWidth="1"/>
    <col min="5605" max="5605" width="3.33203125" style="1" customWidth="1"/>
    <col min="5606" max="5606" width="30.33203125" style="1" customWidth="1"/>
    <col min="5607" max="5607" width="5" style="1" customWidth="1"/>
    <col min="5608" max="5608" width="0" style="1" hidden="1" customWidth="1"/>
    <col min="5609" max="5609" width="14.33203125" style="1" customWidth="1"/>
    <col min="5610" max="5610" width="5.6640625" style="1" customWidth="1"/>
    <col min="5611" max="5611" width="0" style="1" hidden="1" customWidth="1"/>
    <col min="5612" max="5612" width="17.33203125" style="1" customWidth="1"/>
    <col min="5613" max="5613" width="12.6640625" style="1" customWidth="1"/>
    <col min="5614" max="5614" width="0" style="1" hidden="1" customWidth="1"/>
    <col min="5615" max="5615" width="5.33203125" style="1" customWidth="1"/>
    <col min="5616" max="5616" width="0" style="1" hidden="1" customWidth="1"/>
    <col min="5617" max="5617" width="17" style="1" customWidth="1"/>
    <col min="5618" max="5618" width="6.33203125" style="1" customWidth="1"/>
    <col min="5619" max="5619" width="0" style="1" hidden="1" customWidth="1"/>
    <col min="5620" max="5620" width="14.33203125" style="1" customWidth="1"/>
    <col min="5621" max="5621" width="7.5546875" style="1" customWidth="1"/>
    <col min="5622" max="5622" width="0" style="1" hidden="1" customWidth="1"/>
    <col min="5623" max="5624" width="14.33203125" style="1" customWidth="1"/>
    <col min="5625" max="5625" width="20.88671875" style="1" customWidth="1"/>
    <col min="5626" max="5626" width="14.44140625" style="1" customWidth="1"/>
    <col min="5627" max="5627" width="15" style="1" customWidth="1"/>
    <col min="5628" max="5628" width="2.6640625" style="1" customWidth="1"/>
    <col min="5629" max="5629" width="11.6640625" style="1" customWidth="1"/>
    <col min="5630" max="5630" width="11.5546875" style="1" customWidth="1"/>
    <col min="5631" max="5631" width="2.33203125" style="1" customWidth="1"/>
    <col min="5632" max="5632" width="41" style="1" customWidth="1"/>
    <col min="5633" max="5633" width="14.33203125" style="1" customWidth="1"/>
    <col min="5634" max="5635" width="11.5546875" style="1" customWidth="1"/>
    <col min="5636" max="5636" width="21.88671875" style="1" customWidth="1"/>
    <col min="5637" max="5828" width="11.44140625" style="1"/>
    <col min="5829" max="5829" width="21.88671875" style="1" customWidth="1"/>
    <col min="5830" max="5830" width="13.88671875" style="1" customWidth="1"/>
    <col min="5831" max="5831" width="38.6640625" style="1" customWidth="1"/>
    <col min="5832" max="5832" width="3" style="1" bestFit="1" customWidth="1"/>
    <col min="5833" max="5833" width="32.33203125" style="1" customWidth="1"/>
    <col min="5834" max="5834" width="46.33203125" style="1" customWidth="1"/>
    <col min="5835" max="5835" width="19" style="1" customWidth="1"/>
    <col min="5836" max="5836" width="0" style="1" hidden="1" customWidth="1"/>
    <col min="5837" max="5837" width="17.6640625" style="1" customWidth="1"/>
    <col min="5838" max="5838" width="0" style="1" hidden="1" customWidth="1"/>
    <col min="5839" max="5839" width="22.33203125" style="1" customWidth="1"/>
    <col min="5840" max="5840" width="5.33203125" style="1" customWidth="1"/>
    <col min="5841" max="5841" width="36.33203125" style="1" customWidth="1"/>
    <col min="5842" max="5842" width="5.6640625" style="1" customWidth="1"/>
    <col min="5843" max="5843" width="0" style="1" hidden="1" customWidth="1"/>
    <col min="5844" max="5844" width="20.6640625" style="1" customWidth="1"/>
    <col min="5845" max="5845" width="4.88671875" style="1" customWidth="1"/>
    <col min="5846" max="5846" width="0" style="1" hidden="1" customWidth="1"/>
    <col min="5847" max="5847" width="24.6640625" style="1" customWidth="1"/>
    <col min="5848" max="5848" width="12.33203125" style="1" customWidth="1"/>
    <col min="5849" max="5849" width="0" style="1" hidden="1" customWidth="1"/>
    <col min="5850" max="5850" width="3.44140625" style="1" customWidth="1"/>
    <col min="5851" max="5851" width="0" style="1" hidden="1" customWidth="1"/>
    <col min="5852" max="5852" width="17.6640625" style="1" customWidth="1"/>
    <col min="5853" max="5853" width="3.44140625" style="1" customWidth="1"/>
    <col min="5854" max="5854" width="0" style="1" hidden="1" customWidth="1"/>
    <col min="5855" max="5855" width="23.6640625" style="1" customWidth="1"/>
    <col min="5856" max="5856" width="10" style="1" customWidth="1"/>
    <col min="5857" max="5857" width="0" style="1" hidden="1" customWidth="1"/>
    <col min="5858" max="5859" width="14.6640625" style="1" customWidth="1"/>
    <col min="5860" max="5860" width="12.88671875" style="1" customWidth="1"/>
    <col min="5861" max="5861" width="3.33203125" style="1" customWidth="1"/>
    <col min="5862" max="5862" width="30.33203125" style="1" customWidth="1"/>
    <col min="5863" max="5863" width="5" style="1" customWidth="1"/>
    <col min="5864" max="5864" width="0" style="1" hidden="1" customWidth="1"/>
    <col min="5865" max="5865" width="14.33203125" style="1" customWidth="1"/>
    <col min="5866" max="5866" width="5.6640625" style="1" customWidth="1"/>
    <col min="5867" max="5867" width="0" style="1" hidden="1" customWidth="1"/>
    <col min="5868" max="5868" width="17.33203125" style="1" customWidth="1"/>
    <col min="5869" max="5869" width="12.6640625" style="1" customWidth="1"/>
    <col min="5870" max="5870" width="0" style="1" hidden="1" customWidth="1"/>
    <col min="5871" max="5871" width="5.33203125" style="1" customWidth="1"/>
    <col min="5872" max="5872" width="0" style="1" hidden="1" customWidth="1"/>
    <col min="5873" max="5873" width="17" style="1" customWidth="1"/>
    <col min="5874" max="5874" width="6.33203125" style="1" customWidth="1"/>
    <col min="5875" max="5875" width="0" style="1" hidden="1" customWidth="1"/>
    <col min="5876" max="5876" width="14.33203125" style="1" customWidth="1"/>
    <col min="5877" max="5877" width="7.5546875" style="1" customWidth="1"/>
    <col min="5878" max="5878" width="0" style="1" hidden="1" customWidth="1"/>
    <col min="5879" max="5880" width="14.33203125" style="1" customWidth="1"/>
    <col min="5881" max="5881" width="20.88671875" style="1" customWidth="1"/>
    <col min="5882" max="5882" width="14.44140625" style="1" customWidth="1"/>
    <col min="5883" max="5883" width="15" style="1" customWidth="1"/>
    <col min="5884" max="5884" width="2.6640625" style="1" customWidth="1"/>
    <col min="5885" max="5885" width="11.6640625" style="1" customWidth="1"/>
    <col min="5886" max="5886" width="11.5546875" style="1" customWidth="1"/>
    <col min="5887" max="5887" width="2.33203125" style="1" customWidth="1"/>
    <col min="5888" max="5888" width="41" style="1" customWidth="1"/>
    <col min="5889" max="5889" width="14.33203125" style="1" customWidth="1"/>
    <col min="5890" max="5891" width="11.5546875" style="1" customWidth="1"/>
    <col min="5892" max="5892" width="21.88671875" style="1" customWidth="1"/>
    <col min="5893" max="6084" width="11.44140625" style="1"/>
    <col min="6085" max="6085" width="21.88671875" style="1" customWidth="1"/>
    <col min="6086" max="6086" width="13.88671875" style="1" customWidth="1"/>
    <col min="6087" max="6087" width="38.6640625" style="1" customWidth="1"/>
    <col min="6088" max="6088" width="3" style="1" bestFit="1" customWidth="1"/>
    <col min="6089" max="6089" width="32.33203125" style="1" customWidth="1"/>
    <col min="6090" max="6090" width="46.33203125" style="1" customWidth="1"/>
    <col min="6091" max="6091" width="19" style="1" customWidth="1"/>
    <col min="6092" max="6092" width="0" style="1" hidden="1" customWidth="1"/>
    <col min="6093" max="6093" width="17.6640625" style="1" customWidth="1"/>
    <col min="6094" max="6094" width="0" style="1" hidden="1" customWidth="1"/>
    <col min="6095" max="6095" width="22.33203125" style="1" customWidth="1"/>
    <col min="6096" max="6096" width="5.33203125" style="1" customWidth="1"/>
    <col min="6097" max="6097" width="36.33203125" style="1" customWidth="1"/>
    <col min="6098" max="6098" width="5.6640625" style="1" customWidth="1"/>
    <col min="6099" max="6099" width="0" style="1" hidden="1" customWidth="1"/>
    <col min="6100" max="6100" width="20.6640625" style="1" customWidth="1"/>
    <col min="6101" max="6101" width="4.88671875" style="1" customWidth="1"/>
    <col min="6102" max="6102" width="0" style="1" hidden="1" customWidth="1"/>
    <col min="6103" max="6103" width="24.6640625" style="1" customWidth="1"/>
    <col min="6104" max="6104" width="12.33203125" style="1" customWidth="1"/>
    <col min="6105" max="6105" width="0" style="1" hidden="1" customWidth="1"/>
    <col min="6106" max="6106" width="3.44140625" style="1" customWidth="1"/>
    <col min="6107" max="6107" width="0" style="1" hidden="1" customWidth="1"/>
    <col min="6108" max="6108" width="17.6640625" style="1" customWidth="1"/>
    <col min="6109" max="6109" width="3.44140625" style="1" customWidth="1"/>
    <col min="6110" max="6110" width="0" style="1" hidden="1" customWidth="1"/>
    <col min="6111" max="6111" width="23.6640625" style="1" customWidth="1"/>
    <col min="6112" max="6112" width="10" style="1" customWidth="1"/>
    <col min="6113" max="6113" width="0" style="1" hidden="1" customWidth="1"/>
    <col min="6114" max="6115" width="14.6640625" style="1" customWidth="1"/>
    <col min="6116" max="6116" width="12.88671875" style="1" customWidth="1"/>
    <col min="6117" max="6117" width="3.33203125" style="1" customWidth="1"/>
    <col min="6118" max="6118" width="30.33203125" style="1" customWidth="1"/>
    <col min="6119" max="6119" width="5" style="1" customWidth="1"/>
    <col min="6120" max="6120" width="0" style="1" hidden="1" customWidth="1"/>
    <col min="6121" max="6121" width="14.33203125" style="1" customWidth="1"/>
    <col min="6122" max="6122" width="5.6640625" style="1" customWidth="1"/>
    <col min="6123" max="6123" width="0" style="1" hidden="1" customWidth="1"/>
    <col min="6124" max="6124" width="17.33203125" style="1" customWidth="1"/>
    <col min="6125" max="6125" width="12.6640625" style="1" customWidth="1"/>
    <col min="6126" max="6126" width="0" style="1" hidden="1" customWidth="1"/>
    <col min="6127" max="6127" width="5.33203125" style="1" customWidth="1"/>
    <col min="6128" max="6128" width="0" style="1" hidden="1" customWidth="1"/>
    <col min="6129" max="6129" width="17" style="1" customWidth="1"/>
    <col min="6130" max="6130" width="6.33203125" style="1" customWidth="1"/>
    <col min="6131" max="6131" width="0" style="1" hidden="1" customWidth="1"/>
    <col min="6132" max="6132" width="14.33203125" style="1" customWidth="1"/>
    <col min="6133" max="6133" width="7.5546875" style="1" customWidth="1"/>
    <col min="6134" max="6134" width="0" style="1" hidden="1" customWidth="1"/>
    <col min="6135" max="6136" width="14.33203125" style="1" customWidth="1"/>
    <col min="6137" max="6137" width="20.88671875" style="1" customWidth="1"/>
    <col min="6138" max="6138" width="14.44140625" style="1" customWidth="1"/>
    <col min="6139" max="6139" width="15" style="1" customWidth="1"/>
    <col min="6140" max="6140" width="2.6640625" style="1" customWidth="1"/>
    <col min="6141" max="6141" width="11.6640625" style="1" customWidth="1"/>
    <col min="6142" max="6142" width="11.5546875" style="1" customWidth="1"/>
    <col min="6143" max="6143" width="2.33203125" style="1" customWidth="1"/>
    <col min="6144" max="6144" width="41" style="1" customWidth="1"/>
    <col min="6145" max="6145" width="14.33203125" style="1" customWidth="1"/>
    <col min="6146" max="6147" width="11.5546875" style="1" customWidth="1"/>
    <col min="6148" max="6148" width="21.88671875" style="1" customWidth="1"/>
    <col min="6149" max="6340" width="11.44140625" style="1"/>
    <col min="6341" max="6341" width="21.88671875" style="1" customWidth="1"/>
    <col min="6342" max="6342" width="13.88671875" style="1" customWidth="1"/>
    <col min="6343" max="6343" width="38.6640625" style="1" customWidth="1"/>
    <col min="6344" max="6344" width="3" style="1" bestFit="1" customWidth="1"/>
    <col min="6345" max="6345" width="32.33203125" style="1" customWidth="1"/>
    <col min="6346" max="6346" width="46.33203125" style="1" customWidth="1"/>
    <col min="6347" max="6347" width="19" style="1" customWidth="1"/>
    <col min="6348" max="6348" width="0" style="1" hidden="1" customWidth="1"/>
    <col min="6349" max="6349" width="17.6640625" style="1" customWidth="1"/>
    <col min="6350" max="6350" width="0" style="1" hidden="1" customWidth="1"/>
    <col min="6351" max="6351" width="22.33203125" style="1" customWidth="1"/>
    <col min="6352" max="6352" width="5.33203125" style="1" customWidth="1"/>
    <col min="6353" max="6353" width="36.33203125" style="1" customWidth="1"/>
    <col min="6354" max="6354" width="5.6640625" style="1" customWidth="1"/>
    <col min="6355" max="6355" width="0" style="1" hidden="1" customWidth="1"/>
    <col min="6356" max="6356" width="20.6640625" style="1" customWidth="1"/>
    <col min="6357" max="6357" width="4.88671875" style="1" customWidth="1"/>
    <col min="6358" max="6358" width="0" style="1" hidden="1" customWidth="1"/>
    <col min="6359" max="6359" width="24.6640625" style="1" customWidth="1"/>
    <col min="6360" max="6360" width="12.33203125" style="1" customWidth="1"/>
    <col min="6361" max="6361" width="0" style="1" hidden="1" customWidth="1"/>
    <col min="6362" max="6362" width="3.44140625" style="1" customWidth="1"/>
    <col min="6363" max="6363" width="0" style="1" hidden="1" customWidth="1"/>
    <col min="6364" max="6364" width="17.6640625" style="1" customWidth="1"/>
    <col min="6365" max="6365" width="3.44140625" style="1" customWidth="1"/>
    <col min="6366" max="6366" width="0" style="1" hidden="1" customWidth="1"/>
    <col min="6367" max="6367" width="23.6640625" style="1" customWidth="1"/>
    <col min="6368" max="6368" width="10" style="1" customWidth="1"/>
    <col min="6369" max="6369" width="0" style="1" hidden="1" customWidth="1"/>
    <col min="6370" max="6371" width="14.6640625" style="1" customWidth="1"/>
    <col min="6372" max="6372" width="12.88671875" style="1" customWidth="1"/>
    <col min="6373" max="6373" width="3.33203125" style="1" customWidth="1"/>
    <col min="6374" max="6374" width="30.33203125" style="1" customWidth="1"/>
    <col min="6375" max="6375" width="5" style="1" customWidth="1"/>
    <col min="6376" max="6376" width="0" style="1" hidden="1" customWidth="1"/>
    <col min="6377" max="6377" width="14.33203125" style="1" customWidth="1"/>
    <col min="6378" max="6378" width="5.6640625" style="1" customWidth="1"/>
    <col min="6379" max="6379" width="0" style="1" hidden="1" customWidth="1"/>
    <col min="6380" max="6380" width="17.33203125" style="1" customWidth="1"/>
    <col min="6381" max="6381" width="12.6640625" style="1" customWidth="1"/>
    <col min="6382" max="6382" width="0" style="1" hidden="1" customWidth="1"/>
    <col min="6383" max="6383" width="5.33203125" style="1" customWidth="1"/>
    <col min="6384" max="6384" width="0" style="1" hidden="1" customWidth="1"/>
    <col min="6385" max="6385" width="17" style="1" customWidth="1"/>
    <col min="6386" max="6386" width="6.33203125" style="1" customWidth="1"/>
    <col min="6387" max="6387" width="0" style="1" hidden="1" customWidth="1"/>
    <col min="6388" max="6388" width="14.33203125" style="1" customWidth="1"/>
    <col min="6389" max="6389" width="7.5546875" style="1" customWidth="1"/>
    <col min="6390" max="6390" width="0" style="1" hidden="1" customWidth="1"/>
    <col min="6391" max="6392" width="14.33203125" style="1" customWidth="1"/>
    <col min="6393" max="6393" width="20.88671875" style="1" customWidth="1"/>
    <col min="6394" max="6394" width="14.44140625" style="1" customWidth="1"/>
    <col min="6395" max="6395" width="15" style="1" customWidth="1"/>
    <col min="6396" max="6396" width="2.6640625" style="1" customWidth="1"/>
    <col min="6397" max="6397" width="11.6640625" style="1" customWidth="1"/>
    <col min="6398" max="6398" width="11.5546875" style="1" customWidth="1"/>
    <col min="6399" max="6399" width="2.33203125" style="1" customWidth="1"/>
    <col min="6400" max="6400" width="41" style="1" customWidth="1"/>
    <col min="6401" max="6401" width="14.33203125" style="1" customWidth="1"/>
    <col min="6402" max="6403" width="11.5546875" style="1" customWidth="1"/>
    <col min="6404" max="6404" width="21.88671875" style="1" customWidth="1"/>
    <col min="6405" max="6596" width="11.44140625" style="1"/>
    <col min="6597" max="6597" width="21.88671875" style="1" customWidth="1"/>
    <col min="6598" max="6598" width="13.88671875" style="1" customWidth="1"/>
    <col min="6599" max="6599" width="38.6640625" style="1" customWidth="1"/>
    <col min="6600" max="6600" width="3" style="1" bestFit="1" customWidth="1"/>
    <col min="6601" max="6601" width="32.33203125" style="1" customWidth="1"/>
    <col min="6602" max="6602" width="46.33203125" style="1" customWidth="1"/>
    <col min="6603" max="6603" width="19" style="1" customWidth="1"/>
    <col min="6604" max="6604" width="0" style="1" hidden="1" customWidth="1"/>
    <col min="6605" max="6605" width="17.6640625" style="1" customWidth="1"/>
    <col min="6606" max="6606" width="0" style="1" hidden="1" customWidth="1"/>
    <col min="6607" max="6607" width="22.33203125" style="1" customWidth="1"/>
    <col min="6608" max="6608" width="5.33203125" style="1" customWidth="1"/>
    <col min="6609" max="6609" width="36.33203125" style="1" customWidth="1"/>
    <col min="6610" max="6610" width="5.6640625" style="1" customWidth="1"/>
    <col min="6611" max="6611" width="0" style="1" hidden="1" customWidth="1"/>
    <col min="6612" max="6612" width="20.6640625" style="1" customWidth="1"/>
    <col min="6613" max="6613" width="4.88671875" style="1" customWidth="1"/>
    <col min="6614" max="6614" width="0" style="1" hidden="1" customWidth="1"/>
    <col min="6615" max="6615" width="24.6640625" style="1" customWidth="1"/>
    <col min="6616" max="6616" width="12.33203125" style="1" customWidth="1"/>
    <col min="6617" max="6617" width="0" style="1" hidden="1" customWidth="1"/>
    <col min="6618" max="6618" width="3.44140625" style="1" customWidth="1"/>
    <col min="6619" max="6619" width="0" style="1" hidden="1" customWidth="1"/>
    <col min="6620" max="6620" width="17.6640625" style="1" customWidth="1"/>
    <col min="6621" max="6621" width="3.44140625" style="1" customWidth="1"/>
    <col min="6622" max="6622" width="0" style="1" hidden="1" customWidth="1"/>
    <col min="6623" max="6623" width="23.6640625" style="1" customWidth="1"/>
    <col min="6624" max="6624" width="10" style="1" customWidth="1"/>
    <col min="6625" max="6625" width="0" style="1" hidden="1" customWidth="1"/>
    <col min="6626" max="6627" width="14.6640625" style="1" customWidth="1"/>
    <col min="6628" max="6628" width="12.88671875" style="1" customWidth="1"/>
    <col min="6629" max="6629" width="3.33203125" style="1" customWidth="1"/>
    <col min="6630" max="6630" width="30.33203125" style="1" customWidth="1"/>
    <col min="6631" max="6631" width="5" style="1" customWidth="1"/>
    <col min="6632" max="6632" width="0" style="1" hidden="1" customWidth="1"/>
    <col min="6633" max="6633" width="14.33203125" style="1" customWidth="1"/>
    <col min="6634" max="6634" width="5.6640625" style="1" customWidth="1"/>
    <col min="6635" max="6635" width="0" style="1" hidden="1" customWidth="1"/>
    <col min="6636" max="6636" width="17.33203125" style="1" customWidth="1"/>
    <col min="6637" max="6637" width="12.6640625" style="1" customWidth="1"/>
    <col min="6638" max="6638" width="0" style="1" hidden="1" customWidth="1"/>
    <col min="6639" max="6639" width="5.33203125" style="1" customWidth="1"/>
    <col min="6640" max="6640" width="0" style="1" hidden="1" customWidth="1"/>
    <col min="6641" max="6641" width="17" style="1" customWidth="1"/>
    <col min="6642" max="6642" width="6.33203125" style="1" customWidth="1"/>
    <col min="6643" max="6643" width="0" style="1" hidden="1" customWidth="1"/>
    <col min="6644" max="6644" width="14.33203125" style="1" customWidth="1"/>
    <col min="6645" max="6645" width="7.5546875" style="1" customWidth="1"/>
    <col min="6646" max="6646" width="0" style="1" hidden="1" customWidth="1"/>
    <col min="6647" max="6648" width="14.33203125" style="1" customWidth="1"/>
    <col min="6649" max="6649" width="20.88671875" style="1" customWidth="1"/>
    <col min="6650" max="6650" width="14.44140625" style="1" customWidth="1"/>
    <col min="6651" max="6651" width="15" style="1" customWidth="1"/>
    <col min="6652" max="6652" width="2.6640625" style="1" customWidth="1"/>
    <col min="6653" max="6653" width="11.6640625" style="1" customWidth="1"/>
    <col min="6654" max="6654" width="11.5546875" style="1" customWidth="1"/>
    <col min="6655" max="6655" width="2.33203125" style="1" customWidth="1"/>
    <col min="6656" max="6656" width="41" style="1" customWidth="1"/>
    <col min="6657" max="6657" width="14.33203125" style="1" customWidth="1"/>
    <col min="6658" max="6659" width="11.5546875" style="1" customWidth="1"/>
    <col min="6660" max="6660" width="21.88671875" style="1" customWidth="1"/>
    <col min="6661" max="6852" width="11.44140625" style="1"/>
    <col min="6853" max="6853" width="21.88671875" style="1" customWidth="1"/>
    <col min="6854" max="6854" width="13.88671875" style="1" customWidth="1"/>
    <col min="6855" max="6855" width="38.6640625" style="1" customWidth="1"/>
    <col min="6856" max="6856" width="3" style="1" bestFit="1" customWidth="1"/>
    <col min="6857" max="6857" width="32.33203125" style="1" customWidth="1"/>
    <col min="6858" max="6858" width="46.33203125" style="1" customWidth="1"/>
    <col min="6859" max="6859" width="19" style="1" customWidth="1"/>
    <col min="6860" max="6860" width="0" style="1" hidden="1" customWidth="1"/>
    <col min="6861" max="6861" width="17.6640625" style="1" customWidth="1"/>
    <col min="6862" max="6862" width="0" style="1" hidden="1" customWidth="1"/>
    <col min="6863" max="6863" width="22.33203125" style="1" customWidth="1"/>
    <col min="6864" max="6864" width="5.33203125" style="1" customWidth="1"/>
    <col min="6865" max="6865" width="36.33203125" style="1" customWidth="1"/>
    <col min="6866" max="6866" width="5.6640625" style="1" customWidth="1"/>
    <col min="6867" max="6867" width="0" style="1" hidden="1" customWidth="1"/>
    <col min="6868" max="6868" width="20.6640625" style="1" customWidth="1"/>
    <col min="6869" max="6869" width="4.88671875" style="1" customWidth="1"/>
    <col min="6870" max="6870" width="0" style="1" hidden="1" customWidth="1"/>
    <col min="6871" max="6871" width="24.6640625" style="1" customWidth="1"/>
    <col min="6872" max="6872" width="12.33203125" style="1" customWidth="1"/>
    <col min="6873" max="6873" width="0" style="1" hidden="1" customWidth="1"/>
    <col min="6874" max="6874" width="3.44140625" style="1" customWidth="1"/>
    <col min="6875" max="6875" width="0" style="1" hidden="1" customWidth="1"/>
    <col min="6876" max="6876" width="17.6640625" style="1" customWidth="1"/>
    <col min="6877" max="6877" width="3.44140625" style="1" customWidth="1"/>
    <col min="6878" max="6878" width="0" style="1" hidden="1" customWidth="1"/>
    <col min="6879" max="6879" width="23.6640625" style="1" customWidth="1"/>
    <col min="6880" max="6880" width="10" style="1" customWidth="1"/>
    <col min="6881" max="6881" width="0" style="1" hidden="1" customWidth="1"/>
    <col min="6882" max="6883" width="14.6640625" style="1" customWidth="1"/>
    <col min="6884" max="6884" width="12.88671875" style="1" customWidth="1"/>
    <col min="6885" max="6885" width="3.33203125" style="1" customWidth="1"/>
    <col min="6886" max="6886" width="30.33203125" style="1" customWidth="1"/>
    <col min="6887" max="6887" width="5" style="1" customWidth="1"/>
    <col min="6888" max="6888" width="0" style="1" hidden="1" customWidth="1"/>
    <col min="6889" max="6889" width="14.33203125" style="1" customWidth="1"/>
    <col min="6890" max="6890" width="5.6640625" style="1" customWidth="1"/>
    <col min="6891" max="6891" width="0" style="1" hidden="1" customWidth="1"/>
    <col min="6892" max="6892" width="17.33203125" style="1" customWidth="1"/>
    <col min="6893" max="6893" width="12.6640625" style="1" customWidth="1"/>
    <col min="6894" max="6894" width="0" style="1" hidden="1" customWidth="1"/>
    <col min="6895" max="6895" width="5.33203125" style="1" customWidth="1"/>
    <col min="6896" max="6896" width="0" style="1" hidden="1" customWidth="1"/>
    <col min="6897" max="6897" width="17" style="1" customWidth="1"/>
    <col min="6898" max="6898" width="6.33203125" style="1" customWidth="1"/>
    <col min="6899" max="6899" width="0" style="1" hidden="1" customWidth="1"/>
    <col min="6900" max="6900" width="14.33203125" style="1" customWidth="1"/>
    <col min="6901" max="6901" width="7.5546875" style="1" customWidth="1"/>
    <col min="6902" max="6902" width="0" style="1" hidden="1" customWidth="1"/>
    <col min="6903" max="6904" width="14.33203125" style="1" customWidth="1"/>
    <col min="6905" max="6905" width="20.88671875" style="1" customWidth="1"/>
    <col min="6906" max="6906" width="14.44140625" style="1" customWidth="1"/>
    <col min="6907" max="6907" width="15" style="1" customWidth="1"/>
    <col min="6908" max="6908" width="2.6640625" style="1" customWidth="1"/>
    <col min="6909" max="6909" width="11.6640625" style="1" customWidth="1"/>
    <col min="6910" max="6910" width="11.5546875" style="1" customWidth="1"/>
    <col min="6911" max="6911" width="2.33203125" style="1" customWidth="1"/>
    <col min="6912" max="6912" width="41" style="1" customWidth="1"/>
    <col min="6913" max="6913" width="14.33203125" style="1" customWidth="1"/>
    <col min="6914" max="6915" width="11.5546875" style="1" customWidth="1"/>
    <col min="6916" max="6916" width="21.88671875" style="1" customWidth="1"/>
    <col min="6917" max="7108" width="11.44140625" style="1"/>
    <col min="7109" max="7109" width="21.88671875" style="1" customWidth="1"/>
    <col min="7110" max="7110" width="13.88671875" style="1" customWidth="1"/>
    <col min="7111" max="7111" width="38.6640625" style="1" customWidth="1"/>
    <col min="7112" max="7112" width="3" style="1" bestFit="1" customWidth="1"/>
    <col min="7113" max="7113" width="32.33203125" style="1" customWidth="1"/>
    <col min="7114" max="7114" width="46.33203125" style="1" customWidth="1"/>
    <col min="7115" max="7115" width="19" style="1" customWidth="1"/>
    <col min="7116" max="7116" width="0" style="1" hidden="1" customWidth="1"/>
    <col min="7117" max="7117" width="17.6640625" style="1" customWidth="1"/>
    <col min="7118" max="7118" width="0" style="1" hidden="1" customWidth="1"/>
    <col min="7119" max="7119" width="22.33203125" style="1" customWidth="1"/>
    <col min="7120" max="7120" width="5.33203125" style="1" customWidth="1"/>
    <col min="7121" max="7121" width="36.33203125" style="1" customWidth="1"/>
    <col min="7122" max="7122" width="5.6640625" style="1" customWidth="1"/>
    <col min="7123" max="7123" width="0" style="1" hidden="1" customWidth="1"/>
    <col min="7124" max="7124" width="20.6640625" style="1" customWidth="1"/>
    <col min="7125" max="7125" width="4.88671875" style="1" customWidth="1"/>
    <col min="7126" max="7126" width="0" style="1" hidden="1" customWidth="1"/>
    <col min="7127" max="7127" width="24.6640625" style="1" customWidth="1"/>
    <col min="7128" max="7128" width="12.33203125" style="1" customWidth="1"/>
    <col min="7129" max="7129" width="0" style="1" hidden="1" customWidth="1"/>
    <col min="7130" max="7130" width="3.44140625" style="1" customWidth="1"/>
    <col min="7131" max="7131" width="0" style="1" hidden="1" customWidth="1"/>
    <col min="7132" max="7132" width="17.6640625" style="1" customWidth="1"/>
    <col min="7133" max="7133" width="3.44140625" style="1" customWidth="1"/>
    <col min="7134" max="7134" width="0" style="1" hidden="1" customWidth="1"/>
    <col min="7135" max="7135" width="23.6640625" style="1" customWidth="1"/>
    <col min="7136" max="7136" width="10" style="1" customWidth="1"/>
    <col min="7137" max="7137" width="0" style="1" hidden="1" customWidth="1"/>
    <col min="7138" max="7139" width="14.6640625" style="1" customWidth="1"/>
    <col min="7140" max="7140" width="12.88671875" style="1" customWidth="1"/>
    <col min="7141" max="7141" width="3.33203125" style="1" customWidth="1"/>
    <col min="7142" max="7142" width="30.33203125" style="1" customWidth="1"/>
    <col min="7143" max="7143" width="5" style="1" customWidth="1"/>
    <col min="7144" max="7144" width="0" style="1" hidden="1" customWidth="1"/>
    <col min="7145" max="7145" width="14.33203125" style="1" customWidth="1"/>
    <col min="7146" max="7146" width="5.6640625" style="1" customWidth="1"/>
    <col min="7147" max="7147" width="0" style="1" hidden="1" customWidth="1"/>
    <col min="7148" max="7148" width="17.33203125" style="1" customWidth="1"/>
    <col min="7149" max="7149" width="12.6640625" style="1" customWidth="1"/>
    <col min="7150" max="7150" width="0" style="1" hidden="1" customWidth="1"/>
    <col min="7151" max="7151" width="5.33203125" style="1" customWidth="1"/>
    <col min="7152" max="7152" width="0" style="1" hidden="1" customWidth="1"/>
    <col min="7153" max="7153" width="17" style="1" customWidth="1"/>
    <col min="7154" max="7154" width="6.33203125" style="1" customWidth="1"/>
    <col min="7155" max="7155" width="0" style="1" hidden="1" customWidth="1"/>
    <col min="7156" max="7156" width="14.33203125" style="1" customWidth="1"/>
    <col min="7157" max="7157" width="7.5546875" style="1" customWidth="1"/>
    <col min="7158" max="7158" width="0" style="1" hidden="1" customWidth="1"/>
    <col min="7159" max="7160" width="14.33203125" style="1" customWidth="1"/>
    <col min="7161" max="7161" width="20.88671875" style="1" customWidth="1"/>
    <col min="7162" max="7162" width="14.44140625" style="1" customWidth="1"/>
    <col min="7163" max="7163" width="15" style="1" customWidth="1"/>
    <col min="7164" max="7164" width="2.6640625" style="1" customWidth="1"/>
    <col min="7165" max="7165" width="11.6640625" style="1" customWidth="1"/>
    <col min="7166" max="7166" width="11.5546875" style="1" customWidth="1"/>
    <col min="7167" max="7167" width="2.33203125" style="1" customWidth="1"/>
    <col min="7168" max="7168" width="41" style="1" customWidth="1"/>
    <col min="7169" max="7169" width="14.33203125" style="1" customWidth="1"/>
    <col min="7170" max="7171" width="11.5546875" style="1" customWidth="1"/>
    <col min="7172" max="7172" width="21.88671875" style="1" customWidth="1"/>
    <col min="7173" max="7364" width="11.44140625" style="1"/>
    <col min="7365" max="7365" width="21.88671875" style="1" customWidth="1"/>
    <col min="7366" max="7366" width="13.88671875" style="1" customWidth="1"/>
    <col min="7367" max="7367" width="38.6640625" style="1" customWidth="1"/>
    <col min="7368" max="7368" width="3" style="1" bestFit="1" customWidth="1"/>
    <col min="7369" max="7369" width="32.33203125" style="1" customWidth="1"/>
    <col min="7370" max="7370" width="46.33203125" style="1" customWidth="1"/>
    <col min="7371" max="7371" width="19" style="1" customWidth="1"/>
    <col min="7372" max="7372" width="0" style="1" hidden="1" customWidth="1"/>
    <col min="7373" max="7373" width="17.6640625" style="1" customWidth="1"/>
    <col min="7374" max="7374" width="0" style="1" hidden="1" customWidth="1"/>
    <col min="7375" max="7375" width="22.33203125" style="1" customWidth="1"/>
    <col min="7376" max="7376" width="5.33203125" style="1" customWidth="1"/>
    <col min="7377" max="7377" width="36.33203125" style="1" customWidth="1"/>
    <col min="7378" max="7378" width="5.6640625" style="1" customWidth="1"/>
    <col min="7379" max="7379" width="0" style="1" hidden="1" customWidth="1"/>
    <col min="7380" max="7380" width="20.6640625" style="1" customWidth="1"/>
    <col min="7381" max="7381" width="4.88671875" style="1" customWidth="1"/>
    <col min="7382" max="7382" width="0" style="1" hidden="1" customWidth="1"/>
    <col min="7383" max="7383" width="24.6640625" style="1" customWidth="1"/>
    <col min="7384" max="7384" width="12.33203125" style="1" customWidth="1"/>
    <col min="7385" max="7385" width="0" style="1" hidden="1" customWidth="1"/>
    <col min="7386" max="7386" width="3.44140625" style="1" customWidth="1"/>
    <col min="7387" max="7387" width="0" style="1" hidden="1" customWidth="1"/>
    <col min="7388" max="7388" width="17.6640625" style="1" customWidth="1"/>
    <col min="7389" max="7389" width="3.44140625" style="1" customWidth="1"/>
    <col min="7390" max="7390" width="0" style="1" hidden="1" customWidth="1"/>
    <col min="7391" max="7391" width="23.6640625" style="1" customWidth="1"/>
    <col min="7392" max="7392" width="10" style="1" customWidth="1"/>
    <col min="7393" max="7393" width="0" style="1" hidden="1" customWidth="1"/>
    <col min="7394" max="7395" width="14.6640625" style="1" customWidth="1"/>
    <col min="7396" max="7396" width="12.88671875" style="1" customWidth="1"/>
    <col min="7397" max="7397" width="3.33203125" style="1" customWidth="1"/>
    <col min="7398" max="7398" width="30.33203125" style="1" customWidth="1"/>
    <col min="7399" max="7399" width="5" style="1" customWidth="1"/>
    <col min="7400" max="7400" width="0" style="1" hidden="1" customWidth="1"/>
    <col min="7401" max="7401" width="14.33203125" style="1" customWidth="1"/>
    <col min="7402" max="7402" width="5.6640625" style="1" customWidth="1"/>
    <col min="7403" max="7403" width="0" style="1" hidden="1" customWidth="1"/>
    <col min="7404" max="7404" width="17.33203125" style="1" customWidth="1"/>
    <col min="7405" max="7405" width="12.6640625" style="1" customWidth="1"/>
    <col min="7406" max="7406" width="0" style="1" hidden="1" customWidth="1"/>
    <col min="7407" max="7407" width="5.33203125" style="1" customWidth="1"/>
    <col min="7408" max="7408" width="0" style="1" hidden="1" customWidth="1"/>
    <col min="7409" max="7409" width="17" style="1" customWidth="1"/>
    <col min="7410" max="7410" width="6.33203125" style="1" customWidth="1"/>
    <col min="7411" max="7411" width="0" style="1" hidden="1" customWidth="1"/>
    <col min="7412" max="7412" width="14.33203125" style="1" customWidth="1"/>
    <col min="7413" max="7413" width="7.5546875" style="1" customWidth="1"/>
    <col min="7414" max="7414" width="0" style="1" hidden="1" customWidth="1"/>
    <col min="7415" max="7416" width="14.33203125" style="1" customWidth="1"/>
    <col min="7417" max="7417" width="20.88671875" style="1" customWidth="1"/>
    <col min="7418" max="7418" width="14.44140625" style="1" customWidth="1"/>
    <col min="7419" max="7419" width="15" style="1" customWidth="1"/>
    <col min="7420" max="7420" width="2.6640625" style="1" customWidth="1"/>
    <col min="7421" max="7421" width="11.6640625" style="1" customWidth="1"/>
    <col min="7422" max="7422" width="11.5546875" style="1" customWidth="1"/>
    <col min="7423" max="7423" width="2.33203125" style="1" customWidth="1"/>
    <col min="7424" max="7424" width="41" style="1" customWidth="1"/>
    <col min="7425" max="7425" width="14.33203125" style="1" customWidth="1"/>
    <col min="7426" max="7427" width="11.5546875" style="1" customWidth="1"/>
    <col min="7428" max="7428" width="21.88671875" style="1" customWidth="1"/>
    <col min="7429" max="7620" width="11.44140625" style="1"/>
    <col min="7621" max="7621" width="21.88671875" style="1" customWidth="1"/>
    <col min="7622" max="7622" width="13.88671875" style="1" customWidth="1"/>
    <col min="7623" max="7623" width="38.6640625" style="1" customWidth="1"/>
    <col min="7624" max="7624" width="3" style="1" bestFit="1" customWidth="1"/>
    <col min="7625" max="7625" width="32.33203125" style="1" customWidth="1"/>
    <col min="7626" max="7626" width="46.33203125" style="1" customWidth="1"/>
    <col min="7627" max="7627" width="19" style="1" customWidth="1"/>
    <col min="7628" max="7628" width="0" style="1" hidden="1" customWidth="1"/>
    <col min="7629" max="7629" width="17.6640625" style="1" customWidth="1"/>
    <col min="7630" max="7630" width="0" style="1" hidden="1" customWidth="1"/>
    <col min="7631" max="7631" width="22.33203125" style="1" customWidth="1"/>
    <col min="7632" max="7632" width="5.33203125" style="1" customWidth="1"/>
    <col min="7633" max="7633" width="36.33203125" style="1" customWidth="1"/>
    <col min="7634" max="7634" width="5.6640625" style="1" customWidth="1"/>
    <col min="7635" max="7635" width="0" style="1" hidden="1" customWidth="1"/>
    <col min="7636" max="7636" width="20.6640625" style="1" customWidth="1"/>
    <col min="7637" max="7637" width="4.88671875" style="1" customWidth="1"/>
    <col min="7638" max="7638" width="0" style="1" hidden="1" customWidth="1"/>
    <col min="7639" max="7639" width="24.6640625" style="1" customWidth="1"/>
    <col min="7640" max="7640" width="12.33203125" style="1" customWidth="1"/>
    <col min="7641" max="7641" width="0" style="1" hidden="1" customWidth="1"/>
    <col min="7642" max="7642" width="3.44140625" style="1" customWidth="1"/>
    <col min="7643" max="7643" width="0" style="1" hidden="1" customWidth="1"/>
    <col min="7644" max="7644" width="17.6640625" style="1" customWidth="1"/>
    <col min="7645" max="7645" width="3.44140625" style="1" customWidth="1"/>
    <col min="7646" max="7646" width="0" style="1" hidden="1" customWidth="1"/>
    <col min="7647" max="7647" width="23.6640625" style="1" customWidth="1"/>
    <col min="7648" max="7648" width="10" style="1" customWidth="1"/>
    <col min="7649" max="7649" width="0" style="1" hidden="1" customWidth="1"/>
    <col min="7650" max="7651" width="14.6640625" style="1" customWidth="1"/>
    <col min="7652" max="7652" width="12.88671875" style="1" customWidth="1"/>
    <col min="7653" max="7653" width="3.33203125" style="1" customWidth="1"/>
    <col min="7654" max="7654" width="30.33203125" style="1" customWidth="1"/>
    <col min="7655" max="7655" width="5" style="1" customWidth="1"/>
    <col min="7656" max="7656" width="0" style="1" hidden="1" customWidth="1"/>
    <col min="7657" max="7657" width="14.33203125" style="1" customWidth="1"/>
    <col min="7658" max="7658" width="5.6640625" style="1" customWidth="1"/>
    <col min="7659" max="7659" width="0" style="1" hidden="1" customWidth="1"/>
    <col min="7660" max="7660" width="17.33203125" style="1" customWidth="1"/>
    <col min="7661" max="7661" width="12.6640625" style="1" customWidth="1"/>
    <col min="7662" max="7662" width="0" style="1" hidden="1" customWidth="1"/>
    <col min="7663" max="7663" width="5.33203125" style="1" customWidth="1"/>
    <col min="7664" max="7664" width="0" style="1" hidden="1" customWidth="1"/>
    <col min="7665" max="7665" width="17" style="1" customWidth="1"/>
    <col min="7666" max="7666" width="6.33203125" style="1" customWidth="1"/>
    <col min="7667" max="7667" width="0" style="1" hidden="1" customWidth="1"/>
    <col min="7668" max="7668" width="14.33203125" style="1" customWidth="1"/>
    <col min="7669" max="7669" width="7.5546875" style="1" customWidth="1"/>
    <col min="7670" max="7670" width="0" style="1" hidden="1" customWidth="1"/>
    <col min="7671" max="7672" width="14.33203125" style="1" customWidth="1"/>
    <col min="7673" max="7673" width="20.88671875" style="1" customWidth="1"/>
    <col min="7674" max="7674" width="14.44140625" style="1" customWidth="1"/>
    <col min="7675" max="7675" width="15" style="1" customWidth="1"/>
    <col min="7676" max="7676" width="2.6640625" style="1" customWidth="1"/>
    <col min="7677" max="7677" width="11.6640625" style="1" customWidth="1"/>
    <col min="7678" max="7678" width="11.5546875" style="1" customWidth="1"/>
    <col min="7679" max="7679" width="2.33203125" style="1" customWidth="1"/>
    <col min="7680" max="7680" width="41" style="1" customWidth="1"/>
    <col min="7681" max="7681" width="14.33203125" style="1" customWidth="1"/>
    <col min="7682" max="7683" width="11.5546875" style="1" customWidth="1"/>
    <col min="7684" max="7684" width="21.88671875" style="1" customWidth="1"/>
    <col min="7685" max="7876" width="11.44140625" style="1"/>
    <col min="7877" max="7877" width="21.88671875" style="1" customWidth="1"/>
    <col min="7878" max="7878" width="13.88671875" style="1" customWidth="1"/>
    <col min="7879" max="7879" width="38.6640625" style="1" customWidth="1"/>
    <col min="7880" max="7880" width="3" style="1" bestFit="1" customWidth="1"/>
    <col min="7881" max="7881" width="32.33203125" style="1" customWidth="1"/>
    <col min="7882" max="7882" width="46.33203125" style="1" customWidth="1"/>
    <col min="7883" max="7883" width="19" style="1" customWidth="1"/>
    <col min="7884" max="7884" width="0" style="1" hidden="1" customWidth="1"/>
    <col min="7885" max="7885" width="17.6640625" style="1" customWidth="1"/>
    <col min="7886" max="7886" width="0" style="1" hidden="1" customWidth="1"/>
    <col min="7887" max="7887" width="22.33203125" style="1" customWidth="1"/>
    <col min="7888" max="7888" width="5.33203125" style="1" customWidth="1"/>
    <col min="7889" max="7889" width="36.33203125" style="1" customWidth="1"/>
    <col min="7890" max="7890" width="5.6640625" style="1" customWidth="1"/>
    <col min="7891" max="7891" width="0" style="1" hidden="1" customWidth="1"/>
    <col min="7892" max="7892" width="20.6640625" style="1" customWidth="1"/>
    <col min="7893" max="7893" width="4.88671875" style="1" customWidth="1"/>
    <col min="7894" max="7894" width="0" style="1" hidden="1" customWidth="1"/>
    <col min="7895" max="7895" width="24.6640625" style="1" customWidth="1"/>
    <col min="7896" max="7896" width="12.33203125" style="1" customWidth="1"/>
    <col min="7897" max="7897" width="0" style="1" hidden="1" customWidth="1"/>
    <col min="7898" max="7898" width="3.44140625" style="1" customWidth="1"/>
    <col min="7899" max="7899" width="0" style="1" hidden="1" customWidth="1"/>
    <col min="7900" max="7900" width="17.6640625" style="1" customWidth="1"/>
    <col min="7901" max="7901" width="3.44140625" style="1" customWidth="1"/>
    <col min="7902" max="7902" width="0" style="1" hidden="1" customWidth="1"/>
    <col min="7903" max="7903" width="23.6640625" style="1" customWidth="1"/>
    <col min="7904" max="7904" width="10" style="1" customWidth="1"/>
    <col min="7905" max="7905" width="0" style="1" hidden="1" customWidth="1"/>
    <col min="7906" max="7907" width="14.6640625" style="1" customWidth="1"/>
    <col min="7908" max="7908" width="12.88671875" style="1" customWidth="1"/>
    <col min="7909" max="7909" width="3.33203125" style="1" customWidth="1"/>
    <col min="7910" max="7910" width="30.33203125" style="1" customWidth="1"/>
    <col min="7911" max="7911" width="5" style="1" customWidth="1"/>
    <col min="7912" max="7912" width="0" style="1" hidden="1" customWidth="1"/>
    <col min="7913" max="7913" width="14.33203125" style="1" customWidth="1"/>
    <col min="7914" max="7914" width="5.6640625" style="1" customWidth="1"/>
    <col min="7915" max="7915" width="0" style="1" hidden="1" customWidth="1"/>
    <col min="7916" max="7916" width="17.33203125" style="1" customWidth="1"/>
    <col min="7917" max="7917" width="12.6640625" style="1" customWidth="1"/>
    <col min="7918" max="7918" width="0" style="1" hidden="1" customWidth="1"/>
    <col min="7919" max="7919" width="5.33203125" style="1" customWidth="1"/>
    <col min="7920" max="7920" width="0" style="1" hidden="1" customWidth="1"/>
    <col min="7921" max="7921" width="17" style="1" customWidth="1"/>
    <col min="7922" max="7922" width="6.33203125" style="1" customWidth="1"/>
    <col min="7923" max="7923" width="0" style="1" hidden="1" customWidth="1"/>
    <col min="7924" max="7924" width="14.33203125" style="1" customWidth="1"/>
    <col min="7925" max="7925" width="7.5546875" style="1" customWidth="1"/>
    <col min="7926" max="7926" width="0" style="1" hidden="1" customWidth="1"/>
    <col min="7927" max="7928" width="14.33203125" style="1" customWidth="1"/>
    <col min="7929" max="7929" width="20.88671875" style="1" customWidth="1"/>
    <col min="7930" max="7930" width="14.44140625" style="1" customWidth="1"/>
    <col min="7931" max="7931" width="15" style="1" customWidth="1"/>
    <col min="7932" max="7932" width="2.6640625" style="1" customWidth="1"/>
    <col min="7933" max="7933" width="11.6640625" style="1" customWidth="1"/>
    <col min="7934" max="7934" width="11.5546875" style="1" customWidth="1"/>
    <col min="7935" max="7935" width="2.33203125" style="1" customWidth="1"/>
    <col min="7936" max="7936" width="41" style="1" customWidth="1"/>
    <col min="7937" max="7937" width="14.33203125" style="1" customWidth="1"/>
    <col min="7938" max="7939" width="11.5546875" style="1" customWidth="1"/>
    <col min="7940" max="7940" width="21.88671875" style="1" customWidth="1"/>
    <col min="7941" max="8132" width="11.44140625" style="1"/>
    <col min="8133" max="8133" width="21.88671875" style="1" customWidth="1"/>
    <col min="8134" max="8134" width="13.88671875" style="1" customWidth="1"/>
    <col min="8135" max="8135" width="38.6640625" style="1" customWidth="1"/>
    <col min="8136" max="8136" width="3" style="1" bestFit="1" customWidth="1"/>
    <col min="8137" max="8137" width="32.33203125" style="1" customWidth="1"/>
    <col min="8138" max="8138" width="46.33203125" style="1" customWidth="1"/>
    <col min="8139" max="8139" width="19" style="1" customWidth="1"/>
    <col min="8140" max="8140" width="0" style="1" hidden="1" customWidth="1"/>
    <col min="8141" max="8141" width="17.6640625" style="1" customWidth="1"/>
    <col min="8142" max="8142" width="0" style="1" hidden="1" customWidth="1"/>
    <col min="8143" max="8143" width="22.33203125" style="1" customWidth="1"/>
    <col min="8144" max="8144" width="5.33203125" style="1" customWidth="1"/>
    <col min="8145" max="8145" width="36.33203125" style="1" customWidth="1"/>
    <col min="8146" max="8146" width="5.6640625" style="1" customWidth="1"/>
    <col min="8147" max="8147" width="0" style="1" hidden="1" customWidth="1"/>
    <col min="8148" max="8148" width="20.6640625" style="1" customWidth="1"/>
    <col min="8149" max="8149" width="4.88671875" style="1" customWidth="1"/>
    <col min="8150" max="8150" width="0" style="1" hidden="1" customWidth="1"/>
    <col min="8151" max="8151" width="24.6640625" style="1" customWidth="1"/>
    <col min="8152" max="8152" width="12.33203125" style="1" customWidth="1"/>
    <col min="8153" max="8153" width="0" style="1" hidden="1" customWidth="1"/>
    <col min="8154" max="8154" width="3.44140625" style="1" customWidth="1"/>
    <col min="8155" max="8155" width="0" style="1" hidden="1" customWidth="1"/>
    <col min="8156" max="8156" width="17.6640625" style="1" customWidth="1"/>
    <col min="8157" max="8157" width="3.44140625" style="1" customWidth="1"/>
    <col min="8158" max="8158" width="0" style="1" hidden="1" customWidth="1"/>
    <col min="8159" max="8159" width="23.6640625" style="1" customWidth="1"/>
    <col min="8160" max="8160" width="10" style="1" customWidth="1"/>
    <col min="8161" max="8161" width="0" style="1" hidden="1" customWidth="1"/>
    <col min="8162" max="8163" width="14.6640625" style="1" customWidth="1"/>
    <col min="8164" max="8164" width="12.88671875" style="1" customWidth="1"/>
    <col min="8165" max="8165" width="3.33203125" style="1" customWidth="1"/>
    <col min="8166" max="8166" width="30.33203125" style="1" customWidth="1"/>
    <col min="8167" max="8167" width="5" style="1" customWidth="1"/>
    <col min="8168" max="8168" width="0" style="1" hidden="1" customWidth="1"/>
    <col min="8169" max="8169" width="14.33203125" style="1" customWidth="1"/>
    <col min="8170" max="8170" width="5.6640625" style="1" customWidth="1"/>
    <col min="8171" max="8171" width="0" style="1" hidden="1" customWidth="1"/>
    <col min="8172" max="8172" width="17.33203125" style="1" customWidth="1"/>
    <col min="8173" max="8173" width="12.6640625" style="1" customWidth="1"/>
    <col min="8174" max="8174" width="0" style="1" hidden="1" customWidth="1"/>
    <col min="8175" max="8175" width="5.33203125" style="1" customWidth="1"/>
    <col min="8176" max="8176" width="0" style="1" hidden="1" customWidth="1"/>
    <col min="8177" max="8177" width="17" style="1" customWidth="1"/>
    <col min="8178" max="8178" width="6.33203125" style="1" customWidth="1"/>
    <col min="8179" max="8179" width="0" style="1" hidden="1" customWidth="1"/>
    <col min="8180" max="8180" width="14.33203125" style="1" customWidth="1"/>
    <col min="8181" max="8181" width="7.5546875" style="1" customWidth="1"/>
    <col min="8182" max="8182" width="0" style="1" hidden="1" customWidth="1"/>
    <col min="8183" max="8184" width="14.33203125" style="1" customWidth="1"/>
    <col min="8185" max="8185" width="20.88671875" style="1" customWidth="1"/>
    <col min="8186" max="8186" width="14.44140625" style="1" customWidth="1"/>
    <col min="8187" max="8187" width="15" style="1" customWidth="1"/>
    <col min="8188" max="8188" width="2.6640625" style="1" customWidth="1"/>
    <col min="8189" max="8189" width="11.6640625" style="1" customWidth="1"/>
    <col min="8190" max="8190" width="11.5546875" style="1" customWidth="1"/>
    <col min="8191" max="8191" width="2.33203125" style="1" customWidth="1"/>
    <col min="8192" max="8192" width="41" style="1" customWidth="1"/>
    <col min="8193" max="8193" width="14.33203125" style="1" customWidth="1"/>
    <col min="8194" max="8195" width="11.5546875" style="1" customWidth="1"/>
    <col min="8196" max="8196" width="21.88671875" style="1" customWidth="1"/>
    <col min="8197" max="8388" width="11.44140625" style="1"/>
    <col min="8389" max="8389" width="21.88671875" style="1" customWidth="1"/>
    <col min="8390" max="8390" width="13.88671875" style="1" customWidth="1"/>
    <col min="8391" max="8391" width="38.6640625" style="1" customWidth="1"/>
    <col min="8392" max="8392" width="3" style="1" bestFit="1" customWidth="1"/>
    <col min="8393" max="8393" width="32.33203125" style="1" customWidth="1"/>
    <col min="8394" max="8394" width="46.33203125" style="1" customWidth="1"/>
    <col min="8395" max="8395" width="19" style="1" customWidth="1"/>
    <col min="8396" max="8396" width="0" style="1" hidden="1" customWidth="1"/>
    <col min="8397" max="8397" width="17.6640625" style="1" customWidth="1"/>
    <col min="8398" max="8398" width="0" style="1" hidden="1" customWidth="1"/>
    <col min="8399" max="8399" width="22.33203125" style="1" customWidth="1"/>
    <col min="8400" max="8400" width="5.33203125" style="1" customWidth="1"/>
    <col min="8401" max="8401" width="36.33203125" style="1" customWidth="1"/>
    <col min="8402" max="8402" width="5.6640625" style="1" customWidth="1"/>
    <col min="8403" max="8403" width="0" style="1" hidden="1" customWidth="1"/>
    <col min="8404" max="8404" width="20.6640625" style="1" customWidth="1"/>
    <col min="8405" max="8405" width="4.88671875" style="1" customWidth="1"/>
    <col min="8406" max="8406" width="0" style="1" hidden="1" customWidth="1"/>
    <col min="8407" max="8407" width="24.6640625" style="1" customWidth="1"/>
    <col min="8408" max="8408" width="12.33203125" style="1" customWidth="1"/>
    <col min="8409" max="8409" width="0" style="1" hidden="1" customWidth="1"/>
    <col min="8410" max="8410" width="3.44140625" style="1" customWidth="1"/>
    <col min="8411" max="8411" width="0" style="1" hidden="1" customWidth="1"/>
    <col min="8412" max="8412" width="17.6640625" style="1" customWidth="1"/>
    <col min="8413" max="8413" width="3.44140625" style="1" customWidth="1"/>
    <col min="8414" max="8414" width="0" style="1" hidden="1" customWidth="1"/>
    <col min="8415" max="8415" width="23.6640625" style="1" customWidth="1"/>
    <col min="8416" max="8416" width="10" style="1" customWidth="1"/>
    <col min="8417" max="8417" width="0" style="1" hidden="1" customWidth="1"/>
    <col min="8418" max="8419" width="14.6640625" style="1" customWidth="1"/>
    <col min="8420" max="8420" width="12.88671875" style="1" customWidth="1"/>
    <col min="8421" max="8421" width="3.33203125" style="1" customWidth="1"/>
    <col min="8422" max="8422" width="30.33203125" style="1" customWidth="1"/>
    <col min="8423" max="8423" width="5" style="1" customWidth="1"/>
    <col min="8424" max="8424" width="0" style="1" hidden="1" customWidth="1"/>
    <col min="8425" max="8425" width="14.33203125" style="1" customWidth="1"/>
    <col min="8426" max="8426" width="5.6640625" style="1" customWidth="1"/>
    <col min="8427" max="8427" width="0" style="1" hidden="1" customWidth="1"/>
    <col min="8428" max="8428" width="17.33203125" style="1" customWidth="1"/>
    <col min="8429" max="8429" width="12.6640625" style="1" customWidth="1"/>
    <col min="8430" max="8430" width="0" style="1" hidden="1" customWidth="1"/>
    <col min="8431" max="8431" width="5.33203125" style="1" customWidth="1"/>
    <col min="8432" max="8432" width="0" style="1" hidden="1" customWidth="1"/>
    <col min="8433" max="8433" width="17" style="1" customWidth="1"/>
    <col min="8434" max="8434" width="6.33203125" style="1" customWidth="1"/>
    <col min="8435" max="8435" width="0" style="1" hidden="1" customWidth="1"/>
    <col min="8436" max="8436" width="14.33203125" style="1" customWidth="1"/>
    <col min="8437" max="8437" width="7.5546875" style="1" customWidth="1"/>
    <col min="8438" max="8438" width="0" style="1" hidden="1" customWidth="1"/>
    <col min="8439" max="8440" width="14.33203125" style="1" customWidth="1"/>
    <col min="8441" max="8441" width="20.88671875" style="1" customWidth="1"/>
    <col min="8442" max="8442" width="14.44140625" style="1" customWidth="1"/>
    <col min="8443" max="8443" width="15" style="1" customWidth="1"/>
    <col min="8444" max="8444" width="2.6640625" style="1" customWidth="1"/>
    <col min="8445" max="8445" width="11.6640625" style="1" customWidth="1"/>
    <col min="8446" max="8446" width="11.5546875" style="1" customWidth="1"/>
    <col min="8447" max="8447" width="2.33203125" style="1" customWidth="1"/>
    <col min="8448" max="8448" width="41" style="1" customWidth="1"/>
    <col min="8449" max="8449" width="14.33203125" style="1" customWidth="1"/>
    <col min="8450" max="8451" width="11.5546875" style="1" customWidth="1"/>
    <col min="8452" max="8452" width="21.88671875" style="1" customWidth="1"/>
    <col min="8453" max="8644" width="11.44140625" style="1"/>
    <col min="8645" max="8645" width="21.88671875" style="1" customWidth="1"/>
    <col min="8646" max="8646" width="13.88671875" style="1" customWidth="1"/>
    <col min="8647" max="8647" width="38.6640625" style="1" customWidth="1"/>
    <col min="8648" max="8648" width="3" style="1" bestFit="1" customWidth="1"/>
    <col min="8649" max="8649" width="32.33203125" style="1" customWidth="1"/>
    <col min="8650" max="8650" width="46.33203125" style="1" customWidth="1"/>
    <col min="8651" max="8651" width="19" style="1" customWidth="1"/>
    <col min="8652" max="8652" width="0" style="1" hidden="1" customWidth="1"/>
    <col min="8653" max="8653" width="17.6640625" style="1" customWidth="1"/>
    <col min="8654" max="8654" width="0" style="1" hidden="1" customWidth="1"/>
    <col min="8655" max="8655" width="22.33203125" style="1" customWidth="1"/>
    <col min="8656" max="8656" width="5.33203125" style="1" customWidth="1"/>
    <col min="8657" max="8657" width="36.33203125" style="1" customWidth="1"/>
    <col min="8658" max="8658" width="5.6640625" style="1" customWidth="1"/>
    <col min="8659" max="8659" width="0" style="1" hidden="1" customWidth="1"/>
    <col min="8660" max="8660" width="20.6640625" style="1" customWidth="1"/>
    <col min="8661" max="8661" width="4.88671875" style="1" customWidth="1"/>
    <col min="8662" max="8662" width="0" style="1" hidden="1" customWidth="1"/>
    <col min="8663" max="8663" width="24.6640625" style="1" customWidth="1"/>
    <col min="8664" max="8664" width="12.33203125" style="1" customWidth="1"/>
    <col min="8665" max="8665" width="0" style="1" hidden="1" customWidth="1"/>
    <col min="8666" max="8666" width="3.44140625" style="1" customWidth="1"/>
    <col min="8667" max="8667" width="0" style="1" hidden="1" customWidth="1"/>
    <col min="8668" max="8668" width="17.6640625" style="1" customWidth="1"/>
    <col min="8669" max="8669" width="3.44140625" style="1" customWidth="1"/>
    <col min="8670" max="8670" width="0" style="1" hidden="1" customWidth="1"/>
    <col min="8671" max="8671" width="23.6640625" style="1" customWidth="1"/>
    <col min="8672" max="8672" width="10" style="1" customWidth="1"/>
    <col min="8673" max="8673" width="0" style="1" hidden="1" customWidth="1"/>
    <col min="8674" max="8675" width="14.6640625" style="1" customWidth="1"/>
    <col min="8676" max="8676" width="12.88671875" style="1" customWidth="1"/>
    <col min="8677" max="8677" width="3.33203125" style="1" customWidth="1"/>
    <col min="8678" max="8678" width="30.33203125" style="1" customWidth="1"/>
    <col min="8679" max="8679" width="5" style="1" customWidth="1"/>
    <col min="8680" max="8680" width="0" style="1" hidden="1" customWidth="1"/>
    <col min="8681" max="8681" width="14.33203125" style="1" customWidth="1"/>
    <col min="8682" max="8682" width="5.6640625" style="1" customWidth="1"/>
    <col min="8683" max="8683" width="0" style="1" hidden="1" customWidth="1"/>
    <col min="8684" max="8684" width="17.33203125" style="1" customWidth="1"/>
    <col min="8685" max="8685" width="12.6640625" style="1" customWidth="1"/>
    <col min="8686" max="8686" width="0" style="1" hidden="1" customWidth="1"/>
    <col min="8687" max="8687" width="5.33203125" style="1" customWidth="1"/>
    <col min="8688" max="8688" width="0" style="1" hidden="1" customWidth="1"/>
    <col min="8689" max="8689" width="17" style="1" customWidth="1"/>
    <col min="8690" max="8690" width="6.33203125" style="1" customWidth="1"/>
    <col min="8691" max="8691" width="0" style="1" hidden="1" customWidth="1"/>
    <col min="8692" max="8692" width="14.33203125" style="1" customWidth="1"/>
    <col min="8693" max="8693" width="7.5546875" style="1" customWidth="1"/>
    <col min="8694" max="8694" width="0" style="1" hidden="1" customWidth="1"/>
    <col min="8695" max="8696" width="14.33203125" style="1" customWidth="1"/>
    <col min="8697" max="8697" width="20.88671875" style="1" customWidth="1"/>
    <col min="8698" max="8698" width="14.44140625" style="1" customWidth="1"/>
    <col min="8699" max="8699" width="15" style="1" customWidth="1"/>
    <col min="8700" max="8700" width="2.6640625" style="1" customWidth="1"/>
    <col min="8701" max="8701" width="11.6640625" style="1" customWidth="1"/>
    <col min="8702" max="8702" width="11.5546875" style="1" customWidth="1"/>
    <col min="8703" max="8703" width="2.33203125" style="1" customWidth="1"/>
    <col min="8704" max="8704" width="41" style="1" customWidth="1"/>
    <col min="8705" max="8705" width="14.33203125" style="1" customWidth="1"/>
    <col min="8706" max="8707" width="11.5546875" style="1" customWidth="1"/>
    <col min="8708" max="8708" width="21.88671875" style="1" customWidth="1"/>
    <col min="8709" max="8900" width="11.44140625" style="1"/>
    <col min="8901" max="8901" width="21.88671875" style="1" customWidth="1"/>
    <col min="8902" max="8902" width="13.88671875" style="1" customWidth="1"/>
    <col min="8903" max="8903" width="38.6640625" style="1" customWidth="1"/>
    <col min="8904" max="8904" width="3" style="1" bestFit="1" customWidth="1"/>
    <col min="8905" max="8905" width="32.33203125" style="1" customWidth="1"/>
    <col min="8906" max="8906" width="46.33203125" style="1" customWidth="1"/>
    <col min="8907" max="8907" width="19" style="1" customWidth="1"/>
    <col min="8908" max="8908" width="0" style="1" hidden="1" customWidth="1"/>
    <col min="8909" max="8909" width="17.6640625" style="1" customWidth="1"/>
    <col min="8910" max="8910" width="0" style="1" hidden="1" customWidth="1"/>
    <col min="8911" max="8911" width="22.33203125" style="1" customWidth="1"/>
    <col min="8912" max="8912" width="5.33203125" style="1" customWidth="1"/>
    <col min="8913" max="8913" width="36.33203125" style="1" customWidth="1"/>
    <col min="8914" max="8914" width="5.6640625" style="1" customWidth="1"/>
    <col min="8915" max="8915" width="0" style="1" hidden="1" customWidth="1"/>
    <col min="8916" max="8916" width="20.6640625" style="1" customWidth="1"/>
    <col min="8917" max="8917" width="4.88671875" style="1" customWidth="1"/>
    <col min="8918" max="8918" width="0" style="1" hidden="1" customWidth="1"/>
    <col min="8919" max="8919" width="24.6640625" style="1" customWidth="1"/>
    <col min="8920" max="8920" width="12.33203125" style="1" customWidth="1"/>
    <col min="8921" max="8921" width="0" style="1" hidden="1" customWidth="1"/>
    <col min="8922" max="8922" width="3.44140625" style="1" customWidth="1"/>
    <col min="8923" max="8923" width="0" style="1" hidden="1" customWidth="1"/>
    <col min="8924" max="8924" width="17.6640625" style="1" customWidth="1"/>
    <col min="8925" max="8925" width="3.44140625" style="1" customWidth="1"/>
    <col min="8926" max="8926" width="0" style="1" hidden="1" customWidth="1"/>
    <col min="8927" max="8927" width="23.6640625" style="1" customWidth="1"/>
    <col min="8928" max="8928" width="10" style="1" customWidth="1"/>
    <col min="8929" max="8929" width="0" style="1" hidden="1" customWidth="1"/>
    <col min="8930" max="8931" width="14.6640625" style="1" customWidth="1"/>
    <col min="8932" max="8932" width="12.88671875" style="1" customWidth="1"/>
    <col min="8933" max="8933" width="3.33203125" style="1" customWidth="1"/>
    <col min="8934" max="8934" width="30.33203125" style="1" customWidth="1"/>
    <col min="8935" max="8935" width="5" style="1" customWidth="1"/>
    <col min="8936" max="8936" width="0" style="1" hidden="1" customWidth="1"/>
    <col min="8937" max="8937" width="14.33203125" style="1" customWidth="1"/>
    <col min="8938" max="8938" width="5.6640625" style="1" customWidth="1"/>
    <col min="8939" max="8939" width="0" style="1" hidden="1" customWidth="1"/>
    <col min="8940" max="8940" width="17.33203125" style="1" customWidth="1"/>
    <col min="8941" max="8941" width="12.6640625" style="1" customWidth="1"/>
    <col min="8942" max="8942" width="0" style="1" hidden="1" customWidth="1"/>
    <col min="8943" max="8943" width="5.33203125" style="1" customWidth="1"/>
    <col min="8944" max="8944" width="0" style="1" hidden="1" customWidth="1"/>
    <col min="8945" max="8945" width="17" style="1" customWidth="1"/>
    <col min="8946" max="8946" width="6.33203125" style="1" customWidth="1"/>
    <col min="8947" max="8947" width="0" style="1" hidden="1" customWidth="1"/>
    <col min="8948" max="8948" width="14.33203125" style="1" customWidth="1"/>
    <col min="8949" max="8949" width="7.5546875" style="1" customWidth="1"/>
    <col min="8950" max="8950" width="0" style="1" hidden="1" customWidth="1"/>
    <col min="8951" max="8952" width="14.33203125" style="1" customWidth="1"/>
    <col min="8953" max="8953" width="20.88671875" style="1" customWidth="1"/>
    <col min="8954" max="8954" width="14.44140625" style="1" customWidth="1"/>
    <col min="8955" max="8955" width="15" style="1" customWidth="1"/>
    <col min="8956" max="8956" width="2.6640625" style="1" customWidth="1"/>
    <col min="8957" max="8957" width="11.6640625" style="1" customWidth="1"/>
    <col min="8958" max="8958" width="11.5546875" style="1" customWidth="1"/>
    <col min="8959" max="8959" width="2.33203125" style="1" customWidth="1"/>
    <col min="8960" max="8960" width="41" style="1" customWidth="1"/>
    <col min="8961" max="8961" width="14.33203125" style="1" customWidth="1"/>
    <col min="8962" max="8963" width="11.5546875" style="1" customWidth="1"/>
    <col min="8964" max="8964" width="21.88671875" style="1" customWidth="1"/>
    <col min="8965" max="9156" width="11.44140625" style="1"/>
    <col min="9157" max="9157" width="21.88671875" style="1" customWidth="1"/>
    <col min="9158" max="9158" width="13.88671875" style="1" customWidth="1"/>
    <col min="9159" max="9159" width="38.6640625" style="1" customWidth="1"/>
    <col min="9160" max="9160" width="3" style="1" bestFit="1" customWidth="1"/>
    <col min="9161" max="9161" width="32.33203125" style="1" customWidth="1"/>
    <col min="9162" max="9162" width="46.33203125" style="1" customWidth="1"/>
    <col min="9163" max="9163" width="19" style="1" customWidth="1"/>
    <col min="9164" max="9164" width="0" style="1" hidden="1" customWidth="1"/>
    <col min="9165" max="9165" width="17.6640625" style="1" customWidth="1"/>
    <col min="9166" max="9166" width="0" style="1" hidden="1" customWidth="1"/>
    <col min="9167" max="9167" width="22.33203125" style="1" customWidth="1"/>
    <col min="9168" max="9168" width="5.33203125" style="1" customWidth="1"/>
    <col min="9169" max="9169" width="36.33203125" style="1" customWidth="1"/>
    <col min="9170" max="9170" width="5.6640625" style="1" customWidth="1"/>
    <col min="9171" max="9171" width="0" style="1" hidden="1" customWidth="1"/>
    <col min="9172" max="9172" width="20.6640625" style="1" customWidth="1"/>
    <col min="9173" max="9173" width="4.88671875" style="1" customWidth="1"/>
    <col min="9174" max="9174" width="0" style="1" hidden="1" customWidth="1"/>
    <col min="9175" max="9175" width="24.6640625" style="1" customWidth="1"/>
    <col min="9176" max="9176" width="12.33203125" style="1" customWidth="1"/>
    <col min="9177" max="9177" width="0" style="1" hidden="1" customWidth="1"/>
    <col min="9178" max="9178" width="3.44140625" style="1" customWidth="1"/>
    <col min="9179" max="9179" width="0" style="1" hidden="1" customWidth="1"/>
    <col min="9180" max="9180" width="17.6640625" style="1" customWidth="1"/>
    <col min="9181" max="9181" width="3.44140625" style="1" customWidth="1"/>
    <col min="9182" max="9182" width="0" style="1" hidden="1" customWidth="1"/>
    <col min="9183" max="9183" width="23.6640625" style="1" customWidth="1"/>
    <col min="9184" max="9184" width="10" style="1" customWidth="1"/>
    <col min="9185" max="9185" width="0" style="1" hidden="1" customWidth="1"/>
    <col min="9186" max="9187" width="14.6640625" style="1" customWidth="1"/>
    <col min="9188" max="9188" width="12.88671875" style="1" customWidth="1"/>
    <col min="9189" max="9189" width="3.33203125" style="1" customWidth="1"/>
    <col min="9190" max="9190" width="30.33203125" style="1" customWidth="1"/>
    <col min="9191" max="9191" width="5" style="1" customWidth="1"/>
    <col min="9192" max="9192" width="0" style="1" hidden="1" customWidth="1"/>
    <col min="9193" max="9193" width="14.33203125" style="1" customWidth="1"/>
    <col min="9194" max="9194" width="5.6640625" style="1" customWidth="1"/>
    <col min="9195" max="9195" width="0" style="1" hidden="1" customWidth="1"/>
    <col min="9196" max="9196" width="17.33203125" style="1" customWidth="1"/>
    <col min="9197" max="9197" width="12.6640625" style="1" customWidth="1"/>
    <col min="9198" max="9198" width="0" style="1" hidden="1" customWidth="1"/>
    <col min="9199" max="9199" width="5.33203125" style="1" customWidth="1"/>
    <col min="9200" max="9200" width="0" style="1" hidden="1" customWidth="1"/>
    <col min="9201" max="9201" width="17" style="1" customWidth="1"/>
    <col min="9202" max="9202" width="6.33203125" style="1" customWidth="1"/>
    <col min="9203" max="9203" width="0" style="1" hidden="1" customWidth="1"/>
    <col min="9204" max="9204" width="14.33203125" style="1" customWidth="1"/>
    <col min="9205" max="9205" width="7.5546875" style="1" customWidth="1"/>
    <col min="9206" max="9206" width="0" style="1" hidden="1" customWidth="1"/>
    <col min="9207" max="9208" width="14.33203125" style="1" customWidth="1"/>
    <col min="9209" max="9209" width="20.88671875" style="1" customWidth="1"/>
    <col min="9210" max="9210" width="14.44140625" style="1" customWidth="1"/>
    <col min="9211" max="9211" width="15" style="1" customWidth="1"/>
    <col min="9212" max="9212" width="2.6640625" style="1" customWidth="1"/>
    <col min="9213" max="9213" width="11.6640625" style="1" customWidth="1"/>
    <col min="9214" max="9214" width="11.5546875" style="1" customWidth="1"/>
    <col min="9215" max="9215" width="2.33203125" style="1" customWidth="1"/>
    <col min="9216" max="9216" width="41" style="1" customWidth="1"/>
    <col min="9217" max="9217" width="14.33203125" style="1" customWidth="1"/>
    <col min="9218" max="9219" width="11.5546875" style="1" customWidth="1"/>
    <col min="9220" max="9220" width="21.88671875" style="1" customWidth="1"/>
    <col min="9221" max="9412" width="11.44140625" style="1"/>
    <col min="9413" max="9413" width="21.88671875" style="1" customWidth="1"/>
    <col min="9414" max="9414" width="13.88671875" style="1" customWidth="1"/>
    <col min="9415" max="9415" width="38.6640625" style="1" customWidth="1"/>
    <col min="9416" max="9416" width="3" style="1" bestFit="1" customWidth="1"/>
    <col min="9417" max="9417" width="32.33203125" style="1" customWidth="1"/>
    <col min="9418" max="9418" width="46.33203125" style="1" customWidth="1"/>
    <col min="9419" max="9419" width="19" style="1" customWidth="1"/>
    <col min="9420" max="9420" width="0" style="1" hidden="1" customWidth="1"/>
    <col min="9421" max="9421" width="17.6640625" style="1" customWidth="1"/>
    <col min="9422" max="9422" width="0" style="1" hidden="1" customWidth="1"/>
    <col min="9423" max="9423" width="22.33203125" style="1" customWidth="1"/>
    <col min="9424" max="9424" width="5.33203125" style="1" customWidth="1"/>
    <col min="9425" max="9425" width="36.33203125" style="1" customWidth="1"/>
    <col min="9426" max="9426" width="5.6640625" style="1" customWidth="1"/>
    <col min="9427" max="9427" width="0" style="1" hidden="1" customWidth="1"/>
    <col min="9428" max="9428" width="20.6640625" style="1" customWidth="1"/>
    <col min="9429" max="9429" width="4.88671875" style="1" customWidth="1"/>
    <col min="9430" max="9430" width="0" style="1" hidden="1" customWidth="1"/>
    <col min="9431" max="9431" width="24.6640625" style="1" customWidth="1"/>
    <col min="9432" max="9432" width="12.33203125" style="1" customWidth="1"/>
    <col min="9433" max="9433" width="0" style="1" hidden="1" customWidth="1"/>
    <col min="9434" max="9434" width="3.44140625" style="1" customWidth="1"/>
    <col min="9435" max="9435" width="0" style="1" hidden="1" customWidth="1"/>
    <col min="9436" max="9436" width="17.6640625" style="1" customWidth="1"/>
    <col min="9437" max="9437" width="3.44140625" style="1" customWidth="1"/>
    <col min="9438" max="9438" width="0" style="1" hidden="1" customWidth="1"/>
    <col min="9439" max="9439" width="23.6640625" style="1" customWidth="1"/>
    <col min="9440" max="9440" width="10" style="1" customWidth="1"/>
    <col min="9441" max="9441" width="0" style="1" hidden="1" customWidth="1"/>
    <col min="9442" max="9443" width="14.6640625" style="1" customWidth="1"/>
    <col min="9444" max="9444" width="12.88671875" style="1" customWidth="1"/>
    <col min="9445" max="9445" width="3.33203125" style="1" customWidth="1"/>
    <col min="9446" max="9446" width="30.33203125" style="1" customWidth="1"/>
    <col min="9447" max="9447" width="5" style="1" customWidth="1"/>
    <col min="9448" max="9448" width="0" style="1" hidden="1" customWidth="1"/>
    <col min="9449" max="9449" width="14.33203125" style="1" customWidth="1"/>
    <col min="9450" max="9450" width="5.6640625" style="1" customWidth="1"/>
    <col min="9451" max="9451" width="0" style="1" hidden="1" customWidth="1"/>
    <col min="9452" max="9452" width="17.33203125" style="1" customWidth="1"/>
    <col min="9453" max="9453" width="12.6640625" style="1" customWidth="1"/>
    <col min="9454" max="9454" width="0" style="1" hidden="1" customWidth="1"/>
    <col min="9455" max="9455" width="5.33203125" style="1" customWidth="1"/>
    <col min="9456" max="9456" width="0" style="1" hidden="1" customWidth="1"/>
    <col min="9457" max="9457" width="17" style="1" customWidth="1"/>
    <col min="9458" max="9458" width="6.33203125" style="1" customWidth="1"/>
    <col min="9459" max="9459" width="0" style="1" hidden="1" customWidth="1"/>
    <col min="9460" max="9460" width="14.33203125" style="1" customWidth="1"/>
    <col min="9461" max="9461" width="7.5546875" style="1" customWidth="1"/>
    <col min="9462" max="9462" width="0" style="1" hidden="1" customWidth="1"/>
    <col min="9463" max="9464" width="14.33203125" style="1" customWidth="1"/>
    <col min="9465" max="9465" width="20.88671875" style="1" customWidth="1"/>
    <col min="9466" max="9466" width="14.44140625" style="1" customWidth="1"/>
    <col min="9467" max="9467" width="15" style="1" customWidth="1"/>
    <col min="9468" max="9468" width="2.6640625" style="1" customWidth="1"/>
    <col min="9469" max="9469" width="11.6640625" style="1" customWidth="1"/>
    <col min="9470" max="9470" width="11.5546875" style="1" customWidth="1"/>
    <col min="9471" max="9471" width="2.33203125" style="1" customWidth="1"/>
    <col min="9472" max="9472" width="41" style="1" customWidth="1"/>
    <col min="9473" max="9473" width="14.33203125" style="1" customWidth="1"/>
    <col min="9474" max="9475" width="11.5546875" style="1" customWidth="1"/>
    <col min="9476" max="9476" width="21.88671875" style="1" customWidth="1"/>
    <col min="9477" max="9668" width="11.44140625" style="1"/>
    <col min="9669" max="9669" width="21.88671875" style="1" customWidth="1"/>
    <col min="9670" max="9670" width="13.88671875" style="1" customWidth="1"/>
    <col min="9671" max="9671" width="38.6640625" style="1" customWidth="1"/>
    <col min="9672" max="9672" width="3" style="1" bestFit="1" customWidth="1"/>
    <col min="9673" max="9673" width="32.33203125" style="1" customWidth="1"/>
    <col min="9674" max="9674" width="46.33203125" style="1" customWidth="1"/>
    <col min="9675" max="9675" width="19" style="1" customWidth="1"/>
    <col min="9676" max="9676" width="0" style="1" hidden="1" customWidth="1"/>
    <col min="9677" max="9677" width="17.6640625" style="1" customWidth="1"/>
    <col min="9678" max="9678" width="0" style="1" hidden="1" customWidth="1"/>
    <col min="9679" max="9679" width="22.33203125" style="1" customWidth="1"/>
    <col min="9680" max="9680" width="5.33203125" style="1" customWidth="1"/>
    <col min="9681" max="9681" width="36.33203125" style="1" customWidth="1"/>
    <col min="9682" max="9682" width="5.6640625" style="1" customWidth="1"/>
    <col min="9683" max="9683" width="0" style="1" hidden="1" customWidth="1"/>
    <col min="9684" max="9684" width="20.6640625" style="1" customWidth="1"/>
    <col min="9685" max="9685" width="4.88671875" style="1" customWidth="1"/>
    <col min="9686" max="9686" width="0" style="1" hidden="1" customWidth="1"/>
    <col min="9687" max="9687" width="24.6640625" style="1" customWidth="1"/>
    <col min="9688" max="9688" width="12.33203125" style="1" customWidth="1"/>
    <col min="9689" max="9689" width="0" style="1" hidden="1" customWidth="1"/>
    <col min="9690" max="9690" width="3.44140625" style="1" customWidth="1"/>
    <col min="9691" max="9691" width="0" style="1" hidden="1" customWidth="1"/>
    <col min="9692" max="9692" width="17.6640625" style="1" customWidth="1"/>
    <col min="9693" max="9693" width="3.44140625" style="1" customWidth="1"/>
    <col min="9694" max="9694" width="0" style="1" hidden="1" customWidth="1"/>
    <col min="9695" max="9695" width="23.6640625" style="1" customWidth="1"/>
    <col min="9696" max="9696" width="10" style="1" customWidth="1"/>
    <col min="9697" max="9697" width="0" style="1" hidden="1" customWidth="1"/>
    <col min="9698" max="9699" width="14.6640625" style="1" customWidth="1"/>
    <col min="9700" max="9700" width="12.88671875" style="1" customWidth="1"/>
    <col min="9701" max="9701" width="3.33203125" style="1" customWidth="1"/>
    <col min="9702" max="9702" width="30.33203125" style="1" customWidth="1"/>
    <col min="9703" max="9703" width="5" style="1" customWidth="1"/>
    <col min="9704" max="9704" width="0" style="1" hidden="1" customWidth="1"/>
    <col min="9705" max="9705" width="14.33203125" style="1" customWidth="1"/>
    <col min="9706" max="9706" width="5.6640625" style="1" customWidth="1"/>
    <col min="9707" max="9707" width="0" style="1" hidden="1" customWidth="1"/>
    <col min="9708" max="9708" width="17.33203125" style="1" customWidth="1"/>
    <col min="9709" max="9709" width="12.6640625" style="1" customWidth="1"/>
    <col min="9710" max="9710" width="0" style="1" hidden="1" customWidth="1"/>
    <col min="9711" max="9711" width="5.33203125" style="1" customWidth="1"/>
    <col min="9712" max="9712" width="0" style="1" hidden="1" customWidth="1"/>
    <col min="9713" max="9713" width="17" style="1" customWidth="1"/>
    <col min="9714" max="9714" width="6.33203125" style="1" customWidth="1"/>
    <col min="9715" max="9715" width="0" style="1" hidden="1" customWidth="1"/>
    <col min="9716" max="9716" width="14.33203125" style="1" customWidth="1"/>
    <col min="9717" max="9717" width="7.5546875" style="1" customWidth="1"/>
    <col min="9718" max="9718" width="0" style="1" hidden="1" customWidth="1"/>
    <col min="9719" max="9720" width="14.33203125" style="1" customWidth="1"/>
    <col min="9721" max="9721" width="20.88671875" style="1" customWidth="1"/>
    <col min="9722" max="9722" width="14.44140625" style="1" customWidth="1"/>
    <col min="9723" max="9723" width="15" style="1" customWidth="1"/>
    <col min="9724" max="9724" width="2.6640625" style="1" customWidth="1"/>
    <col min="9725" max="9725" width="11.6640625" style="1" customWidth="1"/>
    <col min="9726" max="9726" width="11.5546875" style="1" customWidth="1"/>
    <col min="9727" max="9727" width="2.33203125" style="1" customWidth="1"/>
    <col min="9728" max="9728" width="41" style="1" customWidth="1"/>
    <col min="9729" max="9729" width="14.33203125" style="1" customWidth="1"/>
    <col min="9730" max="9731" width="11.5546875" style="1" customWidth="1"/>
    <col min="9732" max="9732" width="21.88671875" style="1" customWidth="1"/>
    <col min="9733" max="9924" width="11.44140625" style="1"/>
    <col min="9925" max="9925" width="21.88671875" style="1" customWidth="1"/>
    <col min="9926" max="9926" width="13.88671875" style="1" customWidth="1"/>
    <col min="9927" max="9927" width="38.6640625" style="1" customWidth="1"/>
    <col min="9928" max="9928" width="3" style="1" bestFit="1" customWidth="1"/>
    <col min="9929" max="9929" width="32.33203125" style="1" customWidth="1"/>
    <col min="9930" max="9930" width="46.33203125" style="1" customWidth="1"/>
    <col min="9931" max="9931" width="19" style="1" customWidth="1"/>
    <col min="9932" max="9932" width="0" style="1" hidden="1" customWidth="1"/>
    <col min="9933" max="9933" width="17.6640625" style="1" customWidth="1"/>
    <col min="9934" max="9934" width="0" style="1" hidden="1" customWidth="1"/>
    <col min="9935" max="9935" width="22.33203125" style="1" customWidth="1"/>
    <col min="9936" max="9936" width="5.33203125" style="1" customWidth="1"/>
    <col min="9937" max="9937" width="36.33203125" style="1" customWidth="1"/>
    <col min="9938" max="9938" width="5.6640625" style="1" customWidth="1"/>
    <col min="9939" max="9939" width="0" style="1" hidden="1" customWidth="1"/>
    <col min="9940" max="9940" width="20.6640625" style="1" customWidth="1"/>
    <col min="9941" max="9941" width="4.88671875" style="1" customWidth="1"/>
    <col min="9942" max="9942" width="0" style="1" hidden="1" customWidth="1"/>
    <col min="9943" max="9943" width="24.6640625" style="1" customWidth="1"/>
    <col min="9944" max="9944" width="12.33203125" style="1" customWidth="1"/>
    <col min="9945" max="9945" width="0" style="1" hidden="1" customWidth="1"/>
    <col min="9946" max="9946" width="3.44140625" style="1" customWidth="1"/>
    <col min="9947" max="9947" width="0" style="1" hidden="1" customWidth="1"/>
    <col min="9948" max="9948" width="17.6640625" style="1" customWidth="1"/>
    <col min="9949" max="9949" width="3.44140625" style="1" customWidth="1"/>
    <col min="9950" max="9950" width="0" style="1" hidden="1" customWidth="1"/>
    <col min="9951" max="9951" width="23.6640625" style="1" customWidth="1"/>
    <col min="9952" max="9952" width="10" style="1" customWidth="1"/>
    <col min="9953" max="9953" width="0" style="1" hidden="1" customWidth="1"/>
    <col min="9954" max="9955" width="14.6640625" style="1" customWidth="1"/>
    <col min="9956" max="9956" width="12.88671875" style="1" customWidth="1"/>
    <col min="9957" max="9957" width="3.33203125" style="1" customWidth="1"/>
    <col min="9958" max="9958" width="30.33203125" style="1" customWidth="1"/>
    <col min="9959" max="9959" width="5" style="1" customWidth="1"/>
    <col min="9960" max="9960" width="0" style="1" hidden="1" customWidth="1"/>
    <col min="9961" max="9961" width="14.33203125" style="1" customWidth="1"/>
    <col min="9962" max="9962" width="5.6640625" style="1" customWidth="1"/>
    <col min="9963" max="9963" width="0" style="1" hidden="1" customWidth="1"/>
    <col min="9964" max="9964" width="17.33203125" style="1" customWidth="1"/>
    <col min="9965" max="9965" width="12.6640625" style="1" customWidth="1"/>
    <col min="9966" max="9966" width="0" style="1" hidden="1" customWidth="1"/>
    <col min="9967" max="9967" width="5.33203125" style="1" customWidth="1"/>
    <col min="9968" max="9968" width="0" style="1" hidden="1" customWidth="1"/>
    <col min="9969" max="9969" width="17" style="1" customWidth="1"/>
    <col min="9970" max="9970" width="6.33203125" style="1" customWidth="1"/>
    <col min="9971" max="9971" width="0" style="1" hidden="1" customWidth="1"/>
    <col min="9972" max="9972" width="14.33203125" style="1" customWidth="1"/>
    <col min="9973" max="9973" width="7.5546875" style="1" customWidth="1"/>
    <col min="9974" max="9974" width="0" style="1" hidden="1" customWidth="1"/>
    <col min="9975" max="9976" width="14.33203125" style="1" customWidth="1"/>
    <col min="9977" max="9977" width="20.88671875" style="1" customWidth="1"/>
    <col min="9978" max="9978" width="14.44140625" style="1" customWidth="1"/>
    <col min="9979" max="9979" width="15" style="1" customWidth="1"/>
    <col min="9980" max="9980" width="2.6640625" style="1" customWidth="1"/>
    <col min="9981" max="9981" width="11.6640625" style="1" customWidth="1"/>
    <col min="9982" max="9982" width="11.5546875" style="1" customWidth="1"/>
    <col min="9983" max="9983" width="2.33203125" style="1" customWidth="1"/>
    <col min="9984" max="9984" width="41" style="1" customWidth="1"/>
    <col min="9985" max="9985" width="14.33203125" style="1" customWidth="1"/>
    <col min="9986" max="9987" width="11.5546875" style="1" customWidth="1"/>
    <col min="9988" max="9988" width="21.88671875" style="1" customWidth="1"/>
    <col min="9989" max="10180" width="11.44140625" style="1"/>
    <col min="10181" max="10181" width="21.88671875" style="1" customWidth="1"/>
    <col min="10182" max="10182" width="13.88671875" style="1" customWidth="1"/>
    <col min="10183" max="10183" width="38.6640625" style="1" customWidth="1"/>
    <col min="10184" max="10184" width="3" style="1" bestFit="1" customWidth="1"/>
    <col min="10185" max="10185" width="32.33203125" style="1" customWidth="1"/>
    <col min="10186" max="10186" width="46.33203125" style="1" customWidth="1"/>
    <col min="10187" max="10187" width="19" style="1" customWidth="1"/>
    <col min="10188" max="10188" width="0" style="1" hidden="1" customWidth="1"/>
    <col min="10189" max="10189" width="17.6640625" style="1" customWidth="1"/>
    <col min="10190" max="10190" width="0" style="1" hidden="1" customWidth="1"/>
    <col min="10191" max="10191" width="22.33203125" style="1" customWidth="1"/>
    <col min="10192" max="10192" width="5.33203125" style="1" customWidth="1"/>
    <col min="10193" max="10193" width="36.33203125" style="1" customWidth="1"/>
    <col min="10194" max="10194" width="5.6640625" style="1" customWidth="1"/>
    <col min="10195" max="10195" width="0" style="1" hidden="1" customWidth="1"/>
    <col min="10196" max="10196" width="20.6640625" style="1" customWidth="1"/>
    <col min="10197" max="10197" width="4.88671875" style="1" customWidth="1"/>
    <col min="10198" max="10198" width="0" style="1" hidden="1" customWidth="1"/>
    <col min="10199" max="10199" width="24.6640625" style="1" customWidth="1"/>
    <col min="10200" max="10200" width="12.33203125" style="1" customWidth="1"/>
    <col min="10201" max="10201" width="0" style="1" hidden="1" customWidth="1"/>
    <col min="10202" max="10202" width="3.44140625" style="1" customWidth="1"/>
    <col min="10203" max="10203" width="0" style="1" hidden="1" customWidth="1"/>
    <col min="10204" max="10204" width="17.6640625" style="1" customWidth="1"/>
    <col min="10205" max="10205" width="3.44140625" style="1" customWidth="1"/>
    <col min="10206" max="10206" width="0" style="1" hidden="1" customWidth="1"/>
    <col min="10207" max="10207" width="23.6640625" style="1" customWidth="1"/>
    <col min="10208" max="10208" width="10" style="1" customWidth="1"/>
    <col min="10209" max="10209" width="0" style="1" hidden="1" customWidth="1"/>
    <col min="10210" max="10211" width="14.6640625" style="1" customWidth="1"/>
    <col min="10212" max="10212" width="12.88671875" style="1" customWidth="1"/>
    <col min="10213" max="10213" width="3.33203125" style="1" customWidth="1"/>
    <col min="10214" max="10214" width="30.33203125" style="1" customWidth="1"/>
    <col min="10215" max="10215" width="5" style="1" customWidth="1"/>
    <col min="10216" max="10216" width="0" style="1" hidden="1" customWidth="1"/>
    <col min="10217" max="10217" width="14.33203125" style="1" customWidth="1"/>
    <col min="10218" max="10218" width="5.6640625" style="1" customWidth="1"/>
    <col min="10219" max="10219" width="0" style="1" hidden="1" customWidth="1"/>
    <col min="10220" max="10220" width="17.33203125" style="1" customWidth="1"/>
    <col min="10221" max="10221" width="12.6640625" style="1" customWidth="1"/>
    <col min="10222" max="10222" width="0" style="1" hidden="1" customWidth="1"/>
    <col min="10223" max="10223" width="5.33203125" style="1" customWidth="1"/>
    <col min="10224" max="10224" width="0" style="1" hidden="1" customWidth="1"/>
    <col min="10225" max="10225" width="17" style="1" customWidth="1"/>
    <col min="10226" max="10226" width="6.33203125" style="1" customWidth="1"/>
    <col min="10227" max="10227" width="0" style="1" hidden="1" customWidth="1"/>
    <col min="10228" max="10228" width="14.33203125" style="1" customWidth="1"/>
    <col min="10229" max="10229" width="7.5546875" style="1" customWidth="1"/>
    <col min="10230" max="10230" width="0" style="1" hidden="1" customWidth="1"/>
    <col min="10231" max="10232" width="14.33203125" style="1" customWidth="1"/>
    <col min="10233" max="10233" width="20.88671875" style="1" customWidth="1"/>
    <col min="10234" max="10234" width="14.44140625" style="1" customWidth="1"/>
    <col min="10235" max="10235" width="15" style="1" customWidth="1"/>
    <col min="10236" max="10236" width="2.6640625" style="1" customWidth="1"/>
    <col min="10237" max="10237" width="11.6640625" style="1" customWidth="1"/>
    <col min="10238" max="10238" width="11.5546875" style="1" customWidth="1"/>
    <col min="10239" max="10239" width="2.33203125" style="1" customWidth="1"/>
    <col min="10240" max="10240" width="41" style="1" customWidth="1"/>
    <col min="10241" max="10241" width="14.33203125" style="1" customWidth="1"/>
    <col min="10242" max="10243" width="11.5546875" style="1" customWidth="1"/>
    <col min="10244" max="10244" width="21.88671875" style="1" customWidth="1"/>
    <col min="10245" max="10436" width="11.44140625" style="1"/>
    <col min="10437" max="10437" width="21.88671875" style="1" customWidth="1"/>
    <col min="10438" max="10438" width="13.88671875" style="1" customWidth="1"/>
    <col min="10439" max="10439" width="38.6640625" style="1" customWidth="1"/>
    <col min="10440" max="10440" width="3" style="1" bestFit="1" customWidth="1"/>
    <col min="10441" max="10441" width="32.33203125" style="1" customWidth="1"/>
    <col min="10442" max="10442" width="46.33203125" style="1" customWidth="1"/>
    <col min="10443" max="10443" width="19" style="1" customWidth="1"/>
    <col min="10444" max="10444" width="0" style="1" hidden="1" customWidth="1"/>
    <col min="10445" max="10445" width="17.6640625" style="1" customWidth="1"/>
    <col min="10446" max="10446" width="0" style="1" hidden="1" customWidth="1"/>
    <col min="10447" max="10447" width="22.33203125" style="1" customWidth="1"/>
    <col min="10448" max="10448" width="5.33203125" style="1" customWidth="1"/>
    <col min="10449" max="10449" width="36.33203125" style="1" customWidth="1"/>
    <col min="10450" max="10450" width="5.6640625" style="1" customWidth="1"/>
    <col min="10451" max="10451" width="0" style="1" hidden="1" customWidth="1"/>
    <col min="10452" max="10452" width="20.6640625" style="1" customWidth="1"/>
    <col min="10453" max="10453" width="4.88671875" style="1" customWidth="1"/>
    <col min="10454" max="10454" width="0" style="1" hidden="1" customWidth="1"/>
    <col min="10455" max="10455" width="24.6640625" style="1" customWidth="1"/>
    <col min="10456" max="10456" width="12.33203125" style="1" customWidth="1"/>
    <col min="10457" max="10457" width="0" style="1" hidden="1" customWidth="1"/>
    <col min="10458" max="10458" width="3.44140625" style="1" customWidth="1"/>
    <col min="10459" max="10459" width="0" style="1" hidden="1" customWidth="1"/>
    <col min="10460" max="10460" width="17.6640625" style="1" customWidth="1"/>
    <col min="10461" max="10461" width="3.44140625" style="1" customWidth="1"/>
    <col min="10462" max="10462" width="0" style="1" hidden="1" customWidth="1"/>
    <col min="10463" max="10463" width="23.6640625" style="1" customWidth="1"/>
    <col min="10464" max="10464" width="10" style="1" customWidth="1"/>
    <col min="10465" max="10465" width="0" style="1" hidden="1" customWidth="1"/>
    <col min="10466" max="10467" width="14.6640625" style="1" customWidth="1"/>
    <col min="10468" max="10468" width="12.88671875" style="1" customWidth="1"/>
    <col min="10469" max="10469" width="3.33203125" style="1" customWidth="1"/>
    <col min="10470" max="10470" width="30.33203125" style="1" customWidth="1"/>
    <col min="10471" max="10471" width="5" style="1" customWidth="1"/>
    <col min="10472" max="10472" width="0" style="1" hidden="1" customWidth="1"/>
    <col min="10473" max="10473" width="14.33203125" style="1" customWidth="1"/>
    <col min="10474" max="10474" width="5.6640625" style="1" customWidth="1"/>
    <col min="10475" max="10475" width="0" style="1" hidden="1" customWidth="1"/>
    <col min="10476" max="10476" width="17.33203125" style="1" customWidth="1"/>
    <col min="10477" max="10477" width="12.6640625" style="1" customWidth="1"/>
    <col min="10478" max="10478" width="0" style="1" hidden="1" customWidth="1"/>
    <col min="10479" max="10479" width="5.33203125" style="1" customWidth="1"/>
    <col min="10480" max="10480" width="0" style="1" hidden="1" customWidth="1"/>
    <col min="10481" max="10481" width="17" style="1" customWidth="1"/>
    <col min="10482" max="10482" width="6.33203125" style="1" customWidth="1"/>
    <col min="10483" max="10483" width="0" style="1" hidden="1" customWidth="1"/>
    <col min="10484" max="10484" width="14.33203125" style="1" customWidth="1"/>
    <col min="10485" max="10485" width="7.5546875" style="1" customWidth="1"/>
    <col min="10486" max="10486" width="0" style="1" hidden="1" customWidth="1"/>
    <col min="10487" max="10488" width="14.33203125" style="1" customWidth="1"/>
    <col min="10489" max="10489" width="20.88671875" style="1" customWidth="1"/>
    <col min="10490" max="10490" width="14.44140625" style="1" customWidth="1"/>
    <col min="10491" max="10491" width="15" style="1" customWidth="1"/>
    <col min="10492" max="10492" width="2.6640625" style="1" customWidth="1"/>
    <col min="10493" max="10493" width="11.6640625" style="1" customWidth="1"/>
    <col min="10494" max="10494" width="11.5546875" style="1" customWidth="1"/>
    <col min="10495" max="10495" width="2.33203125" style="1" customWidth="1"/>
    <col min="10496" max="10496" width="41" style="1" customWidth="1"/>
    <col min="10497" max="10497" width="14.33203125" style="1" customWidth="1"/>
    <col min="10498" max="10499" width="11.5546875" style="1" customWidth="1"/>
    <col min="10500" max="10500" width="21.88671875" style="1" customWidth="1"/>
    <col min="10501" max="10692" width="11.44140625" style="1"/>
    <col min="10693" max="10693" width="21.88671875" style="1" customWidth="1"/>
    <col min="10694" max="10694" width="13.88671875" style="1" customWidth="1"/>
    <col min="10695" max="10695" width="38.6640625" style="1" customWidth="1"/>
    <col min="10696" max="10696" width="3" style="1" bestFit="1" customWidth="1"/>
    <col min="10697" max="10697" width="32.33203125" style="1" customWidth="1"/>
    <col min="10698" max="10698" width="46.33203125" style="1" customWidth="1"/>
    <col min="10699" max="10699" width="19" style="1" customWidth="1"/>
    <col min="10700" max="10700" width="0" style="1" hidden="1" customWidth="1"/>
    <col min="10701" max="10701" width="17.6640625" style="1" customWidth="1"/>
    <col min="10702" max="10702" width="0" style="1" hidden="1" customWidth="1"/>
    <col min="10703" max="10703" width="22.33203125" style="1" customWidth="1"/>
    <col min="10704" max="10704" width="5.33203125" style="1" customWidth="1"/>
    <col min="10705" max="10705" width="36.33203125" style="1" customWidth="1"/>
    <col min="10706" max="10706" width="5.6640625" style="1" customWidth="1"/>
    <col min="10707" max="10707" width="0" style="1" hidden="1" customWidth="1"/>
    <col min="10708" max="10708" width="20.6640625" style="1" customWidth="1"/>
    <col min="10709" max="10709" width="4.88671875" style="1" customWidth="1"/>
    <col min="10710" max="10710" width="0" style="1" hidden="1" customWidth="1"/>
    <col min="10711" max="10711" width="24.6640625" style="1" customWidth="1"/>
    <col min="10712" max="10712" width="12.33203125" style="1" customWidth="1"/>
    <col min="10713" max="10713" width="0" style="1" hidden="1" customWidth="1"/>
    <col min="10714" max="10714" width="3.44140625" style="1" customWidth="1"/>
    <col min="10715" max="10715" width="0" style="1" hidden="1" customWidth="1"/>
    <col min="10716" max="10716" width="17.6640625" style="1" customWidth="1"/>
    <col min="10717" max="10717" width="3.44140625" style="1" customWidth="1"/>
    <col min="10718" max="10718" width="0" style="1" hidden="1" customWidth="1"/>
    <col min="10719" max="10719" width="23.6640625" style="1" customWidth="1"/>
    <col min="10720" max="10720" width="10" style="1" customWidth="1"/>
    <col min="10721" max="10721" width="0" style="1" hidden="1" customWidth="1"/>
    <col min="10722" max="10723" width="14.6640625" style="1" customWidth="1"/>
    <col min="10724" max="10724" width="12.88671875" style="1" customWidth="1"/>
    <col min="10725" max="10725" width="3.33203125" style="1" customWidth="1"/>
    <col min="10726" max="10726" width="30.33203125" style="1" customWidth="1"/>
    <col min="10727" max="10727" width="5" style="1" customWidth="1"/>
    <col min="10728" max="10728" width="0" style="1" hidden="1" customWidth="1"/>
    <col min="10729" max="10729" width="14.33203125" style="1" customWidth="1"/>
    <col min="10730" max="10730" width="5.6640625" style="1" customWidth="1"/>
    <col min="10731" max="10731" width="0" style="1" hidden="1" customWidth="1"/>
    <col min="10732" max="10732" width="17.33203125" style="1" customWidth="1"/>
    <col min="10733" max="10733" width="12.6640625" style="1" customWidth="1"/>
    <col min="10734" max="10734" width="0" style="1" hidden="1" customWidth="1"/>
    <col min="10735" max="10735" width="5.33203125" style="1" customWidth="1"/>
    <col min="10736" max="10736" width="0" style="1" hidden="1" customWidth="1"/>
    <col min="10737" max="10737" width="17" style="1" customWidth="1"/>
    <col min="10738" max="10738" width="6.33203125" style="1" customWidth="1"/>
    <col min="10739" max="10739" width="0" style="1" hidden="1" customWidth="1"/>
    <col min="10740" max="10740" width="14.33203125" style="1" customWidth="1"/>
    <col min="10741" max="10741" width="7.5546875" style="1" customWidth="1"/>
    <col min="10742" max="10742" width="0" style="1" hidden="1" customWidth="1"/>
    <col min="10743" max="10744" width="14.33203125" style="1" customWidth="1"/>
    <col min="10745" max="10745" width="20.88671875" style="1" customWidth="1"/>
    <col min="10746" max="10746" width="14.44140625" style="1" customWidth="1"/>
    <col min="10747" max="10747" width="15" style="1" customWidth="1"/>
    <col min="10748" max="10748" width="2.6640625" style="1" customWidth="1"/>
    <col min="10749" max="10749" width="11.6640625" style="1" customWidth="1"/>
    <col min="10750" max="10750" width="11.5546875" style="1" customWidth="1"/>
    <col min="10751" max="10751" width="2.33203125" style="1" customWidth="1"/>
    <col min="10752" max="10752" width="41" style="1" customWidth="1"/>
    <col min="10753" max="10753" width="14.33203125" style="1" customWidth="1"/>
    <col min="10754" max="10755" width="11.5546875" style="1" customWidth="1"/>
    <col min="10756" max="10756" width="21.88671875" style="1" customWidth="1"/>
    <col min="10757" max="10948" width="11.44140625" style="1"/>
    <col min="10949" max="10949" width="21.88671875" style="1" customWidth="1"/>
    <col min="10950" max="10950" width="13.88671875" style="1" customWidth="1"/>
    <col min="10951" max="10951" width="38.6640625" style="1" customWidth="1"/>
    <col min="10952" max="10952" width="3" style="1" bestFit="1" customWidth="1"/>
    <col min="10953" max="10953" width="32.33203125" style="1" customWidth="1"/>
    <col min="10954" max="10954" width="46.33203125" style="1" customWidth="1"/>
    <col min="10955" max="10955" width="19" style="1" customWidth="1"/>
    <col min="10956" max="10956" width="0" style="1" hidden="1" customWidth="1"/>
    <col min="10957" max="10957" width="17.6640625" style="1" customWidth="1"/>
    <col min="10958" max="10958" width="0" style="1" hidden="1" customWidth="1"/>
    <col min="10959" max="10959" width="22.33203125" style="1" customWidth="1"/>
    <col min="10960" max="10960" width="5.33203125" style="1" customWidth="1"/>
    <col min="10961" max="10961" width="36.33203125" style="1" customWidth="1"/>
    <col min="10962" max="10962" width="5.6640625" style="1" customWidth="1"/>
    <col min="10963" max="10963" width="0" style="1" hidden="1" customWidth="1"/>
    <col min="10964" max="10964" width="20.6640625" style="1" customWidth="1"/>
    <col min="10965" max="10965" width="4.88671875" style="1" customWidth="1"/>
    <col min="10966" max="10966" width="0" style="1" hidden="1" customWidth="1"/>
    <col min="10967" max="10967" width="24.6640625" style="1" customWidth="1"/>
    <col min="10968" max="10968" width="12.33203125" style="1" customWidth="1"/>
    <col min="10969" max="10969" width="0" style="1" hidden="1" customWidth="1"/>
    <col min="10970" max="10970" width="3.44140625" style="1" customWidth="1"/>
    <col min="10971" max="10971" width="0" style="1" hidden="1" customWidth="1"/>
    <col min="10972" max="10972" width="17.6640625" style="1" customWidth="1"/>
    <col min="10973" max="10973" width="3.44140625" style="1" customWidth="1"/>
    <col min="10974" max="10974" width="0" style="1" hidden="1" customWidth="1"/>
    <col min="10975" max="10975" width="23.6640625" style="1" customWidth="1"/>
    <col min="10976" max="10976" width="10" style="1" customWidth="1"/>
    <col min="10977" max="10977" width="0" style="1" hidden="1" customWidth="1"/>
    <col min="10978" max="10979" width="14.6640625" style="1" customWidth="1"/>
    <col min="10980" max="10980" width="12.88671875" style="1" customWidth="1"/>
    <col min="10981" max="10981" width="3.33203125" style="1" customWidth="1"/>
    <col min="10982" max="10982" width="30.33203125" style="1" customWidth="1"/>
    <col min="10983" max="10983" width="5" style="1" customWidth="1"/>
    <col min="10984" max="10984" width="0" style="1" hidden="1" customWidth="1"/>
    <col min="10985" max="10985" width="14.33203125" style="1" customWidth="1"/>
    <col min="10986" max="10986" width="5.6640625" style="1" customWidth="1"/>
    <col min="10987" max="10987" width="0" style="1" hidden="1" customWidth="1"/>
    <col min="10988" max="10988" width="17.33203125" style="1" customWidth="1"/>
    <col min="10989" max="10989" width="12.6640625" style="1" customWidth="1"/>
    <col min="10990" max="10990" width="0" style="1" hidden="1" customWidth="1"/>
    <col min="10991" max="10991" width="5.33203125" style="1" customWidth="1"/>
    <col min="10992" max="10992" width="0" style="1" hidden="1" customWidth="1"/>
    <col min="10993" max="10993" width="17" style="1" customWidth="1"/>
    <col min="10994" max="10994" width="6.33203125" style="1" customWidth="1"/>
    <col min="10995" max="10995" width="0" style="1" hidden="1" customWidth="1"/>
    <col min="10996" max="10996" width="14.33203125" style="1" customWidth="1"/>
    <col min="10997" max="10997" width="7.5546875" style="1" customWidth="1"/>
    <col min="10998" max="10998" width="0" style="1" hidden="1" customWidth="1"/>
    <col min="10999" max="11000" width="14.33203125" style="1" customWidth="1"/>
    <col min="11001" max="11001" width="20.88671875" style="1" customWidth="1"/>
    <col min="11002" max="11002" width="14.44140625" style="1" customWidth="1"/>
    <col min="11003" max="11003" width="15" style="1" customWidth="1"/>
    <col min="11004" max="11004" width="2.6640625" style="1" customWidth="1"/>
    <col min="11005" max="11005" width="11.6640625" style="1" customWidth="1"/>
    <col min="11006" max="11006" width="11.5546875" style="1" customWidth="1"/>
    <col min="11007" max="11007" width="2.33203125" style="1" customWidth="1"/>
    <col min="11008" max="11008" width="41" style="1" customWidth="1"/>
    <col min="11009" max="11009" width="14.33203125" style="1" customWidth="1"/>
    <col min="11010" max="11011" width="11.5546875" style="1" customWidth="1"/>
    <col min="11012" max="11012" width="21.88671875" style="1" customWidth="1"/>
    <col min="11013" max="11204" width="11.44140625" style="1"/>
    <col min="11205" max="11205" width="21.88671875" style="1" customWidth="1"/>
    <col min="11206" max="11206" width="13.88671875" style="1" customWidth="1"/>
    <col min="11207" max="11207" width="38.6640625" style="1" customWidth="1"/>
    <col min="11208" max="11208" width="3" style="1" bestFit="1" customWidth="1"/>
    <col min="11209" max="11209" width="32.33203125" style="1" customWidth="1"/>
    <col min="11210" max="11210" width="46.33203125" style="1" customWidth="1"/>
    <col min="11211" max="11211" width="19" style="1" customWidth="1"/>
    <col min="11212" max="11212" width="0" style="1" hidden="1" customWidth="1"/>
    <col min="11213" max="11213" width="17.6640625" style="1" customWidth="1"/>
    <col min="11214" max="11214" width="0" style="1" hidden="1" customWidth="1"/>
    <col min="11215" max="11215" width="22.33203125" style="1" customWidth="1"/>
    <col min="11216" max="11216" width="5.33203125" style="1" customWidth="1"/>
    <col min="11217" max="11217" width="36.33203125" style="1" customWidth="1"/>
    <col min="11218" max="11218" width="5.6640625" style="1" customWidth="1"/>
    <col min="11219" max="11219" width="0" style="1" hidden="1" customWidth="1"/>
    <col min="11220" max="11220" width="20.6640625" style="1" customWidth="1"/>
    <col min="11221" max="11221" width="4.88671875" style="1" customWidth="1"/>
    <col min="11222" max="11222" width="0" style="1" hidden="1" customWidth="1"/>
    <col min="11223" max="11223" width="24.6640625" style="1" customWidth="1"/>
    <col min="11224" max="11224" width="12.33203125" style="1" customWidth="1"/>
    <col min="11225" max="11225" width="0" style="1" hidden="1" customWidth="1"/>
    <col min="11226" max="11226" width="3.44140625" style="1" customWidth="1"/>
    <col min="11227" max="11227" width="0" style="1" hidden="1" customWidth="1"/>
    <col min="11228" max="11228" width="17.6640625" style="1" customWidth="1"/>
    <col min="11229" max="11229" width="3.44140625" style="1" customWidth="1"/>
    <col min="11230" max="11230" width="0" style="1" hidden="1" customWidth="1"/>
    <col min="11231" max="11231" width="23.6640625" style="1" customWidth="1"/>
    <col min="11232" max="11232" width="10" style="1" customWidth="1"/>
    <col min="11233" max="11233" width="0" style="1" hidden="1" customWidth="1"/>
    <col min="11234" max="11235" width="14.6640625" style="1" customWidth="1"/>
    <col min="11236" max="11236" width="12.88671875" style="1" customWidth="1"/>
    <col min="11237" max="11237" width="3.33203125" style="1" customWidth="1"/>
    <col min="11238" max="11238" width="30.33203125" style="1" customWidth="1"/>
    <col min="11239" max="11239" width="5" style="1" customWidth="1"/>
    <col min="11240" max="11240" width="0" style="1" hidden="1" customWidth="1"/>
    <col min="11241" max="11241" width="14.33203125" style="1" customWidth="1"/>
    <col min="11242" max="11242" width="5.6640625" style="1" customWidth="1"/>
    <col min="11243" max="11243" width="0" style="1" hidden="1" customWidth="1"/>
    <col min="11244" max="11244" width="17.33203125" style="1" customWidth="1"/>
    <col min="11245" max="11245" width="12.6640625" style="1" customWidth="1"/>
    <col min="11246" max="11246" width="0" style="1" hidden="1" customWidth="1"/>
    <col min="11247" max="11247" width="5.33203125" style="1" customWidth="1"/>
    <col min="11248" max="11248" width="0" style="1" hidden="1" customWidth="1"/>
    <col min="11249" max="11249" width="17" style="1" customWidth="1"/>
    <col min="11250" max="11250" width="6.33203125" style="1" customWidth="1"/>
    <col min="11251" max="11251" width="0" style="1" hidden="1" customWidth="1"/>
    <col min="11252" max="11252" width="14.33203125" style="1" customWidth="1"/>
    <col min="11253" max="11253" width="7.5546875" style="1" customWidth="1"/>
    <col min="11254" max="11254" width="0" style="1" hidden="1" customWidth="1"/>
    <col min="11255" max="11256" width="14.33203125" style="1" customWidth="1"/>
    <col min="11257" max="11257" width="20.88671875" style="1" customWidth="1"/>
    <col min="11258" max="11258" width="14.44140625" style="1" customWidth="1"/>
    <col min="11259" max="11259" width="15" style="1" customWidth="1"/>
    <col min="11260" max="11260" width="2.6640625" style="1" customWidth="1"/>
    <col min="11261" max="11261" width="11.6640625" style="1" customWidth="1"/>
    <col min="11262" max="11262" width="11.5546875" style="1" customWidth="1"/>
    <col min="11263" max="11263" width="2.33203125" style="1" customWidth="1"/>
    <col min="11264" max="11264" width="41" style="1" customWidth="1"/>
    <col min="11265" max="11265" width="14.33203125" style="1" customWidth="1"/>
    <col min="11266" max="11267" width="11.5546875" style="1" customWidth="1"/>
    <col min="11268" max="11268" width="21.88671875" style="1" customWidth="1"/>
    <col min="11269" max="11460" width="11.44140625" style="1"/>
    <col min="11461" max="11461" width="21.88671875" style="1" customWidth="1"/>
    <col min="11462" max="11462" width="13.88671875" style="1" customWidth="1"/>
    <col min="11463" max="11463" width="38.6640625" style="1" customWidth="1"/>
    <col min="11464" max="11464" width="3" style="1" bestFit="1" customWidth="1"/>
    <col min="11465" max="11465" width="32.33203125" style="1" customWidth="1"/>
    <col min="11466" max="11466" width="46.33203125" style="1" customWidth="1"/>
    <col min="11467" max="11467" width="19" style="1" customWidth="1"/>
    <col min="11468" max="11468" width="0" style="1" hidden="1" customWidth="1"/>
    <col min="11469" max="11469" width="17.6640625" style="1" customWidth="1"/>
    <col min="11470" max="11470" width="0" style="1" hidden="1" customWidth="1"/>
    <col min="11471" max="11471" width="22.33203125" style="1" customWidth="1"/>
    <col min="11472" max="11472" width="5.33203125" style="1" customWidth="1"/>
    <col min="11473" max="11473" width="36.33203125" style="1" customWidth="1"/>
    <col min="11474" max="11474" width="5.6640625" style="1" customWidth="1"/>
    <col min="11475" max="11475" width="0" style="1" hidden="1" customWidth="1"/>
    <col min="11476" max="11476" width="20.6640625" style="1" customWidth="1"/>
    <col min="11477" max="11477" width="4.88671875" style="1" customWidth="1"/>
    <col min="11478" max="11478" width="0" style="1" hidden="1" customWidth="1"/>
    <col min="11479" max="11479" width="24.6640625" style="1" customWidth="1"/>
    <col min="11480" max="11480" width="12.33203125" style="1" customWidth="1"/>
    <col min="11481" max="11481" width="0" style="1" hidden="1" customWidth="1"/>
    <col min="11482" max="11482" width="3.44140625" style="1" customWidth="1"/>
    <col min="11483" max="11483" width="0" style="1" hidden="1" customWidth="1"/>
    <col min="11484" max="11484" width="17.6640625" style="1" customWidth="1"/>
    <col min="11485" max="11485" width="3.44140625" style="1" customWidth="1"/>
    <col min="11486" max="11486" width="0" style="1" hidden="1" customWidth="1"/>
    <col min="11487" max="11487" width="23.6640625" style="1" customWidth="1"/>
    <col min="11488" max="11488" width="10" style="1" customWidth="1"/>
    <col min="11489" max="11489" width="0" style="1" hidden="1" customWidth="1"/>
    <col min="11490" max="11491" width="14.6640625" style="1" customWidth="1"/>
    <col min="11492" max="11492" width="12.88671875" style="1" customWidth="1"/>
    <col min="11493" max="11493" width="3.33203125" style="1" customWidth="1"/>
    <col min="11494" max="11494" width="30.33203125" style="1" customWidth="1"/>
    <col min="11495" max="11495" width="5" style="1" customWidth="1"/>
    <col min="11496" max="11496" width="0" style="1" hidden="1" customWidth="1"/>
    <col min="11497" max="11497" width="14.33203125" style="1" customWidth="1"/>
    <col min="11498" max="11498" width="5.6640625" style="1" customWidth="1"/>
    <col min="11499" max="11499" width="0" style="1" hidden="1" customWidth="1"/>
    <col min="11500" max="11500" width="17.33203125" style="1" customWidth="1"/>
    <col min="11501" max="11501" width="12.6640625" style="1" customWidth="1"/>
    <col min="11502" max="11502" width="0" style="1" hidden="1" customWidth="1"/>
    <col min="11503" max="11503" width="5.33203125" style="1" customWidth="1"/>
    <col min="11504" max="11504" width="0" style="1" hidden="1" customWidth="1"/>
    <col min="11505" max="11505" width="17" style="1" customWidth="1"/>
    <col min="11506" max="11506" width="6.33203125" style="1" customWidth="1"/>
    <col min="11507" max="11507" width="0" style="1" hidden="1" customWidth="1"/>
    <col min="11508" max="11508" width="14.33203125" style="1" customWidth="1"/>
    <col min="11509" max="11509" width="7.5546875" style="1" customWidth="1"/>
    <col min="11510" max="11510" width="0" style="1" hidden="1" customWidth="1"/>
    <col min="11511" max="11512" width="14.33203125" style="1" customWidth="1"/>
    <col min="11513" max="11513" width="20.88671875" style="1" customWidth="1"/>
    <col min="11514" max="11514" width="14.44140625" style="1" customWidth="1"/>
    <col min="11515" max="11515" width="15" style="1" customWidth="1"/>
    <col min="11516" max="11516" width="2.6640625" style="1" customWidth="1"/>
    <col min="11517" max="11517" width="11.6640625" style="1" customWidth="1"/>
    <col min="11518" max="11518" width="11.5546875" style="1" customWidth="1"/>
    <col min="11519" max="11519" width="2.33203125" style="1" customWidth="1"/>
    <col min="11520" max="11520" width="41" style="1" customWidth="1"/>
    <col min="11521" max="11521" width="14.33203125" style="1" customWidth="1"/>
    <col min="11522" max="11523" width="11.5546875" style="1" customWidth="1"/>
    <col min="11524" max="11524" width="21.88671875" style="1" customWidth="1"/>
    <col min="11525" max="11716" width="11.44140625" style="1"/>
    <col min="11717" max="11717" width="21.88671875" style="1" customWidth="1"/>
    <col min="11718" max="11718" width="13.88671875" style="1" customWidth="1"/>
    <col min="11719" max="11719" width="38.6640625" style="1" customWidth="1"/>
    <col min="11720" max="11720" width="3" style="1" bestFit="1" customWidth="1"/>
    <col min="11721" max="11721" width="32.33203125" style="1" customWidth="1"/>
    <col min="11722" max="11722" width="46.33203125" style="1" customWidth="1"/>
    <col min="11723" max="11723" width="19" style="1" customWidth="1"/>
    <col min="11724" max="11724" width="0" style="1" hidden="1" customWidth="1"/>
    <col min="11725" max="11725" width="17.6640625" style="1" customWidth="1"/>
    <col min="11726" max="11726" width="0" style="1" hidden="1" customWidth="1"/>
    <col min="11727" max="11727" width="22.33203125" style="1" customWidth="1"/>
    <col min="11728" max="11728" width="5.33203125" style="1" customWidth="1"/>
    <col min="11729" max="11729" width="36.33203125" style="1" customWidth="1"/>
    <col min="11730" max="11730" width="5.6640625" style="1" customWidth="1"/>
    <col min="11731" max="11731" width="0" style="1" hidden="1" customWidth="1"/>
    <col min="11732" max="11732" width="20.6640625" style="1" customWidth="1"/>
    <col min="11733" max="11733" width="4.88671875" style="1" customWidth="1"/>
    <col min="11734" max="11734" width="0" style="1" hidden="1" customWidth="1"/>
    <col min="11735" max="11735" width="24.6640625" style="1" customWidth="1"/>
    <col min="11736" max="11736" width="12.33203125" style="1" customWidth="1"/>
    <col min="11737" max="11737" width="0" style="1" hidden="1" customWidth="1"/>
    <col min="11738" max="11738" width="3.44140625" style="1" customWidth="1"/>
    <col min="11739" max="11739" width="0" style="1" hidden="1" customWidth="1"/>
    <col min="11740" max="11740" width="17.6640625" style="1" customWidth="1"/>
    <col min="11741" max="11741" width="3.44140625" style="1" customWidth="1"/>
    <col min="11742" max="11742" width="0" style="1" hidden="1" customWidth="1"/>
    <col min="11743" max="11743" width="23.6640625" style="1" customWidth="1"/>
    <col min="11744" max="11744" width="10" style="1" customWidth="1"/>
    <col min="11745" max="11745" width="0" style="1" hidden="1" customWidth="1"/>
    <col min="11746" max="11747" width="14.6640625" style="1" customWidth="1"/>
    <col min="11748" max="11748" width="12.88671875" style="1" customWidth="1"/>
    <col min="11749" max="11749" width="3.33203125" style="1" customWidth="1"/>
    <col min="11750" max="11750" width="30.33203125" style="1" customWidth="1"/>
    <col min="11751" max="11751" width="5" style="1" customWidth="1"/>
    <col min="11752" max="11752" width="0" style="1" hidden="1" customWidth="1"/>
    <col min="11753" max="11753" width="14.33203125" style="1" customWidth="1"/>
    <col min="11754" max="11754" width="5.6640625" style="1" customWidth="1"/>
    <col min="11755" max="11755" width="0" style="1" hidden="1" customWidth="1"/>
    <col min="11756" max="11756" width="17.33203125" style="1" customWidth="1"/>
    <col min="11757" max="11757" width="12.6640625" style="1" customWidth="1"/>
    <col min="11758" max="11758" width="0" style="1" hidden="1" customWidth="1"/>
    <col min="11759" max="11759" width="5.33203125" style="1" customWidth="1"/>
    <col min="11760" max="11760" width="0" style="1" hidden="1" customWidth="1"/>
    <col min="11761" max="11761" width="17" style="1" customWidth="1"/>
    <col min="11762" max="11762" width="6.33203125" style="1" customWidth="1"/>
    <col min="11763" max="11763" width="0" style="1" hidden="1" customWidth="1"/>
    <col min="11764" max="11764" width="14.33203125" style="1" customWidth="1"/>
    <col min="11765" max="11765" width="7.5546875" style="1" customWidth="1"/>
    <col min="11766" max="11766" width="0" style="1" hidden="1" customWidth="1"/>
    <col min="11767" max="11768" width="14.33203125" style="1" customWidth="1"/>
    <col min="11769" max="11769" width="20.88671875" style="1" customWidth="1"/>
    <col min="11770" max="11770" width="14.44140625" style="1" customWidth="1"/>
    <col min="11771" max="11771" width="15" style="1" customWidth="1"/>
    <col min="11772" max="11772" width="2.6640625" style="1" customWidth="1"/>
    <col min="11773" max="11773" width="11.6640625" style="1" customWidth="1"/>
    <col min="11774" max="11774" width="11.5546875" style="1" customWidth="1"/>
    <col min="11775" max="11775" width="2.33203125" style="1" customWidth="1"/>
    <col min="11776" max="11776" width="41" style="1" customWidth="1"/>
    <col min="11777" max="11777" width="14.33203125" style="1" customWidth="1"/>
    <col min="11778" max="11779" width="11.5546875" style="1" customWidth="1"/>
    <col min="11780" max="11780" width="21.88671875" style="1" customWidth="1"/>
    <col min="11781" max="11972" width="11.44140625" style="1"/>
    <col min="11973" max="11973" width="21.88671875" style="1" customWidth="1"/>
    <col min="11974" max="11974" width="13.88671875" style="1" customWidth="1"/>
    <col min="11975" max="11975" width="38.6640625" style="1" customWidth="1"/>
    <col min="11976" max="11976" width="3" style="1" bestFit="1" customWidth="1"/>
    <col min="11977" max="11977" width="32.33203125" style="1" customWidth="1"/>
    <col min="11978" max="11978" width="46.33203125" style="1" customWidth="1"/>
    <col min="11979" max="11979" width="19" style="1" customWidth="1"/>
    <col min="11980" max="11980" width="0" style="1" hidden="1" customWidth="1"/>
    <col min="11981" max="11981" width="17.6640625" style="1" customWidth="1"/>
    <col min="11982" max="11982" width="0" style="1" hidden="1" customWidth="1"/>
    <col min="11983" max="11983" width="22.33203125" style="1" customWidth="1"/>
    <col min="11984" max="11984" width="5.33203125" style="1" customWidth="1"/>
    <col min="11985" max="11985" width="36.33203125" style="1" customWidth="1"/>
    <col min="11986" max="11986" width="5.6640625" style="1" customWidth="1"/>
    <col min="11987" max="11987" width="0" style="1" hidden="1" customWidth="1"/>
    <col min="11988" max="11988" width="20.6640625" style="1" customWidth="1"/>
    <col min="11989" max="11989" width="4.88671875" style="1" customWidth="1"/>
    <col min="11990" max="11990" width="0" style="1" hidden="1" customWidth="1"/>
    <col min="11991" max="11991" width="24.6640625" style="1" customWidth="1"/>
    <col min="11992" max="11992" width="12.33203125" style="1" customWidth="1"/>
    <col min="11993" max="11993" width="0" style="1" hidden="1" customWidth="1"/>
    <col min="11994" max="11994" width="3.44140625" style="1" customWidth="1"/>
    <col min="11995" max="11995" width="0" style="1" hidden="1" customWidth="1"/>
    <col min="11996" max="11996" width="17.6640625" style="1" customWidth="1"/>
    <col min="11997" max="11997" width="3.44140625" style="1" customWidth="1"/>
    <col min="11998" max="11998" width="0" style="1" hidden="1" customWidth="1"/>
    <col min="11999" max="11999" width="23.6640625" style="1" customWidth="1"/>
    <col min="12000" max="12000" width="10" style="1" customWidth="1"/>
    <col min="12001" max="12001" width="0" style="1" hidden="1" customWidth="1"/>
    <col min="12002" max="12003" width="14.6640625" style="1" customWidth="1"/>
    <col min="12004" max="12004" width="12.88671875" style="1" customWidth="1"/>
    <col min="12005" max="12005" width="3.33203125" style="1" customWidth="1"/>
    <col min="12006" max="12006" width="30.33203125" style="1" customWidth="1"/>
    <col min="12007" max="12007" width="5" style="1" customWidth="1"/>
    <col min="12008" max="12008" width="0" style="1" hidden="1" customWidth="1"/>
    <col min="12009" max="12009" width="14.33203125" style="1" customWidth="1"/>
    <col min="12010" max="12010" width="5.6640625" style="1" customWidth="1"/>
    <col min="12011" max="12011" width="0" style="1" hidden="1" customWidth="1"/>
    <col min="12012" max="12012" width="17.33203125" style="1" customWidth="1"/>
    <col min="12013" max="12013" width="12.6640625" style="1" customWidth="1"/>
    <col min="12014" max="12014" width="0" style="1" hidden="1" customWidth="1"/>
    <col min="12015" max="12015" width="5.33203125" style="1" customWidth="1"/>
    <col min="12016" max="12016" width="0" style="1" hidden="1" customWidth="1"/>
    <col min="12017" max="12017" width="17" style="1" customWidth="1"/>
    <col min="12018" max="12018" width="6.33203125" style="1" customWidth="1"/>
    <col min="12019" max="12019" width="0" style="1" hidden="1" customWidth="1"/>
    <col min="12020" max="12020" width="14.33203125" style="1" customWidth="1"/>
    <col min="12021" max="12021" width="7.5546875" style="1" customWidth="1"/>
    <col min="12022" max="12022" width="0" style="1" hidden="1" customWidth="1"/>
    <col min="12023" max="12024" width="14.33203125" style="1" customWidth="1"/>
    <col min="12025" max="12025" width="20.88671875" style="1" customWidth="1"/>
    <col min="12026" max="12026" width="14.44140625" style="1" customWidth="1"/>
    <col min="12027" max="12027" width="15" style="1" customWidth="1"/>
    <col min="12028" max="12028" width="2.6640625" style="1" customWidth="1"/>
    <col min="12029" max="12029" width="11.6640625" style="1" customWidth="1"/>
    <col min="12030" max="12030" width="11.5546875" style="1" customWidth="1"/>
    <col min="12031" max="12031" width="2.33203125" style="1" customWidth="1"/>
    <col min="12032" max="12032" width="41" style="1" customWidth="1"/>
    <col min="12033" max="12033" width="14.33203125" style="1" customWidth="1"/>
    <col min="12034" max="12035" width="11.5546875" style="1" customWidth="1"/>
    <col min="12036" max="12036" width="21.88671875" style="1" customWidth="1"/>
    <col min="12037" max="12228" width="11.44140625" style="1"/>
    <col min="12229" max="12229" width="21.88671875" style="1" customWidth="1"/>
    <col min="12230" max="12230" width="13.88671875" style="1" customWidth="1"/>
    <col min="12231" max="12231" width="38.6640625" style="1" customWidth="1"/>
    <col min="12232" max="12232" width="3" style="1" bestFit="1" customWidth="1"/>
    <col min="12233" max="12233" width="32.33203125" style="1" customWidth="1"/>
    <col min="12234" max="12234" width="46.33203125" style="1" customWidth="1"/>
    <col min="12235" max="12235" width="19" style="1" customWidth="1"/>
    <col min="12236" max="12236" width="0" style="1" hidden="1" customWidth="1"/>
    <col min="12237" max="12237" width="17.6640625" style="1" customWidth="1"/>
    <col min="12238" max="12238" width="0" style="1" hidden="1" customWidth="1"/>
    <col min="12239" max="12239" width="22.33203125" style="1" customWidth="1"/>
    <col min="12240" max="12240" width="5.33203125" style="1" customWidth="1"/>
    <col min="12241" max="12241" width="36.33203125" style="1" customWidth="1"/>
    <col min="12242" max="12242" width="5.6640625" style="1" customWidth="1"/>
    <col min="12243" max="12243" width="0" style="1" hidden="1" customWidth="1"/>
    <col min="12244" max="12244" width="20.6640625" style="1" customWidth="1"/>
    <col min="12245" max="12245" width="4.88671875" style="1" customWidth="1"/>
    <col min="12246" max="12246" width="0" style="1" hidden="1" customWidth="1"/>
    <col min="12247" max="12247" width="24.6640625" style="1" customWidth="1"/>
    <col min="12248" max="12248" width="12.33203125" style="1" customWidth="1"/>
    <col min="12249" max="12249" width="0" style="1" hidden="1" customWidth="1"/>
    <col min="12250" max="12250" width="3.44140625" style="1" customWidth="1"/>
    <col min="12251" max="12251" width="0" style="1" hidden="1" customWidth="1"/>
    <col min="12252" max="12252" width="17.6640625" style="1" customWidth="1"/>
    <col min="12253" max="12253" width="3.44140625" style="1" customWidth="1"/>
    <col min="12254" max="12254" width="0" style="1" hidden="1" customWidth="1"/>
    <col min="12255" max="12255" width="23.6640625" style="1" customWidth="1"/>
    <col min="12256" max="12256" width="10" style="1" customWidth="1"/>
    <col min="12257" max="12257" width="0" style="1" hidden="1" customWidth="1"/>
    <col min="12258" max="12259" width="14.6640625" style="1" customWidth="1"/>
    <col min="12260" max="12260" width="12.88671875" style="1" customWidth="1"/>
    <col min="12261" max="12261" width="3.33203125" style="1" customWidth="1"/>
    <col min="12262" max="12262" width="30.33203125" style="1" customWidth="1"/>
    <col min="12263" max="12263" width="5" style="1" customWidth="1"/>
    <col min="12264" max="12264" width="0" style="1" hidden="1" customWidth="1"/>
    <col min="12265" max="12265" width="14.33203125" style="1" customWidth="1"/>
    <col min="12266" max="12266" width="5.6640625" style="1" customWidth="1"/>
    <col min="12267" max="12267" width="0" style="1" hidden="1" customWidth="1"/>
    <col min="12268" max="12268" width="17.33203125" style="1" customWidth="1"/>
    <col min="12269" max="12269" width="12.6640625" style="1" customWidth="1"/>
    <col min="12270" max="12270" width="0" style="1" hidden="1" customWidth="1"/>
    <col min="12271" max="12271" width="5.33203125" style="1" customWidth="1"/>
    <col min="12272" max="12272" width="0" style="1" hidden="1" customWidth="1"/>
    <col min="12273" max="12273" width="17" style="1" customWidth="1"/>
    <col min="12274" max="12274" width="6.33203125" style="1" customWidth="1"/>
    <col min="12275" max="12275" width="0" style="1" hidden="1" customWidth="1"/>
    <col min="12276" max="12276" width="14.33203125" style="1" customWidth="1"/>
    <col min="12277" max="12277" width="7.5546875" style="1" customWidth="1"/>
    <col min="12278" max="12278" width="0" style="1" hidden="1" customWidth="1"/>
    <col min="12279" max="12280" width="14.33203125" style="1" customWidth="1"/>
    <col min="12281" max="12281" width="20.88671875" style="1" customWidth="1"/>
    <col min="12282" max="12282" width="14.44140625" style="1" customWidth="1"/>
    <col min="12283" max="12283" width="15" style="1" customWidth="1"/>
    <col min="12284" max="12284" width="2.6640625" style="1" customWidth="1"/>
    <col min="12285" max="12285" width="11.6640625" style="1" customWidth="1"/>
    <col min="12286" max="12286" width="11.5546875" style="1" customWidth="1"/>
    <col min="12287" max="12287" width="2.33203125" style="1" customWidth="1"/>
    <col min="12288" max="12288" width="41" style="1" customWidth="1"/>
    <col min="12289" max="12289" width="14.33203125" style="1" customWidth="1"/>
    <col min="12290" max="12291" width="11.5546875" style="1" customWidth="1"/>
    <col min="12292" max="12292" width="21.88671875" style="1" customWidth="1"/>
    <col min="12293" max="12484" width="11.44140625" style="1"/>
    <col min="12485" max="12485" width="21.88671875" style="1" customWidth="1"/>
    <col min="12486" max="12486" width="13.88671875" style="1" customWidth="1"/>
    <col min="12487" max="12487" width="38.6640625" style="1" customWidth="1"/>
    <col min="12488" max="12488" width="3" style="1" bestFit="1" customWidth="1"/>
    <col min="12489" max="12489" width="32.33203125" style="1" customWidth="1"/>
    <col min="12490" max="12490" width="46.33203125" style="1" customWidth="1"/>
    <col min="12491" max="12491" width="19" style="1" customWidth="1"/>
    <col min="12492" max="12492" width="0" style="1" hidden="1" customWidth="1"/>
    <col min="12493" max="12493" width="17.6640625" style="1" customWidth="1"/>
    <col min="12494" max="12494" width="0" style="1" hidden="1" customWidth="1"/>
    <col min="12495" max="12495" width="22.33203125" style="1" customWidth="1"/>
    <col min="12496" max="12496" width="5.33203125" style="1" customWidth="1"/>
    <col min="12497" max="12497" width="36.33203125" style="1" customWidth="1"/>
    <col min="12498" max="12498" width="5.6640625" style="1" customWidth="1"/>
    <col min="12499" max="12499" width="0" style="1" hidden="1" customWidth="1"/>
    <col min="12500" max="12500" width="20.6640625" style="1" customWidth="1"/>
    <col min="12501" max="12501" width="4.88671875" style="1" customWidth="1"/>
    <col min="12502" max="12502" width="0" style="1" hidden="1" customWidth="1"/>
    <col min="12503" max="12503" width="24.6640625" style="1" customWidth="1"/>
    <col min="12504" max="12504" width="12.33203125" style="1" customWidth="1"/>
    <col min="12505" max="12505" width="0" style="1" hidden="1" customWidth="1"/>
    <col min="12506" max="12506" width="3.44140625" style="1" customWidth="1"/>
    <col min="12507" max="12507" width="0" style="1" hidden="1" customWidth="1"/>
    <col min="12508" max="12508" width="17.6640625" style="1" customWidth="1"/>
    <col min="12509" max="12509" width="3.44140625" style="1" customWidth="1"/>
    <col min="12510" max="12510" width="0" style="1" hidden="1" customWidth="1"/>
    <col min="12511" max="12511" width="23.6640625" style="1" customWidth="1"/>
    <col min="12512" max="12512" width="10" style="1" customWidth="1"/>
    <col min="12513" max="12513" width="0" style="1" hidden="1" customWidth="1"/>
    <col min="12514" max="12515" width="14.6640625" style="1" customWidth="1"/>
    <col min="12516" max="12516" width="12.88671875" style="1" customWidth="1"/>
    <col min="12517" max="12517" width="3.33203125" style="1" customWidth="1"/>
    <col min="12518" max="12518" width="30.33203125" style="1" customWidth="1"/>
    <col min="12519" max="12519" width="5" style="1" customWidth="1"/>
    <col min="12520" max="12520" width="0" style="1" hidden="1" customWidth="1"/>
    <col min="12521" max="12521" width="14.33203125" style="1" customWidth="1"/>
    <col min="12522" max="12522" width="5.6640625" style="1" customWidth="1"/>
    <col min="12523" max="12523" width="0" style="1" hidden="1" customWidth="1"/>
    <col min="12524" max="12524" width="17.33203125" style="1" customWidth="1"/>
    <col min="12525" max="12525" width="12.6640625" style="1" customWidth="1"/>
    <col min="12526" max="12526" width="0" style="1" hidden="1" customWidth="1"/>
    <col min="12527" max="12527" width="5.33203125" style="1" customWidth="1"/>
    <col min="12528" max="12528" width="0" style="1" hidden="1" customWidth="1"/>
    <col min="12529" max="12529" width="17" style="1" customWidth="1"/>
    <col min="12530" max="12530" width="6.33203125" style="1" customWidth="1"/>
    <col min="12531" max="12531" width="0" style="1" hidden="1" customWidth="1"/>
    <col min="12532" max="12532" width="14.33203125" style="1" customWidth="1"/>
    <col min="12533" max="12533" width="7.5546875" style="1" customWidth="1"/>
    <col min="12534" max="12534" width="0" style="1" hidden="1" customWidth="1"/>
    <col min="12535" max="12536" width="14.33203125" style="1" customWidth="1"/>
    <col min="12537" max="12537" width="20.88671875" style="1" customWidth="1"/>
    <col min="12538" max="12538" width="14.44140625" style="1" customWidth="1"/>
    <col min="12539" max="12539" width="15" style="1" customWidth="1"/>
    <col min="12540" max="12540" width="2.6640625" style="1" customWidth="1"/>
    <col min="12541" max="12541" width="11.6640625" style="1" customWidth="1"/>
    <col min="12542" max="12542" width="11.5546875" style="1" customWidth="1"/>
    <col min="12543" max="12543" width="2.33203125" style="1" customWidth="1"/>
    <col min="12544" max="12544" width="41" style="1" customWidth="1"/>
    <col min="12545" max="12545" width="14.33203125" style="1" customWidth="1"/>
    <col min="12546" max="12547" width="11.5546875" style="1" customWidth="1"/>
    <col min="12548" max="12548" width="21.88671875" style="1" customWidth="1"/>
    <col min="12549" max="12740" width="11.44140625" style="1"/>
    <col min="12741" max="12741" width="21.88671875" style="1" customWidth="1"/>
    <col min="12742" max="12742" width="13.88671875" style="1" customWidth="1"/>
    <col min="12743" max="12743" width="38.6640625" style="1" customWidth="1"/>
    <col min="12744" max="12744" width="3" style="1" bestFit="1" customWidth="1"/>
    <col min="12745" max="12745" width="32.33203125" style="1" customWidth="1"/>
    <col min="12746" max="12746" width="46.33203125" style="1" customWidth="1"/>
    <col min="12747" max="12747" width="19" style="1" customWidth="1"/>
    <col min="12748" max="12748" width="0" style="1" hidden="1" customWidth="1"/>
    <col min="12749" max="12749" width="17.6640625" style="1" customWidth="1"/>
    <col min="12750" max="12750" width="0" style="1" hidden="1" customWidth="1"/>
    <col min="12751" max="12751" width="22.33203125" style="1" customWidth="1"/>
    <col min="12752" max="12752" width="5.33203125" style="1" customWidth="1"/>
    <col min="12753" max="12753" width="36.33203125" style="1" customWidth="1"/>
    <col min="12754" max="12754" width="5.6640625" style="1" customWidth="1"/>
    <col min="12755" max="12755" width="0" style="1" hidden="1" customWidth="1"/>
    <col min="12756" max="12756" width="20.6640625" style="1" customWidth="1"/>
    <col min="12757" max="12757" width="4.88671875" style="1" customWidth="1"/>
    <col min="12758" max="12758" width="0" style="1" hidden="1" customWidth="1"/>
    <col min="12759" max="12759" width="24.6640625" style="1" customWidth="1"/>
    <col min="12760" max="12760" width="12.33203125" style="1" customWidth="1"/>
    <col min="12761" max="12761" width="0" style="1" hidden="1" customWidth="1"/>
    <col min="12762" max="12762" width="3.44140625" style="1" customWidth="1"/>
    <col min="12763" max="12763" width="0" style="1" hidden="1" customWidth="1"/>
    <col min="12764" max="12764" width="17.6640625" style="1" customWidth="1"/>
    <col min="12765" max="12765" width="3.44140625" style="1" customWidth="1"/>
    <col min="12766" max="12766" width="0" style="1" hidden="1" customWidth="1"/>
    <col min="12767" max="12767" width="23.6640625" style="1" customWidth="1"/>
    <col min="12768" max="12768" width="10" style="1" customWidth="1"/>
    <col min="12769" max="12769" width="0" style="1" hidden="1" customWidth="1"/>
    <col min="12770" max="12771" width="14.6640625" style="1" customWidth="1"/>
    <col min="12772" max="12772" width="12.88671875" style="1" customWidth="1"/>
    <col min="12773" max="12773" width="3.33203125" style="1" customWidth="1"/>
    <col min="12774" max="12774" width="30.33203125" style="1" customWidth="1"/>
    <col min="12775" max="12775" width="5" style="1" customWidth="1"/>
    <col min="12776" max="12776" width="0" style="1" hidden="1" customWidth="1"/>
    <col min="12777" max="12777" width="14.33203125" style="1" customWidth="1"/>
    <col min="12778" max="12778" width="5.6640625" style="1" customWidth="1"/>
    <col min="12779" max="12779" width="0" style="1" hidden="1" customWidth="1"/>
    <col min="12780" max="12780" width="17.33203125" style="1" customWidth="1"/>
    <col min="12781" max="12781" width="12.6640625" style="1" customWidth="1"/>
    <col min="12782" max="12782" width="0" style="1" hidden="1" customWidth="1"/>
    <col min="12783" max="12783" width="5.33203125" style="1" customWidth="1"/>
    <col min="12784" max="12784" width="0" style="1" hidden="1" customWidth="1"/>
    <col min="12785" max="12785" width="17" style="1" customWidth="1"/>
    <col min="12786" max="12786" width="6.33203125" style="1" customWidth="1"/>
    <col min="12787" max="12787" width="0" style="1" hidden="1" customWidth="1"/>
    <col min="12788" max="12788" width="14.33203125" style="1" customWidth="1"/>
    <col min="12789" max="12789" width="7.5546875" style="1" customWidth="1"/>
    <col min="12790" max="12790" width="0" style="1" hidden="1" customWidth="1"/>
    <col min="12791" max="12792" width="14.33203125" style="1" customWidth="1"/>
    <col min="12793" max="12793" width="20.88671875" style="1" customWidth="1"/>
    <col min="12794" max="12794" width="14.44140625" style="1" customWidth="1"/>
    <col min="12795" max="12795" width="15" style="1" customWidth="1"/>
    <col min="12796" max="12796" width="2.6640625" style="1" customWidth="1"/>
    <col min="12797" max="12797" width="11.6640625" style="1" customWidth="1"/>
    <col min="12798" max="12798" width="11.5546875" style="1" customWidth="1"/>
    <col min="12799" max="12799" width="2.33203125" style="1" customWidth="1"/>
    <col min="12800" max="12800" width="41" style="1" customWidth="1"/>
    <col min="12801" max="12801" width="14.33203125" style="1" customWidth="1"/>
    <col min="12802" max="12803" width="11.5546875" style="1" customWidth="1"/>
    <col min="12804" max="12804" width="21.88671875" style="1" customWidth="1"/>
    <col min="12805" max="12996" width="11.44140625" style="1"/>
    <col min="12997" max="12997" width="21.88671875" style="1" customWidth="1"/>
    <col min="12998" max="12998" width="13.88671875" style="1" customWidth="1"/>
    <col min="12999" max="12999" width="38.6640625" style="1" customWidth="1"/>
    <col min="13000" max="13000" width="3" style="1" bestFit="1" customWidth="1"/>
    <col min="13001" max="13001" width="32.33203125" style="1" customWidth="1"/>
    <col min="13002" max="13002" width="46.33203125" style="1" customWidth="1"/>
    <col min="13003" max="13003" width="19" style="1" customWidth="1"/>
    <col min="13004" max="13004" width="0" style="1" hidden="1" customWidth="1"/>
    <col min="13005" max="13005" width="17.6640625" style="1" customWidth="1"/>
    <col min="13006" max="13006" width="0" style="1" hidden="1" customWidth="1"/>
    <col min="13007" max="13007" width="22.33203125" style="1" customWidth="1"/>
    <col min="13008" max="13008" width="5.33203125" style="1" customWidth="1"/>
    <col min="13009" max="13009" width="36.33203125" style="1" customWidth="1"/>
    <col min="13010" max="13010" width="5.6640625" style="1" customWidth="1"/>
    <col min="13011" max="13011" width="0" style="1" hidden="1" customWidth="1"/>
    <col min="13012" max="13012" width="20.6640625" style="1" customWidth="1"/>
    <col min="13013" max="13013" width="4.88671875" style="1" customWidth="1"/>
    <col min="13014" max="13014" width="0" style="1" hidden="1" customWidth="1"/>
    <col min="13015" max="13015" width="24.6640625" style="1" customWidth="1"/>
    <col min="13016" max="13016" width="12.33203125" style="1" customWidth="1"/>
    <col min="13017" max="13017" width="0" style="1" hidden="1" customWidth="1"/>
    <col min="13018" max="13018" width="3.44140625" style="1" customWidth="1"/>
    <col min="13019" max="13019" width="0" style="1" hidden="1" customWidth="1"/>
    <col min="13020" max="13020" width="17.6640625" style="1" customWidth="1"/>
    <col min="13021" max="13021" width="3.44140625" style="1" customWidth="1"/>
    <col min="13022" max="13022" width="0" style="1" hidden="1" customWidth="1"/>
    <col min="13023" max="13023" width="23.6640625" style="1" customWidth="1"/>
    <col min="13024" max="13024" width="10" style="1" customWidth="1"/>
    <col min="13025" max="13025" width="0" style="1" hidden="1" customWidth="1"/>
    <col min="13026" max="13027" width="14.6640625" style="1" customWidth="1"/>
    <col min="13028" max="13028" width="12.88671875" style="1" customWidth="1"/>
    <col min="13029" max="13029" width="3.33203125" style="1" customWidth="1"/>
    <col min="13030" max="13030" width="30.33203125" style="1" customWidth="1"/>
    <col min="13031" max="13031" width="5" style="1" customWidth="1"/>
    <col min="13032" max="13032" width="0" style="1" hidden="1" customWidth="1"/>
    <col min="13033" max="13033" width="14.33203125" style="1" customWidth="1"/>
    <col min="13034" max="13034" width="5.6640625" style="1" customWidth="1"/>
    <col min="13035" max="13035" width="0" style="1" hidden="1" customWidth="1"/>
    <col min="13036" max="13036" width="17.33203125" style="1" customWidth="1"/>
    <col min="13037" max="13037" width="12.6640625" style="1" customWidth="1"/>
    <col min="13038" max="13038" width="0" style="1" hidden="1" customWidth="1"/>
    <col min="13039" max="13039" width="5.33203125" style="1" customWidth="1"/>
    <col min="13040" max="13040" width="0" style="1" hidden="1" customWidth="1"/>
    <col min="13041" max="13041" width="17" style="1" customWidth="1"/>
    <col min="13042" max="13042" width="6.33203125" style="1" customWidth="1"/>
    <col min="13043" max="13043" width="0" style="1" hidden="1" customWidth="1"/>
    <col min="13044" max="13044" width="14.33203125" style="1" customWidth="1"/>
    <col min="13045" max="13045" width="7.5546875" style="1" customWidth="1"/>
    <col min="13046" max="13046" width="0" style="1" hidden="1" customWidth="1"/>
    <col min="13047" max="13048" width="14.33203125" style="1" customWidth="1"/>
    <col min="13049" max="13049" width="20.88671875" style="1" customWidth="1"/>
    <col min="13050" max="13050" width="14.44140625" style="1" customWidth="1"/>
    <col min="13051" max="13051" width="15" style="1" customWidth="1"/>
    <col min="13052" max="13052" width="2.6640625" style="1" customWidth="1"/>
    <col min="13053" max="13053" width="11.6640625" style="1" customWidth="1"/>
    <col min="13054" max="13054" width="11.5546875" style="1" customWidth="1"/>
    <col min="13055" max="13055" width="2.33203125" style="1" customWidth="1"/>
    <col min="13056" max="13056" width="41" style="1" customWidth="1"/>
    <col min="13057" max="13057" width="14.33203125" style="1" customWidth="1"/>
    <col min="13058" max="13059" width="11.5546875" style="1" customWidth="1"/>
    <col min="13060" max="13060" width="21.88671875" style="1" customWidth="1"/>
    <col min="13061" max="13252" width="11.44140625" style="1"/>
    <col min="13253" max="13253" width="21.88671875" style="1" customWidth="1"/>
    <col min="13254" max="13254" width="13.88671875" style="1" customWidth="1"/>
    <col min="13255" max="13255" width="38.6640625" style="1" customWidth="1"/>
    <col min="13256" max="13256" width="3" style="1" bestFit="1" customWidth="1"/>
    <col min="13257" max="13257" width="32.33203125" style="1" customWidth="1"/>
    <col min="13258" max="13258" width="46.33203125" style="1" customWidth="1"/>
    <col min="13259" max="13259" width="19" style="1" customWidth="1"/>
    <col min="13260" max="13260" width="0" style="1" hidden="1" customWidth="1"/>
    <col min="13261" max="13261" width="17.6640625" style="1" customWidth="1"/>
    <col min="13262" max="13262" width="0" style="1" hidden="1" customWidth="1"/>
    <col min="13263" max="13263" width="22.33203125" style="1" customWidth="1"/>
    <col min="13264" max="13264" width="5.33203125" style="1" customWidth="1"/>
    <col min="13265" max="13265" width="36.33203125" style="1" customWidth="1"/>
    <col min="13266" max="13266" width="5.6640625" style="1" customWidth="1"/>
    <col min="13267" max="13267" width="0" style="1" hidden="1" customWidth="1"/>
    <col min="13268" max="13268" width="20.6640625" style="1" customWidth="1"/>
    <col min="13269" max="13269" width="4.88671875" style="1" customWidth="1"/>
    <col min="13270" max="13270" width="0" style="1" hidden="1" customWidth="1"/>
    <col min="13271" max="13271" width="24.6640625" style="1" customWidth="1"/>
    <col min="13272" max="13272" width="12.33203125" style="1" customWidth="1"/>
    <col min="13273" max="13273" width="0" style="1" hidden="1" customWidth="1"/>
    <col min="13274" max="13274" width="3.44140625" style="1" customWidth="1"/>
    <col min="13275" max="13275" width="0" style="1" hidden="1" customWidth="1"/>
    <col min="13276" max="13276" width="17.6640625" style="1" customWidth="1"/>
    <col min="13277" max="13277" width="3.44140625" style="1" customWidth="1"/>
    <col min="13278" max="13278" width="0" style="1" hidden="1" customWidth="1"/>
    <col min="13279" max="13279" width="23.6640625" style="1" customWidth="1"/>
    <col min="13280" max="13280" width="10" style="1" customWidth="1"/>
    <col min="13281" max="13281" width="0" style="1" hidden="1" customWidth="1"/>
    <col min="13282" max="13283" width="14.6640625" style="1" customWidth="1"/>
    <col min="13284" max="13284" width="12.88671875" style="1" customWidth="1"/>
    <col min="13285" max="13285" width="3.33203125" style="1" customWidth="1"/>
    <col min="13286" max="13286" width="30.33203125" style="1" customWidth="1"/>
    <col min="13287" max="13287" width="5" style="1" customWidth="1"/>
    <col min="13288" max="13288" width="0" style="1" hidden="1" customWidth="1"/>
    <col min="13289" max="13289" width="14.33203125" style="1" customWidth="1"/>
    <col min="13290" max="13290" width="5.6640625" style="1" customWidth="1"/>
    <col min="13291" max="13291" width="0" style="1" hidden="1" customWidth="1"/>
    <col min="13292" max="13292" width="17.33203125" style="1" customWidth="1"/>
    <col min="13293" max="13293" width="12.6640625" style="1" customWidth="1"/>
    <col min="13294" max="13294" width="0" style="1" hidden="1" customWidth="1"/>
    <col min="13295" max="13295" width="5.33203125" style="1" customWidth="1"/>
    <col min="13296" max="13296" width="0" style="1" hidden="1" customWidth="1"/>
    <col min="13297" max="13297" width="17" style="1" customWidth="1"/>
    <col min="13298" max="13298" width="6.33203125" style="1" customWidth="1"/>
    <col min="13299" max="13299" width="0" style="1" hidden="1" customWidth="1"/>
    <col min="13300" max="13300" width="14.33203125" style="1" customWidth="1"/>
    <col min="13301" max="13301" width="7.5546875" style="1" customWidth="1"/>
    <col min="13302" max="13302" width="0" style="1" hidden="1" customWidth="1"/>
    <col min="13303" max="13304" width="14.33203125" style="1" customWidth="1"/>
    <col min="13305" max="13305" width="20.88671875" style="1" customWidth="1"/>
    <col min="13306" max="13306" width="14.44140625" style="1" customWidth="1"/>
    <col min="13307" max="13307" width="15" style="1" customWidth="1"/>
    <col min="13308" max="13308" width="2.6640625" style="1" customWidth="1"/>
    <col min="13309" max="13309" width="11.6640625" style="1" customWidth="1"/>
    <col min="13310" max="13310" width="11.5546875" style="1" customWidth="1"/>
    <col min="13311" max="13311" width="2.33203125" style="1" customWidth="1"/>
    <col min="13312" max="13312" width="41" style="1" customWidth="1"/>
    <col min="13313" max="13313" width="14.33203125" style="1" customWidth="1"/>
    <col min="13314" max="13315" width="11.5546875" style="1" customWidth="1"/>
    <col min="13316" max="13316" width="21.88671875" style="1" customWidth="1"/>
    <col min="13317" max="13508" width="11.44140625" style="1"/>
    <col min="13509" max="13509" width="21.88671875" style="1" customWidth="1"/>
    <col min="13510" max="13510" width="13.88671875" style="1" customWidth="1"/>
    <col min="13511" max="13511" width="38.6640625" style="1" customWidth="1"/>
    <col min="13512" max="13512" width="3" style="1" bestFit="1" customWidth="1"/>
    <col min="13513" max="13513" width="32.33203125" style="1" customWidth="1"/>
    <col min="13514" max="13514" width="46.33203125" style="1" customWidth="1"/>
    <col min="13515" max="13515" width="19" style="1" customWidth="1"/>
    <col min="13516" max="13516" width="0" style="1" hidden="1" customWidth="1"/>
    <col min="13517" max="13517" width="17.6640625" style="1" customWidth="1"/>
    <col min="13518" max="13518" width="0" style="1" hidden="1" customWidth="1"/>
    <col min="13519" max="13519" width="22.33203125" style="1" customWidth="1"/>
    <col min="13520" max="13520" width="5.33203125" style="1" customWidth="1"/>
    <col min="13521" max="13521" width="36.33203125" style="1" customWidth="1"/>
    <col min="13522" max="13522" width="5.6640625" style="1" customWidth="1"/>
    <col min="13523" max="13523" width="0" style="1" hidden="1" customWidth="1"/>
    <col min="13524" max="13524" width="20.6640625" style="1" customWidth="1"/>
    <col min="13525" max="13525" width="4.88671875" style="1" customWidth="1"/>
    <col min="13526" max="13526" width="0" style="1" hidden="1" customWidth="1"/>
    <col min="13527" max="13527" width="24.6640625" style="1" customWidth="1"/>
    <col min="13528" max="13528" width="12.33203125" style="1" customWidth="1"/>
    <col min="13529" max="13529" width="0" style="1" hidden="1" customWidth="1"/>
    <col min="13530" max="13530" width="3.44140625" style="1" customWidth="1"/>
    <col min="13531" max="13531" width="0" style="1" hidden="1" customWidth="1"/>
    <col min="13532" max="13532" width="17.6640625" style="1" customWidth="1"/>
    <col min="13533" max="13533" width="3.44140625" style="1" customWidth="1"/>
    <col min="13534" max="13534" width="0" style="1" hidden="1" customWidth="1"/>
    <col min="13535" max="13535" width="23.6640625" style="1" customWidth="1"/>
    <col min="13536" max="13536" width="10" style="1" customWidth="1"/>
    <col min="13537" max="13537" width="0" style="1" hidden="1" customWidth="1"/>
    <col min="13538" max="13539" width="14.6640625" style="1" customWidth="1"/>
    <col min="13540" max="13540" width="12.88671875" style="1" customWidth="1"/>
    <col min="13541" max="13541" width="3.33203125" style="1" customWidth="1"/>
    <col min="13542" max="13542" width="30.33203125" style="1" customWidth="1"/>
    <col min="13543" max="13543" width="5" style="1" customWidth="1"/>
    <col min="13544" max="13544" width="0" style="1" hidden="1" customWidth="1"/>
    <col min="13545" max="13545" width="14.33203125" style="1" customWidth="1"/>
    <col min="13546" max="13546" width="5.6640625" style="1" customWidth="1"/>
    <col min="13547" max="13547" width="0" style="1" hidden="1" customWidth="1"/>
    <col min="13548" max="13548" width="17.33203125" style="1" customWidth="1"/>
    <col min="13549" max="13549" width="12.6640625" style="1" customWidth="1"/>
    <col min="13550" max="13550" width="0" style="1" hidden="1" customWidth="1"/>
    <col min="13551" max="13551" width="5.33203125" style="1" customWidth="1"/>
    <col min="13552" max="13552" width="0" style="1" hidden="1" customWidth="1"/>
    <col min="13553" max="13553" width="17" style="1" customWidth="1"/>
    <col min="13554" max="13554" width="6.33203125" style="1" customWidth="1"/>
    <col min="13555" max="13555" width="0" style="1" hidden="1" customWidth="1"/>
    <col min="13556" max="13556" width="14.33203125" style="1" customWidth="1"/>
    <col min="13557" max="13557" width="7.5546875" style="1" customWidth="1"/>
    <col min="13558" max="13558" width="0" style="1" hidden="1" customWidth="1"/>
    <col min="13559" max="13560" width="14.33203125" style="1" customWidth="1"/>
    <col min="13561" max="13561" width="20.88671875" style="1" customWidth="1"/>
    <col min="13562" max="13562" width="14.44140625" style="1" customWidth="1"/>
    <col min="13563" max="13563" width="15" style="1" customWidth="1"/>
    <col min="13564" max="13564" width="2.6640625" style="1" customWidth="1"/>
    <col min="13565" max="13565" width="11.6640625" style="1" customWidth="1"/>
    <col min="13566" max="13566" width="11.5546875" style="1" customWidth="1"/>
    <col min="13567" max="13567" width="2.33203125" style="1" customWidth="1"/>
    <col min="13568" max="13568" width="41" style="1" customWidth="1"/>
    <col min="13569" max="13569" width="14.33203125" style="1" customWidth="1"/>
    <col min="13570" max="13571" width="11.5546875" style="1" customWidth="1"/>
    <col min="13572" max="13572" width="21.88671875" style="1" customWidth="1"/>
    <col min="13573" max="13764" width="11.44140625" style="1"/>
    <col min="13765" max="13765" width="21.88671875" style="1" customWidth="1"/>
    <col min="13766" max="13766" width="13.88671875" style="1" customWidth="1"/>
    <col min="13767" max="13767" width="38.6640625" style="1" customWidth="1"/>
    <col min="13768" max="13768" width="3" style="1" bestFit="1" customWidth="1"/>
    <col min="13769" max="13769" width="32.33203125" style="1" customWidth="1"/>
    <col min="13770" max="13770" width="46.33203125" style="1" customWidth="1"/>
    <col min="13771" max="13771" width="19" style="1" customWidth="1"/>
    <col min="13772" max="13772" width="0" style="1" hidden="1" customWidth="1"/>
    <col min="13773" max="13773" width="17.6640625" style="1" customWidth="1"/>
    <col min="13774" max="13774" width="0" style="1" hidden="1" customWidth="1"/>
    <col min="13775" max="13775" width="22.33203125" style="1" customWidth="1"/>
    <col min="13776" max="13776" width="5.33203125" style="1" customWidth="1"/>
    <col min="13777" max="13777" width="36.33203125" style="1" customWidth="1"/>
    <col min="13778" max="13778" width="5.6640625" style="1" customWidth="1"/>
    <col min="13779" max="13779" width="0" style="1" hidden="1" customWidth="1"/>
    <col min="13780" max="13780" width="20.6640625" style="1" customWidth="1"/>
    <col min="13781" max="13781" width="4.88671875" style="1" customWidth="1"/>
    <col min="13782" max="13782" width="0" style="1" hidden="1" customWidth="1"/>
    <col min="13783" max="13783" width="24.6640625" style="1" customWidth="1"/>
    <col min="13784" max="13784" width="12.33203125" style="1" customWidth="1"/>
    <col min="13785" max="13785" width="0" style="1" hidden="1" customWidth="1"/>
    <col min="13786" max="13786" width="3.44140625" style="1" customWidth="1"/>
    <col min="13787" max="13787" width="0" style="1" hidden="1" customWidth="1"/>
    <col min="13788" max="13788" width="17.6640625" style="1" customWidth="1"/>
    <col min="13789" max="13789" width="3.44140625" style="1" customWidth="1"/>
    <col min="13790" max="13790" width="0" style="1" hidden="1" customWidth="1"/>
    <col min="13791" max="13791" width="23.6640625" style="1" customWidth="1"/>
    <col min="13792" max="13792" width="10" style="1" customWidth="1"/>
    <col min="13793" max="13793" width="0" style="1" hidden="1" customWidth="1"/>
    <col min="13794" max="13795" width="14.6640625" style="1" customWidth="1"/>
    <col min="13796" max="13796" width="12.88671875" style="1" customWidth="1"/>
    <col min="13797" max="13797" width="3.33203125" style="1" customWidth="1"/>
    <col min="13798" max="13798" width="30.33203125" style="1" customWidth="1"/>
    <col min="13799" max="13799" width="5" style="1" customWidth="1"/>
    <col min="13800" max="13800" width="0" style="1" hidden="1" customWidth="1"/>
    <col min="13801" max="13801" width="14.33203125" style="1" customWidth="1"/>
    <col min="13802" max="13802" width="5.6640625" style="1" customWidth="1"/>
    <col min="13803" max="13803" width="0" style="1" hidden="1" customWidth="1"/>
    <col min="13804" max="13804" width="17.33203125" style="1" customWidth="1"/>
    <col min="13805" max="13805" width="12.6640625" style="1" customWidth="1"/>
    <col min="13806" max="13806" width="0" style="1" hidden="1" customWidth="1"/>
    <col min="13807" max="13807" width="5.33203125" style="1" customWidth="1"/>
    <col min="13808" max="13808" width="0" style="1" hidden="1" customWidth="1"/>
    <col min="13809" max="13809" width="17" style="1" customWidth="1"/>
    <col min="13810" max="13810" width="6.33203125" style="1" customWidth="1"/>
    <col min="13811" max="13811" width="0" style="1" hidden="1" customWidth="1"/>
    <col min="13812" max="13812" width="14.33203125" style="1" customWidth="1"/>
    <col min="13813" max="13813" width="7.5546875" style="1" customWidth="1"/>
    <col min="13814" max="13814" width="0" style="1" hidden="1" customWidth="1"/>
    <col min="13815" max="13816" width="14.33203125" style="1" customWidth="1"/>
    <col min="13817" max="13817" width="20.88671875" style="1" customWidth="1"/>
    <col min="13818" max="13818" width="14.44140625" style="1" customWidth="1"/>
    <col min="13819" max="13819" width="15" style="1" customWidth="1"/>
    <col min="13820" max="13820" width="2.6640625" style="1" customWidth="1"/>
    <col min="13821" max="13821" width="11.6640625" style="1" customWidth="1"/>
    <col min="13822" max="13822" width="11.5546875" style="1" customWidth="1"/>
    <col min="13823" max="13823" width="2.33203125" style="1" customWidth="1"/>
    <col min="13824" max="13824" width="41" style="1" customWidth="1"/>
    <col min="13825" max="13825" width="14.33203125" style="1" customWidth="1"/>
    <col min="13826" max="13827" width="11.5546875" style="1" customWidth="1"/>
    <col min="13828" max="13828" width="21.88671875" style="1" customWidth="1"/>
    <col min="13829" max="14020" width="11.44140625" style="1"/>
    <col min="14021" max="14021" width="21.88671875" style="1" customWidth="1"/>
    <col min="14022" max="14022" width="13.88671875" style="1" customWidth="1"/>
    <col min="14023" max="14023" width="38.6640625" style="1" customWidth="1"/>
    <col min="14024" max="14024" width="3" style="1" bestFit="1" customWidth="1"/>
    <col min="14025" max="14025" width="32.33203125" style="1" customWidth="1"/>
    <col min="14026" max="14026" width="46.33203125" style="1" customWidth="1"/>
    <col min="14027" max="14027" width="19" style="1" customWidth="1"/>
    <col min="14028" max="14028" width="0" style="1" hidden="1" customWidth="1"/>
    <col min="14029" max="14029" width="17.6640625" style="1" customWidth="1"/>
    <col min="14030" max="14030" width="0" style="1" hidden="1" customWidth="1"/>
    <col min="14031" max="14031" width="22.33203125" style="1" customWidth="1"/>
    <col min="14032" max="14032" width="5.33203125" style="1" customWidth="1"/>
    <col min="14033" max="14033" width="36.33203125" style="1" customWidth="1"/>
    <col min="14034" max="14034" width="5.6640625" style="1" customWidth="1"/>
    <col min="14035" max="14035" width="0" style="1" hidden="1" customWidth="1"/>
    <col min="14036" max="14036" width="20.6640625" style="1" customWidth="1"/>
    <col min="14037" max="14037" width="4.88671875" style="1" customWidth="1"/>
    <col min="14038" max="14038" width="0" style="1" hidden="1" customWidth="1"/>
    <col min="14039" max="14039" width="24.6640625" style="1" customWidth="1"/>
    <col min="14040" max="14040" width="12.33203125" style="1" customWidth="1"/>
    <col min="14041" max="14041" width="0" style="1" hidden="1" customWidth="1"/>
    <col min="14042" max="14042" width="3.44140625" style="1" customWidth="1"/>
    <col min="14043" max="14043" width="0" style="1" hidden="1" customWidth="1"/>
    <col min="14044" max="14044" width="17.6640625" style="1" customWidth="1"/>
    <col min="14045" max="14045" width="3.44140625" style="1" customWidth="1"/>
    <col min="14046" max="14046" width="0" style="1" hidden="1" customWidth="1"/>
    <col min="14047" max="14047" width="23.6640625" style="1" customWidth="1"/>
    <col min="14048" max="14048" width="10" style="1" customWidth="1"/>
    <col min="14049" max="14049" width="0" style="1" hidden="1" customWidth="1"/>
    <col min="14050" max="14051" width="14.6640625" style="1" customWidth="1"/>
    <col min="14052" max="14052" width="12.88671875" style="1" customWidth="1"/>
    <col min="14053" max="14053" width="3.33203125" style="1" customWidth="1"/>
    <col min="14054" max="14054" width="30.33203125" style="1" customWidth="1"/>
    <col min="14055" max="14055" width="5" style="1" customWidth="1"/>
    <col min="14056" max="14056" width="0" style="1" hidden="1" customWidth="1"/>
    <col min="14057" max="14057" width="14.33203125" style="1" customWidth="1"/>
    <col min="14058" max="14058" width="5.6640625" style="1" customWidth="1"/>
    <col min="14059" max="14059" width="0" style="1" hidden="1" customWidth="1"/>
    <col min="14060" max="14060" width="17.33203125" style="1" customWidth="1"/>
    <col min="14061" max="14061" width="12.6640625" style="1" customWidth="1"/>
    <col min="14062" max="14062" width="0" style="1" hidden="1" customWidth="1"/>
    <col min="14063" max="14063" width="5.33203125" style="1" customWidth="1"/>
    <col min="14064" max="14064" width="0" style="1" hidden="1" customWidth="1"/>
    <col min="14065" max="14065" width="17" style="1" customWidth="1"/>
    <col min="14066" max="14066" width="6.33203125" style="1" customWidth="1"/>
    <col min="14067" max="14067" width="0" style="1" hidden="1" customWidth="1"/>
    <col min="14068" max="14068" width="14.33203125" style="1" customWidth="1"/>
    <col min="14069" max="14069" width="7.5546875" style="1" customWidth="1"/>
    <col min="14070" max="14070" width="0" style="1" hidden="1" customWidth="1"/>
    <col min="14071" max="14072" width="14.33203125" style="1" customWidth="1"/>
    <col min="14073" max="14073" width="20.88671875" style="1" customWidth="1"/>
    <col min="14074" max="14074" width="14.44140625" style="1" customWidth="1"/>
    <col min="14075" max="14075" width="15" style="1" customWidth="1"/>
    <col min="14076" max="14076" width="2.6640625" style="1" customWidth="1"/>
    <col min="14077" max="14077" width="11.6640625" style="1" customWidth="1"/>
    <col min="14078" max="14078" width="11.5546875" style="1" customWidth="1"/>
    <col min="14079" max="14079" width="2.33203125" style="1" customWidth="1"/>
    <col min="14080" max="14080" width="41" style="1" customWidth="1"/>
    <col min="14081" max="14081" width="14.33203125" style="1" customWidth="1"/>
    <col min="14082" max="14083" width="11.5546875" style="1" customWidth="1"/>
    <col min="14084" max="14084" width="21.88671875" style="1" customWidth="1"/>
    <col min="14085" max="14276" width="11.44140625" style="1"/>
    <col min="14277" max="14277" width="21.88671875" style="1" customWidth="1"/>
    <col min="14278" max="14278" width="13.88671875" style="1" customWidth="1"/>
    <col min="14279" max="14279" width="38.6640625" style="1" customWidth="1"/>
    <col min="14280" max="14280" width="3" style="1" bestFit="1" customWidth="1"/>
    <col min="14281" max="14281" width="32.33203125" style="1" customWidth="1"/>
    <col min="14282" max="14282" width="46.33203125" style="1" customWidth="1"/>
    <col min="14283" max="14283" width="19" style="1" customWidth="1"/>
    <col min="14284" max="14284" width="0" style="1" hidden="1" customWidth="1"/>
    <col min="14285" max="14285" width="17.6640625" style="1" customWidth="1"/>
    <col min="14286" max="14286" width="0" style="1" hidden="1" customWidth="1"/>
    <col min="14287" max="14287" width="22.33203125" style="1" customWidth="1"/>
    <col min="14288" max="14288" width="5.33203125" style="1" customWidth="1"/>
    <col min="14289" max="14289" width="36.33203125" style="1" customWidth="1"/>
    <col min="14290" max="14290" width="5.6640625" style="1" customWidth="1"/>
    <col min="14291" max="14291" width="0" style="1" hidden="1" customWidth="1"/>
    <col min="14292" max="14292" width="20.6640625" style="1" customWidth="1"/>
    <col min="14293" max="14293" width="4.88671875" style="1" customWidth="1"/>
    <col min="14294" max="14294" width="0" style="1" hidden="1" customWidth="1"/>
    <col min="14295" max="14295" width="24.6640625" style="1" customWidth="1"/>
    <col min="14296" max="14296" width="12.33203125" style="1" customWidth="1"/>
    <col min="14297" max="14297" width="0" style="1" hidden="1" customWidth="1"/>
    <col min="14298" max="14298" width="3.44140625" style="1" customWidth="1"/>
    <col min="14299" max="14299" width="0" style="1" hidden="1" customWidth="1"/>
    <col min="14300" max="14300" width="17.6640625" style="1" customWidth="1"/>
    <col min="14301" max="14301" width="3.44140625" style="1" customWidth="1"/>
    <col min="14302" max="14302" width="0" style="1" hidden="1" customWidth="1"/>
    <col min="14303" max="14303" width="23.6640625" style="1" customWidth="1"/>
    <col min="14304" max="14304" width="10" style="1" customWidth="1"/>
    <col min="14305" max="14305" width="0" style="1" hidden="1" customWidth="1"/>
    <col min="14306" max="14307" width="14.6640625" style="1" customWidth="1"/>
    <col min="14308" max="14308" width="12.88671875" style="1" customWidth="1"/>
    <col min="14309" max="14309" width="3.33203125" style="1" customWidth="1"/>
    <col min="14310" max="14310" width="30.33203125" style="1" customWidth="1"/>
    <col min="14311" max="14311" width="5" style="1" customWidth="1"/>
    <col min="14312" max="14312" width="0" style="1" hidden="1" customWidth="1"/>
    <col min="14313" max="14313" width="14.33203125" style="1" customWidth="1"/>
    <col min="14314" max="14314" width="5.6640625" style="1" customWidth="1"/>
    <col min="14315" max="14315" width="0" style="1" hidden="1" customWidth="1"/>
    <col min="14316" max="14316" width="17.33203125" style="1" customWidth="1"/>
    <col min="14317" max="14317" width="12.6640625" style="1" customWidth="1"/>
    <col min="14318" max="14318" width="0" style="1" hidden="1" customWidth="1"/>
    <col min="14319" max="14319" width="5.33203125" style="1" customWidth="1"/>
    <col min="14320" max="14320" width="0" style="1" hidden="1" customWidth="1"/>
    <col min="14321" max="14321" width="17" style="1" customWidth="1"/>
    <col min="14322" max="14322" width="6.33203125" style="1" customWidth="1"/>
    <col min="14323" max="14323" width="0" style="1" hidden="1" customWidth="1"/>
    <col min="14324" max="14324" width="14.33203125" style="1" customWidth="1"/>
    <col min="14325" max="14325" width="7.5546875" style="1" customWidth="1"/>
    <col min="14326" max="14326" width="0" style="1" hidden="1" customWidth="1"/>
    <col min="14327" max="14328" width="14.33203125" style="1" customWidth="1"/>
    <col min="14329" max="14329" width="20.88671875" style="1" customWidth="1"/>
    <col min="14330" max="14330" width="14.44140625" style="1" customWidth="1"/>
    <col min="14331" max="14331" width="15" style="1" customWidth="1"/>
    <col min="14332" max="14332" width="2.6640625" style="1" customWidth="1"/>
    <col min="14333" max="14333" width="11.6640625" style="1" customWidth="1"/>
    <col min="14334" max="14334" width="11.5546875" style="1" customWidth="1"/>
    <col min="14335" max="14335" width="2.33203125" style="1" customWidth="1"/>
    <col min="14336" max="14336" width="41" style="1" customWidth="1"/>
    <col min="14337" max="14337" width="14.33203125" style="1" customWidth="1"/>
    <col min="14338" max="14339" width="11.5546875" style="1" customWidth="1"/>
    <col min="14340" max="14340" width="21.88671875" style="1" customWidth="1"/>
    <col min="14341" max="14532" width="11.44140625" style="1"/>
    <col min="14533" max="14533" width="21.88671875" style="1" customWidth="1"/>
    <col min="14534" max="14534" width="13.88671875" style="1" customWidth="1"/>
    <col min="14535" max="14535" width="38.6640625" style="1" customWidth="1"/>
    <col min="14536" max="14536" width="3" style="1" bestFit="1" customWidth="1"/>
    <col min="14537" max="14537" width="32.33203125" style="1" customWidth="1"/>
    <col min="14538" max="14538" width="46.33203125" style="1" customWidth="1"/>
    <col min="14539" max="14539" width="19" style="1" customWidth="1"/>
    <col min="14540" max="14540" width="0" style="1" hidden="1" customWidth="1"/>
    <col min="14541" max="14541" width="17.6640625" style="1" customWidth="1"/>
    <col min="14542" max="14542" width="0" style="1" hidden="1" customWidth="1"/>
    <col min="14543" max="14543" width="22.33203125" style="1" customWidth="1"/>
    <col min="14544" max="14544" width="5.33203125" style="1" customWidth="1"/>
    <col min="14545" max="14545" width="36.33203125" style="1" customWidth="1"/>
    <col min="14546" max="14546" width="5.6640625" style="1" customWidth="1"/>
    <col min="14547" max="14547" width="0" style="1" hidden="1" customWidth="1"/>
    <col min="14548" max="14548" width="20.6640625" style="1" customWidth="1"/>
    <col min="14549" max="14549" width="4.88671875" style="1" customWidth="1"/>
    <col min="14550" max="14550" width="0" style="1" hidden="1" customWidth="1"/>
    <col min="14551" max="14551" width="24.6640625" style="1" customWidth="1"/>
    <col min="14552" max="14552" width="12.33203125" style="1" customWidth="1"/>
    <col min="14553" max="14553" width="0" style="1" hidden="1" customWidth="1"/>
    <col min="14554" max="14554" width="3.44140625" style="1" customWidth="1"/>
    <col min="14555" max="14555" width="0" style="1" hidden="1" customWidth="1"/>
    <col min="14556" max="14556" width="17.6640625" style="1" customWidth="1"/>
    <col min="14557" max="14557" width="3.44140625" style="1" customWidth="1"/>
    <col min="14558" max="14558" width="0" style="1" hidden="1" customWidth="1"/>
    <col min="14559" max="14559" width="23.6640625" style="1" customWidth="1"/>
    <col min="14560" max="14560" width="10" style="1" customWidth="1"/>
    <col min="14561" max="14561" width="0" style="1" hidden="1" customWidth="1"/>
    <col min="14562" max="14563" width="14.6640625" style="1" customWidth="1"/>
    <col min="14564" max="14564" width="12.88671875" style="1" customWidth="1"/>
    <col min="14565" max="14565" width="3.33203125" style="1" customWidth="1"/>
    <col min="14566" max="14566" width="30.33203125" style="1" customWidth="1"/>
    <col min="14567" max="14567" width="5" style="1" customWidth="1"/>
    <col min="14568" max="14568" width="0" style="1" hidden="1" customWidth="1"/>
    <col min="14569" max="14569" width="14.33203125" style="1" customWidth="1"/>
    <col min="14570" max="14570" width="5.6640625" style="1" customWidth="1"/>
    <col min="14571" max="14571" width="0" style="1" hidden="1" customWidth="1"/>
    <col min="14572" max="14572" width="17.33203125" style="1" customWidth="1"/>
    <col min="14573" max="14573" width="12.6640625" style="1" customWidth="1"/>
    <col min="14574" max="14574" width="0" style="1" hidden="1" customWidth="1"/>
    <col min="14575" max="14575" width="5.33203125" style="1" customWidth="1"/>
    <col min="14576" max="14576" width="0" style="1" hidden="1" customWidth="1"/>
    <col min="14577" max="14577" width="17" style="1" customWidth="1"/>
    <col min="14578" max="14578" width="6.33203125" style="1" customWidth="1"/>
    <col min="14579" max="14579" width="0" style="1" hidden="1" customWidth="1"/>
    <col min="14580" max="14580" width="14.33203125" style="1" customWidth="1"/>
    <col min="14581" max="14581" width="7.5546875" style="1" customWidth="1"/>
    <col min="14582" max="14582" width="0" style="1" hidden="1" customWidth="1"/>
    <col min="14583" max="14584" width="14.33203125" style="1" customWidth="1"/>
    <col min="14585" max="14585" width="20.88671875" style="1" customWidth="1"/>
    <col min="14586" max="14586" width="14.44140625" style="1" customWidth="1"/>
    <col min="14587" max="14587" width="15" style="1" customWidth="1"/>
    <col min="14588" max="14588" width="2.6640625" style="1" customWidth="1"/>
    <col min="14589" max="14589" width="11.6640625" style="1" customWidth="1"/>
    <col min="14590" max="14590" width="11.5546875" style="1" customWidth="1"/>
    <col min="14591" max="14591" width="2.33203125" style="1" customWidth="1"/>
    <col min="14592" max="14592" width="41" style="1" customWidth="1"/>
    <col min="14593" max="14593" width="14.33203125" style="1" customWidth="1"/>
    <col min="14594" max="14595" width="11.5546875" style="1" customWidth="1"/>
    <col min="14596" max="14596" width="21.88671875" style="1" customWidth="1"/>
    <col min="14597" max="14788" width="11.44140625" style="1"/>
    <col min="14789" max="14789" width="21.88671875" style="1" customWidth="1"/>
    <col min="14790" max="14790" width="13.88671875" style="1" customWidth="1"/>
    <col min="14791" max="14791" width="38.6640625" style="1" customWidth="1"/>
    <col min="14792" max="14792" width="3" style="1" bestFit="1" customWidth="1"/>
    <col min="14793" max="14793" width="32.33203125" style="1" customWidth="1"/>
    <col min="14794" max="14794" width="46.33203125" style="1" customWidth="1"/>
    <col min="14795" max="14795" width="19" style="1" customWidth="1"/>
    <col min="14796" max="14796" width="0" style="1" hidden="1" customWidth="1"/>
    <col min="14797" max="14797" width="17.6640625" style="1" customWidth="1"/>
    <col min="14798" max="14798" width="0" style="1" hidden="1" customWidth="1"/>
    <col min="14799" max="14799" width="22.33203125" style="1" customWidth="1"/>
    <col min="14800" max="14800" width="5.33203125" style="1" customWidth="1"/>
    <col min="14801" max="14801" width="36.33203125" style="1" customWidth="1"/>
    <col min="14802" max="14802" width="5.6640625" style="1" customWidth="1"/>
    <col min="14803" max="14803" width="0" style="1" hidden="1" customWidth="1"/>
    <col min="14804" max="14804" width="20.6640625" style="1" customWidth="1"/>
    <col min="14805" max="14805" width="4.88671875" style="1" customWidth="1"/>
    <col min="14806" max="14806" width="0" style="1" hidden="1" customWidth="1"/>
    <col min="14807" max="14807" width="24.6640625" style="1" customWidth="1"/>
    <col min="14808" max="14808" width="12.33203125" style="1" customWidth="1"/>
    <col min="14809" max="14809" width="0" style="1" hidden="1" customWidth="1"/>
    <col min="14810" max="14810" width="3.44140625" style="1" customWidth="1"/>
    <col min="14811" max="14811" width="0" style="1" hidden="1" customWidth="1"/>
    <col min="14812" max="14812" width="17.6640625" style="1" customWidth="1"/>
    <col min="14813" max="14813" width="3.44140625" style="1" customWidth="1"/>
    <col min="14814" max="14814" width="0" style="1" hidden="1" customWidth="1"/>
    <col min="14815" max="14815" width="23.6640625" style="1" customWidth="1"/>
    <col min="14816" max="14816" width="10" style="1" customWidth="1"/>
    <col min="14817" max="14817" width="0" style="1" hidden="1" customWidth="1"/>
    <col min="14818" max="14819" width="14.6640625" style="1" customWidth="1"/>
    <col min="14820" max="14820" width="12.88671875" style="1" customWidth="1"/>
    <col min="14821" max="14821" width="3.33203125" style="1" customWidth="1"/>
    <col min="14822" max="14822" width="30.33203125" style="1" customWidth="1"/>
    <col min="14823" max="14823" width="5" style="1" customWidth="1"/>
    <col min="14824" max="14824" width="0" style="1" hidden="1" customWidth="1"/>
    <col min="14825" max="14825" width="14.33203125" style="1" customWidth="1"/>
    <col min="14826" max="14826" width="5.6640625" style="1" customWidth="1"/>
    <col min="14827" max="14827" width="0" style="1" hidden="1" customWidth="1"/>
    <col min="14828" max="14828" width="17.33203125" style="1" customWidth="1"/>
    <col min="14829" max="14829" width="12.6640625" style="1" customWidth="1"/>
    <col min="14830" max="14830" width="0" style="1" hidden="1" customWidth="1"/>
    <col min="14831" max="14831" width="5.33203125" style="1" customWidth="1"/>
    <col min="14832" max="14832" width="0" style="1" hidden="1" customWidth="1"/>
    <col min="14833" max="14833" width="17" style="1" customWidth="1"/>
    <col min="14834" max="14834" width="6.33203125" style="1" customWidth="1"/>
    <col min="14835" max="14835" width="0" style="1" hidden="1" customWidth="1"/>
    <col min="14836" max="14836" width="14.33203125" style="1" customWidth="1"/>
    <col min="14837" max="14837" width="7.5546875" style="1" customWidth="1"/>
    <col min="14838" max="14838" width="0" style="1" hidden="1" customWidth="1"/>
    <col min="14839" max="14840" width="14.33203125" style="1" customWidth="1"/>
    <col min="14841" max="14841" width="20.88671875" style="1" customWidth="1"/>
    <col min="14842" max="14842" width="14.44140625" style="1" customWidth="1"/>
    <col min="14843" max="14843" width="15" style="1" customWidth="1"/>
    <col min="14844" max="14844" width="2.6640625" style="1" customWidth="1"/>
    <col min="14845" max="14845" width="11.6640625" style="1" customWidth="1"/>
    <col min="14846" max="14846" width="11.5546875" style="1" customWidth="1"/>
    <col min="14847" max="14847" width="2.33203125" style="1" customWidth="1"/>
    <col min="14848" max="14848" width="41" style="1" customWidth="1"/>
    <col min="14849" max="14849" width="14.33203125" style="1" customWidth="1"/>
    <col min="14850" max="14851" width="11.5546875" style="1" customWidth="1"/>
    <col min="14852" max="14852" width="21.88671875" style="1" customWidth="1"/>
    <col min="14853" max="15044" width="11.44140625" style="1"/>
    <col min="15045" max="15045" width="21.88671875" style="1" customWidth="1"/>
    <col min="15046" max="15046" width="13.88671875" style="1" customWidth="1"/>
    <col min="15047" max="15047" width="38.6640625" style="1" customWidth="1"/>
    <col min="15048" max="15048" width="3" style="1" bestFit="1" customWidth="1"/>
    <col min="15049" max="15049" width="32.33203125" style="1" customWidth="1"/>
    <col min="15050" max="15050" width="46.33203125" style="1" customWidth="1"/>
    <col min="15051" max="15051" width="19" style="1" customWidth="1"/>
    <col min="15052" max="15052" width="0" style="1" hidden="1" customWidth="1"/>
    <col min="15053" max="15053" width="17.6640625" style="1" customWidth="1"/>
    <col min="15054" max="15054" width="0" style="1" hidden="1" customWidth="1"/>
    <col min="15055" max="15055" width="22.33203125" style="1" customWidth="1"/>
    <col min="15056" max="15056" width="5.33203125" style="1" customWidth="1"/>
    <col min="15057" max="15057" width="36.33203125" style="1" customWidth="1"/>
    <col min="15058" max="15058" width="5.6640625" style="1" customWidth="1"/>
    <col min="15059" max="15059" width="0" style="1" hidden="1" customWidth="1"/>
    <col min="15060" max="15060" width="20.6640625" style="1" customWidth="1"/>
    <col min="15061" max="15061" width="4.88671875" style="1" customWidth="1"/>
    <col min="15062" max="15062" width="0" style="1" hidden="1" customWidth="1"/>
    <col min="15063" max="15063" width="24.6640625" style="1" customWidth="1"/>
    <col min="15064" max="15064" width="12.33203125" style="1" customWidth="1"/>
    <col min="15065" max="15065" width="0" style="1" hidden="1" customWidth="1"/>
    <col min="15066" max="15066" width="3.44140625" style="1" customWidth="1"/>
    <col min="15067" max="15067" width="0" style="1" hidden="1" customWidth="1"/>
    <col min="15068" max="15068" width="17.6640625" style="1" customWidth="1"/>
    <col min="15069" max="15069" width="3.44140625" style="1" customWidth="1"/>
    <col min="15070" max="15070" width="0" style="1" hidden="1" customWidth="1"/>
    <col min="15071" max="15071" width="23.6640625" style="1" customWidth="1"/>
    <col min="15072" max="15072" width="10" style="1" customWidth="1"/>
    <col min="15073" max="15073" width="0" style="1" hidden="1" customWidth="1"/>
    <col min="15074" max="15075" width="14.6640625" style="1" customWidth="1"/>
    <col min="15076" max="15076" width="12.88671875" style="1" customWidth="1"/>
    <col min="15077" max="15077" width="3.33203125" style="1" customWidth="1"/>
    <col min="15078" max="15078" width="30.33203125" style="1" customWidth="1"/>
    <col min="15079" max="15079" width="5" style="1" customWidth="1"/>
    <col min="15080" max="15080" width="0" style="1" hidden="1" customWidth="1"/>
    <col min="15081" max="15081" width="14.33203125" style="1" customWidth="1"/>
    <col min="15082" max="15082" width="5.6640625" style="1" customWidth="1"/>
    <col min="15083" max="15083" width="0" style="1" hidden="1" customWidth="1"/>
    <col min="15084" max="15084" width="17.33203125" style="1" customWidth="1"/>
    <col min="15085" max="15085" width="12.6640625" style="1" customWidth="1"/>
    <col min="15086" max="15086" width="0" style="1" hidden="1" customWidth="1"/>
    <col min="15087" max="15087" width="5.33203125" style="1" customWidth="1"/>
    <col min="15088" max="15088" width="0" style="1" hidden="1" customWidth="1"/>
    <col min="15089" max="15089" width="17" style="1" customWidth="1"/>
    <col min="15090" max="15090" width="6.33203125" style="1" customWidth="1"/>
    <col min="15091" max="15091" width="0" style="1" hidden="1" customWidth="1"/>
    <col min="15092" max="15092" width="14.33203125" style="1" customWidth="1"/>
    <col min="15093" max="15093" width="7.5546875" style="1" customWidth="1"/>
    <col min="15094" max="15094" width="0" style="1" hidden="1" customWidth="1"/>
    <col min="15095" max="15096" width="14.33203125" style="1" customWidth="1"/>
    <col min="15097" max="15097" width="20.88671875" style="1" customWidth="1"/>
    <col min="15098" max="15098" width="14.44140625" style="1" customWidth="1"/>
    <col min="15099" max="15099" width="15" style="1" customWidth="1"/>
    <col min="15100" max="15100" width="2.6640625" style="1" customWidth="1"/>
    <col min="15101" max="15101" width="11.6640625" style="1" customWidth="1"/>
    <col min="15102" max="15102" width="11.5546875" style="1" customWidth="1"/>
    <col min="15103" max="15103" width="2.33203125" style="1" customWidth="1"/>
    <col min="15104" max="15104" width="41" style="1" customWidth="1"/>
    <col min="15105" max="15105" width="14.33203125" style="1" customWidth="1"/>
    <col min="15106" max="15107" width="11.5546875" style="1" customWidth="1"/>
    <col min="15108" max="15108" width="21.88671875" style="1" customWidth="1"/>
    <col min="15109" max="15300" width="11.44140625" style="1"/>
    <col min="15301" max="15301" width="21.88671875" style="1" customWidth="1"/>
    <col min="15302" max="15302" width="13.88671875" style="1" customWidth="1"/>
    <col min="15303" max="15303" width="38.6640625" style="1" customWidth="1"/>
    <col min="15304" max="15304" width="3" style="1" bestFit="1" customWidth="1"/>
    <col min="15305" max="15305" width="32.33203125" style="1" customWidth="1"/>
    <col min="15306" max="15306" width="46.33203125" style="1" customWidth="1"/>
    <col min="15307" max="15307" width="19" style="1" customWidth="1"/>
    <col min="15308" max="15308" width="0" style="1" hidden="1" customWidth="1"/>
    <col min="15309" max="15309" width="17.6640625" style="1" customWidth="1"/>
    <col min="15310" max="15310" width="0" style="1" hidden="1" customWidth="1"/>
    <col min="15311" max="15311" width="22.33203125" style="1" customWidth="1"/>
    <col min="15312" max="15312" width="5.33203125" style="1" customWidth="1"/>
    <col min="15313" max="15313" width="36.33203125" style="1" customWidth="1"/>
    <col min="15314" max="15314" width="5.6640625" style="1" customWidth="1"/>
    <col min="15315" max="15315" width="0" style="1" hidden="1" customWidth="1"/>
    <col min="15316" max="15316" width="20.6640625" style="1" customWidth="1"/>
    <col min="15317" max="15317" width="4.88671875" style="1" customWidth="1"/>
    <col min="15318" max="15318" width="0" style="1" hidden="1" customWidth="1"/>
    <col min="15319" max="15319" width="24.6640625" style="1" customWidth="1"/>
    <col min="15320" max="15320" width="12.33203125" style="1" customWidth="1"/>
    <col min="15321" max="15321" width="0" style="1" hidden="1" customWidth="1"/>
    <col min="15322" max="15322" width="3.44140625" style="1" customWidth="1"/>
    <col min="15323" max="15323" width="0" style="1" hidden="1" customWidth="1"/>
    <col min="15324" max="15324" width="17.6640625" style="1" customWidth="1"/>
    <col min="15325" max="15325" width="3.44140625" style="1" customWidth="1"/>
    <col min="15326" max="15326" width="0" style="1" hidden="1" customWidth="1"/>
    <col min="15327" max="15327" width="23.6640625" style="1" customWidth="1"/>
    <col min="15328" max="15328" width="10" style="1" customWidth="1"/>
    <col min="15329" max="15329" width="0" style="1" hidden="1" customWidth="1"/>
    <col min="15330" max="15331" width="14.6640625" style="1" customWidth="1"/>
    <col min="15332" max="15332" width="12.88671875" style="1" customWidth="1"/>
    <col min="15333" max="15333" width="3.33203125" style="1" customWidth="1"/>
    <col min="15334" max="15334" width="30.33203125" style="1" customWidth="1"/>
    <col min="15335" max="15335" width="5" style="1" customWidth="1"/>
    <col min="15336" max="15336" width="0" style="1" hidden="1" customWidth="1"/>
    <col min="15337" max="15337" width="14.33203125" style="1" customWidth="1"/>
    <col min="15338" max="15338" width="5.6640625" style="1" customWidth="1"/>
    <col min="15339" max="15339" width="0" style="1" hidden="1" customWidth="1"/>
    <col min="15340" max="15340" width="17.33203125" style="1" customWidth="1"/>
    <col min="15341" max="15341" width="12.6640625" style="1" customWidth="1"/>
    <col min="15342" max="15342" width="0" style="1" hidden="1" customWidth="1"/>
    <col min="15343" max="15343" width="5.33203125" style="1" customWidth="1"/>
    <col min="15344" max="15344" width="0" style="1" hidden="1" customWidth="1"/>
    <col min="15345" max="15345" width="17" style="1" customWidth="1"/>
    <col min="15346" max="15346" width="6.33203125" style="1" customWidth="1"/>
    <col min="15347" max="15347" width="0" style="1" hidden="1" customWidth="1"/>
    <col min="15348" max="15348" width="14.33203125" style="1" customWidth="1"/>
    <col min="15349" max="15349" width="7.5546875" style="1" customWidth="1"/>
    <col min="15350" max="15350" width="0" style="1" hidden="1" customWidth="1"/>
    <col min="15351" max="15352" width="14.33203125" style="1" customWidth="1"/>
    <col min="15353" max="15353" width="20.88671875" style="1" customWidth="1"/>
    <col min="15354" max="15354" width="14.44140625" style="1" customWidth="1"/>
    <col min="15355" max="15355" width="15" style="1" customWidth="1"/>
    <col min="15356" max="15356" width="2.6640625" style="1" customWidth="1"/>
    <col min="15357" max="15357" width="11.6640625" style="1" customWidth="1"/>
    <col min="15358" max="15358" width="11.5546875" style="1" customWidth="1"/>
    <col min="15359" max="15359" width="2.33203125" style="1" customWidth="1"/>
    <col min="15360" max="15360" width="41" style="1" customWidth="1"/>
    <col min="15361" max="15361" width="14.33203125" style="1" customWidth="1"/>
    <col min="15362" max="15363" width="11.5546875" style="1" customWidth="1"/>
    <col min="15364" max="15364" width="21.88671875" style="1" customWidth="1"/>
    <col min="15365" max="15556" width="11.44140625" style="1"/>
    <col min="15557" max="15557" width="21.88671875" style="1" customWidth="1"/>
    <col min="15558" max="15558" width="13.88671875" style="1" customWidth="1"/>
    <col min="15559" max="15559" width="38.6640625" style="1" customWidth="1"/>
    <col min="15560" max="15560" width="3" style="1" bestFit="1" customWidth="1"/>
    <col min="15561" max="15561" width="32.33203125" style="1" customWidth="1"/>
    <col min="15562" max="15562" width="46.33203125" style="1" customWidth="1"/>
    <col min="15563" max="15563" width="19" style="1" customWidth="1"/>
    <col min="15564" max="15564" width="0" style="1" hidden="1" customWidth="1"/>
    <col min="15565" max="15565" width="17.6640625" style="1" customWidth="1"/>
    <col min="15566" max="15566" width="0" style="1" hidden="1" customWidth="1"/>
    <col min="15567" max="15567" width="22.33203125" style="1" customWidth="1"/>
    <col min="15568" max="15568" width="5.33203125" style="1" customWidth="1"/>
    <col min="15569" max="15569" width="36.33203125" style="1" customWidth="1"/>
    <col min="15570" max="15570" width="5.6640625" style="1" customWidth="1"/>
    <col min="15571" max="15571" width="0" style="1" hidden="1" customWidth="1"/>
    <col min="15572" max="15572" width="20.6640625" style="1" customWidth="1"/>
    <col min="15573" max="15573" width="4.88671875" style="1" customWidth="1"/>
    <col min="15574" max="15574" width="0" style="1" hidden="1" customWidth="1"/>
    <col min="15575" max="15575" width="24.6640625" style="1" customWidth="1"/>
    <col min="15576" max="15576" width="12.33203125" style="1" customWidth="1"/>
    <col min="15577" max="15577" width="0" style="1" hidden="1" customWidth="1"/>
    <col min="15578" max="15578" width="3.44140625" style="1" customWidth="1"/>
    <col min="15579" max="15579" width="0" style="1" hidden="1" customWidth="1"/>
    <col min="15580" max="15580" width="17.6640625" style="1" customWidth="1"/>
    <col min="15581" max="15581" width="3.44140625" style="1" customWidth="1"/>
    <col min="15582" max="15582" width="0" style="1" hidden="1" customWidth="1"/>
    <col min="15583" max="15583" width="23.6640625" style="1" customWidth="1"/>
    <col min="15584" max="15584" width="10" style="1" customWidth="1"/>
    <col min="15585" max="15585" width="0" style="1" hidden="1" customWidth="1"/>
    <col min="15586" max="15587" width="14.6640625" style="1" customWidth="1"/>
    <col min="15588" max="15588" width="12.88671875" style="1" customWidth="1"/>
    <col min="15589" max="15589" width="3.33203125" style="1" customWidth="1"/>
    <col min="15590" max="15590" width="30.33203125" style="1" customWidth="1"/>
    <col min="15591" max="15591" width="5" style="1" customWidth="1"/>
    <col min="15592" max="15592" width="0" style="1" hidden="1" customWidth="1"/>
    <col min="15593" max="15593" width="14.33203125" style="1" customWidth="1"/>
    <col min="15594" max="15594" width="5.6640625" style="1" customWidth="1"/>
    <col min="15595" max="15595" width="0" style="1" hidden="1" customWidth="1"/>
    <col min="15596" max="15596" width="17.33203125" style="1" customWidth="1"/>
    <col min="15597" max="15597" width="12.6640625" style="1" customWidth="1"/>
    <col min="15598" max="15598" width="0" style="1" hidden="1" customWidth="1"/>
    <col min="15599" max="15599" width="5.33203125" style="1" customWidth="1"/>
    <col min="15600" max="15600" width="0" style="1" hidden="1" customWidth="1"/>
    <col min="15601" max="15601" width="17" style="1" customWidth="1"/>
    <col min="15602" max="15602" width="6.33203125" style="1" customWidth="1"/>
    <col min="15603" max="15603" width="0" style="1" hidden="1" customWidth="1"/>
    <col min="15604" max="15604" width="14.33203125" style="1" customWidth="1"/>
    <col min="15605" max="15605" width="7.5546875" style="1" customWidth="1"/>
    <col min="15606" max="15606" width="0" style="1" hidden="1" customWidth="1"/>
    <col min="15607" max="15608" width="14.33203125" style="1" customWidth="1"/>
    <col min="15609" max="15609" width="20.88671875" style="1" customWidth="1"/>
    <col min="15610" max="15610" width="14.44140625" style="1" customWidth="1"/>
    <col min="15611" max="15611" width="15" style="1" customWidth="1"/>
    <col min="15612" max="15612" width="2.6640625" style="1" customWidth="1"/>
    <col min="15613" max="15613" width="11.6640625" style="1" customWidth="1"/>
    <col min="15614" max="15614" width="11.5546875" style="1" customWidth="1"/>
    <col min="15615" max="15615" width="2.33203125" style="1" customWidth="1"/>
    <col min="15616" max="15616" width="41" style="1" customWidth="1"/>
    <col min="15617" max="15617" width="14.33203125" style="1" customWidth="1"/>
    <col min="15618" max="15619" width="11.5546875" style="1" customWidth="1"/>
    <col min="15620" max="15620" width="21.88671875" style="1" customWidth="1"/>
    <col min="15621" max="15812" width="11.44140625" style="1"/>
    <col min="15813" max="15813" width="21.88671875" style="1" customWidth="1"/>
    <col min="15814" max="15814" width="13.88671875" style="1" customWidth="1"/>
    <col min="15815" max="15815" width="38.6640625" style="1" customWidth="1"/>
    <col min="15816" max="15816" width="3" style="1" bestFit="1" customWidth="1"/>
    <col min="15817" max="15817" width="32.33203125" style="1" customWidth="1"/>
    <col min="15818" max="15818" width="46.33203125" style="1" customWidth="1"/>
    <col min="15819" max="15819" width="19" style="1" customWidth="1"/>
    <col min="15820" max="15820" width="0" style="1" hidden="1" customWidth="1"/>
    <col min="15821" max="15821" width="17.6640625" style="1" customWidth="1"/>
    <col min="15822" max="15822" width="0" style="1" hidden="1" customWidth="1"/>
    <col min="15823" max="15823" width="22.33203125" style="1" customWidth="1"/>
    <col min="15824" max="15824" width="5.33203125" style="1" customWidth="1"/>
    <col min="15825" max="15825" width="36.33203125" style="1" customWidth="1"/>
    <col min="15826" max="15826" width="5.6640625" style="1" customWidth="1"/>
    <col min="15827" max="15827" width="0" style="1" hidden="1" customWidth="1"/>
    <col min="15828" max="15828" width="20.6640625" style="1" customWidth="1"/>
    <col min="15829" max="15829" width="4.88671875" style="1" customWidth="1"/>
    <col min="15830" max="15830" width="0" style="1" hidden="1" customWidth="1"/>
    <col min="15831" max="15831" width="24.6640625" style="1" customWidth="1"/>
    <col min="15832" max="15832" width="12.33203125" style="1" customWidth="1"/>
    <col min="15833" max="15833" width="0" style="1" hidden="1" customWidth="1"/>
    <col min="15834" max="15834" width="3.44140625" style="1" customWidth="1"/>
    <col min="15835" max="15835" width="0" style="1" hidden="1" customWidth="1"/>
    <col min="15836" max="15836" width="17.6640625" style="1" customWidth="1"/>
    <col min="15837" max="15837" width="3.44140625" style="1" customWidth="1"/>
    <col min="15838" max="15838" width="0" style="1" hidden="1" customWidth="1"/>
    <col min="15839" max="15839" width="23.6640625" style="1" customWidth="1"/>
    <col min="15840" max="15840" width="10" style="1" customWidth="1"/>
    <col min="15841" max="15841" width="0" style="1" hidden="1" customWidth="1"/>
    <col min="15842" max="15843" width="14.6640625" style="1" customWidth="1"/>
    <col min="15844" max="15844" width="12.88671875" style="1" customWidth="1"/>
    <col min="15845" max="15845" width="3.33203125" style="1" customWidth="1"/>
    <col min="15846" max="15846" width="30.33203125" style="1" customWidth="1"/>
    <col min="15847" max="15847" width="5" style="1" customWidth="1"/>
    <col min="15848" max="15848" width="0" style="1" hidden="1" customWidth="1"/>
    <col min="15849" max="15849" width="14.33203125" style="1" customWidth="1"/>
    <col min="15850" max="15850" width="5.6640625" style="1" customWidth="1"/>
    <col min="15851" max="15851" width="0" style="1" hidden="1" customWidth="1"/>
    <col min="15852" max="15852" width="17.33203125" style="1" customWidth="1"/>
    <col min="15853" max="15853" width="12.6640625" style="1" customWidth="1"/>
    <col min="15854" max="15854" width="0" style="1" hidden="1" customWidth="1"/>
    <col min="15855" max="15855" width="5.33203125" style="1" customWidth="1"/>
    <col min="15856" max="15856" width="0" style="1" hidden="1" customWidth="1"/>
    <col min="15857" max="15857" width="17" style="1" customWidth="1"/>
    <col min="15858" max="15858" width="6.33203125" style="1" customWidth="1"/>
    <col min="15859" max="15859" width="0" style="1" hidden="1" customWidth="1"/>
    <col min="15860" max="15860" width="14.33203125" style="1" customWidth="1"/>
    <col min="15861" max="15861" width="7.5546875" style="1" customWidth="1"/>
    <col min="15862" max="15862" width="0" style="1" hidden="1" customWidth="1"/>
    <col min="15863" max="15864" width="14.33203125" style="1" customWidth="1"/>
    <col min="15865" max="15865" width="20.88671875" style="1" customWidth="1"/>
    <col min="15866" max="15866" width="14.44140625" style="1" customWidth="1"/>
    <col min="15867" max="15867" width="15" style="1" customWidth="1"/>
    <col min="15868" max="15868" width="2.6640625" style="1" customWidth="1"/>
    <col min="15869" max="15869" width="11.6640625" style="1" customWidth="1"/>
    <col min="15870" max="15870" width="11.5546875" style="1" customWidth="1"/>
    <col min="15871" max="15871" width="2.33203125" style="1" customWidth="1"/>
    <col min="15872" max="15872" width="41" style="1" customWidth="1"/>
    <col min="15873" max="15873" width="14.33203125" style="1" customWidth="1"/>
    <col min="15874" max="15875" width="11.5546875" style="1" customWidth="1"/>
    <col min="15876" max="15876" width="21.88671875" style="1" customWidth="1"/>
    <col min="15877" max="16068" width="11.44140625" style="1"/>
    <col min="16069" max="16069" width="21.88671875" style="1" customWidth="1"/>
    <col min="16070" max="16070" width="13.88671875" style="1" customWidth="1"/>
    <col min="16071" max="16071" width="38.6640625" style="1" customWidth="1"/>
    <col min="16072" max="16072" width="3" style="1" bestFit="1" customWidth="1"/>
    <col min="16073" max="16073" width="32.33203125" style="1" customWidth="1"/>
    <col min="16074" max="16074" width="46.33203125" style="1" customWidth="1"/>
    <col min="16075" max="16075" width="19" style="1" customWidth="1"/>
    <col min="16076" max="16076" width="0" style="1" hidden="1" customWidth="1"/>
    <col min="16077" max="16077" width="17.6640625" style="1" customWidth="1"/>
    <col min="16078" max="16078" width="0" style="1" hidden="1" customWidth="1"/>
    <col min="16079" max="16079" width="22.33203125" style="1" customWidth="1"/>
    <col min="16080" max="16080" width="5.33203125" style="1" customWidth="1"/>
    <col min="16081" max="16081" width="36.33203125" style="1" customWidth="1"/>
    <col min="16082" max="16082" width="5.6640625" style="1" customWidth="1"/>
    <col min="16083" max="16083" width="0" style="1" hidden="1" customWidth="1"/>
    <col min="16084" max="16084" width="20.6640625" style="1" customWidth="1"/>
    <col min="16085" max="16085" width="4.88671875" style="1" customWidth="1"/>
    <col min="16086" max="16086" width="0" style="1" hidden="1" customWidth="1"/>
    <col min="16087" max="16087" width="24.6640625" style="1" customWidth="1"/>
    <col min="16088" max="16088" width="12.33203125" style="1" customWidth="1"/>
    <col min="16089" max="16089" width="0" style="1" hidden="1" customWidth="1"/>
    <col min="16090" max="16090" width="3.44140625" style="1" customWidth="1"/>
    <col min="16091" max="16091" width="0" style="1" hidden="1" customWidth="1"/>
    <col min="16092" max="16092" width="17.6640625" style="1" customWidth="1"/>
    <col min="16093" max="16093" width="3.44140625" style="1" customWidth="1"/>
    <col min="16094" max="16094" width="0" style="1" hidden="1" customWidth="1"/>
    <col min="16095" max="16095" width="23.6640625" style="1" customWidth="1"/>
    <col min="16096" max="16096" width="10" style="1" customWidth="1"/>
    <col min="16097" max="16097" width="0" style="1" hidden="1" customWidth="1"/>
    <col min="16098" max="16099" width="14.6640625" style="1" customWidth="1"/>
    <col min="16100" max="16100" width="12.88671875" style="1" customWidth="1"/>
    <col min="16101" max="16101" width="3.33203125" style="1" customWidth="1"/>
    <col min="16102" max="16102" width="30.33203125" style="1" customWidth="1"/>
    <col min="16103" max="16103" width="5" style="1" customWidth="1"/>
    <col min="16104" max="16104" width="0" style="1" hidden="1" customWidth="1"/>
    <col min="16105" max="16105" width="14.33203125" style="1" customWidth="1"/>
    <col min="16106" max="16106" width="5.6640625" style="1" customWidth="1"/>
    <col min="16107" max="16107" width="0" style="1" hidden="1" customWidth="1"/>
    <col min="16108" max="16108" width="17.33203125" style="1" customWidth="1"/>
    <col min="16109" max="16109" width="12.6640625" style="1" customWidth="1"/>
    <col min="16110" max="16110" width="0" style="1" hidden="1" customWidth="1"/>
    <col min="16111" max="16111" width="5.33203125" style="1" customWidth="1"/>
    <col min="16112" max="16112" width="0" style="1" hidden="1" customWidth="1"/>
    <col min="16113" max="16113" width="17" style="1" customWidth="1"/>
    <col min="16114" max="16114" width="6.33203125" style="1" customWidth="1"/>
    <col min="16115" max="16115" width="0" style="1" hidden="1" customWidth="1"/>
    <col min="16116" max="16116" width="14.33203125" style="1" customWidth="1"/>
    <col min="16117" max="16117" width="7.5546875" style="1" customWidth="1"/>
    <col min="16118" max="16118" width="0" style="1" hidden="1" customWidth="1"/>
    <col min="16119" max="16120" width="14.33203125" style="1" customWidth="1"/>
    <col min="16121" max="16121" width="20.88671875" style="1" customWidth="1"/>
    <col min="16122" max="16122" width="14.44140625" style="1" customWidth="1"/>
    <col min="16123" max="16123" width="15" style="1" customWidth="1"/>
    <col min="16124" max="16124" width="2.6640625" style="1" customWidth="1"/>
    <col min="16125" max="16125" width="11.6640625" style="1" customWidth="1"/>
    <col min="16126" max="16126" width="11.5546875" style="1" customWidth="1"/>
    <col min="16127" max="16127" width="2.33203125" style="1" customWidth="1"/>
    <col min="16128" max="16128" width="41" style="1" customWidth="1"/>
    <col min="16129" max="16129" width="14.33203125" style="1" customWidth="1"/>
    <col min="16130" max="16131" width="11.5546875" style="1" customWidth="1"/>
    <col min="16132" max="16132" width="21.88671875" style="1" customWidth="1"/>
    <col min="16133" max="16326" width="11.44140625" style="1"/>
    <col min="16327" max="16384" width="11.5546875" style="1" customWidth="1"/>
  </cols>
  <sheetData>
    <row r="1" spans="1:47"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627" t="s">
        <v>1314</v>
      </c>
      <c r="AU1" s="627" t="s">
        <v>1342</v>
      </c>
    </row>
    <row r="2" spans="1:47"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67" t="s">
        <v>544</v>
      </c>
      <c r="AP2" s="768"/>
      <c r="AQ2" s="768"/>
      <c r="AR2" s="768"/>
      <c r="AS2" s="768"/>
    </row>
    <row r="3" spans="1:47"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7" t="s">
        <v>182</v>
      </c>
      <c r="AP3" s="691"/>
      <c r="AQ3" s="691" t="s">
        <v>140</v>
      </c>
      <c r="AR3" s="691" t="s">
        <v>183</v>
      </c>
      <c r="AS3" s="691" t="s">
        <v>184</v>
      </c>
    </row>
    <row r="4" spans="1:47"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697"/>
      <c r="AP4" s="691"/>
      <c r="AQ4" s="691"/>
      <c r="AR4" s="691"/>
      <c r="AS4" s="691"/>
    </row>
    <row r="5" spans="1:47" ht="234" customHeight="1" x14ac:dyDescent="0.3">
      <c r="A5" s="690" t="s">
        <v>51</v>
      </c>
      <c r="B5" s="689" t="s">
        <v>102</v>
      </c>
      <c r="C5" s="689" t="s">
        <v>1196</v>
      </c>
      <c r="D5" s="689" t="s">
        <v>79</v>
      </c>
      <c r="E5" s="689" t="s">
        <v>36</v>
      </c>
      <c r="F5" s="723" t="s">
        <v>845</v>
      </c>
      <c r="G5" s="712" t="s">
        <v>1274</v>
      </c>
      <c r="H5" s="712" t="s">
        <v>1218</v>
      </c>
      <c r="I5" s="948" t="s">
        <v>846</v>
      </c>
      <c r="J5" s="949" t="s">
        <v>95</v>
      </c>
      <c r="K5" s="949">
        <v>1</v>
      </c>
      <c r="L5" s="957">
        <f>IF(J5="Diaria",+(K5/360),IF(J5="Mensual",+(K5/12),IF(J5="Bimestral",+(K5/6),IF(J5="Trimestral",+(K5/4),IF(J5="Semestral",+(K5/2),IF(J5="Anual",+(K5/1),""))))))</f>
        <v>0.5</v>
      </c>
      <c r="M5" s="949" t="s">
        <v>73</v>
      </c>
      <c r="N5" s="94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949" t="s">
        <v>73</v>
      </c>
      <c r="P5" s="94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v>
      </c>
      <c r="Q5" s="949" t="s">
        <v>32</v>
      </c>
      <c r="R5" s="94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0.2</v>
      </c>
      <c r="S5" s="945" t="s">
        <v>60</v>
      </c>
      <c r="T5" s="945" t="s">
        <v>61</v>
      </c>
      <c r="U5" s="945">
        <f>+MAX(N5,P5,R5)</f>
        <v>0.2</v>
      </c>
      <c r="V5" s="950" t="str">
        <f>IF(L5&lt;=20%,"Muy baja",IF(L5&lt;=40%,"Baja",IF(L5&lt;=60%,"Media",IF(L5&lt;=80%,"Alta",IF(L5&lt;=100%,"Muy alta",IF(L5&gt;=100%,"Muy alta",""))))))</f>
        <v>Media</v>
      </c>
      <c r="W5" s="952">
        <f>+IFERROR(VLOOKUP(V5,[12]Fórmula!$F$1:$G$6,2,FALSE),"")</f>
        <v>0.6</v>
      </c>
      <c r="X5" s="950" t="str">
        <f>IF(U5=20%,"Leve",IF(U5=40%,"Menor",IF(U5=60%,"Moderado",IF(U5=80%,"Mayor",IF(U5=100%,"Catastrófico","")))))</f>
        <v>Leve</v>
      </c>
      <c r="Y5" s="952">
        <f>+IFERROR(VLOOKUP(X5,[12]Fórmula!$H$1:$I$6,2,FALSE),"")</f>
        <v>0.2</v>
      </c>
      <c r="Z5" s="945" t="str">
        <f>+IFERROR(VLOOKUP(V5&amp;X5,[12]Fórmula!$C$2:$D$26,2,FALSE),"")</f>
        <v>Moderado</v>
      </c>
      <c r="AA5" s="952">
        <f>IF(Z5="Bajo",25%,IF(Z5="Moderado",50%,IF(Z5="Alto",75%,IF(Z5="Extremo",100%,""))))</f>
        <v>0.5</v>
      </c>
      <c r="AB5" s="952"/>
      <c r="AC5" s="100" t="s">
        <v>847</v>
      </c>
      <c r="AD5" s="100" t="s">
        <v>57</v>
      </c>
      <c r="AE5" s="101">
        <f t="shared" ref="AE5:AE11" si="0">IF(AD5="Preventivo",25%,IF(AD5="Detectivo",15%,IF(AD5="Correctivo",10%,"")))</f>
        <v>0.25</v>
      </c>
      <c r="AF5" s="97" t="s">
        <v>215</v>
      </c>
      <c r="AG5" s="101">
        <f t="shared" ref="AG5:AG11" si="1">IF(AF5="Manual",15%,IF(AF5="Automático",25%,""))</f>
        <v>0.15</v>
      </c>
      <c r="AH5" s="101">
        <f t="shared" ref="AH5:AH11" si="2">+AG5+AE5</f>
        <v>0.4</v>
      </c>
      <c r="AI5" s="353" t="s">
        <v>41</v>
      </c>
      <c r="AJ5" s="97"/>
      <c r="AK5" s="97">
        <f>+AH5*AA5</f>
        <v>0.2</v>
      </c>
      <c r="AL5" s="103">
        <f>+AA5-AK5</f>
        <v>0.3</v>
      </c>
      <c r="AM5" s="774" t="str">
        <f>+IF(C5="Corrupción","Moderado",IF(AL7&lt;=25%,"Bajo",IF(AL7&lt;=50%,"Moderado",IF(AL7&lt;=75%,"Alto",IF(AL7&gt;75%,"Extremo","")))))</f>
        <v>Bajo</v>
      </c>
      <c r="AN5" s="955" t="s">
        <v>59</v>
      </c>
      <c r="AO5" s="951" t="s">
        <v>848</v>
      </c>
      <c r="AP5" s="951" t="s">
        <v>849</v>
      </c>
      <c r="AQ5" s="953">
        <v>45658</v>
      </c>
      <c r="AR5" s="953">
        <v>46022</v>
      </c>
      <c r="AS5" s="951" t="s">
        <v>783</v>
      </c>
    </row>
    <row r="6" spans="1:47" ht="317.39999999999998" x14ac:dyDescent="0.3">
      <c r="A6" s="690"/>
      <c r="B6" s="689"/>
      <c r="C6" s="689"/>
      <c r="D6" s="689"/>
      <c r="E6" s="689"/>
      <c r="F6" s="723"/>
      <c r="G6" s="712"/>
      <c r="H6" s="712"/>
      <c r="I6" s="948"/>
      <c r="J6" s="949"/>
      <c r="K6" s="949"/>
      <c r="L6" s="957"/>
      <c r="M6" s="949"/>
      <c r="N6" s="949"/>
      <c r="O6" s="949"/>
      <c r="P6" s="949"/>
      <c r="Q6" s="949"/>
      <c r="R6" s="949"/>
      <c r="S6" s="945"/>
      <c r="T6" s="945"/>
      <c r="U6" s="945"/>
      <c r="V6" s="950"/>
      <c r="W6" s="952"/>
      <c r="X6" s="950"/>
      <c r="Y6" s="952"/>
      <c r="Z6" s="945"/>
      <c r="AA6" s="952"/>
      <c r="AB6" s="952"/>
      <c r="AC6" s="100" t="s">
        <v>850</v>
      </c>
      <c r="AD6" s="100" t="s">
        <v>39</v>
      </c>
      <c r="AE6" s="101">
        <f t="shared" si="0"/>
        <v>0.15</v>
      </c>
      <c r="AF6" s="97" t="s">
        <v>215</v>
      </c>
      <c r="AG6" s="101">
        <f t="shared" si="1"/>
        <v>0.15</v>
      </c>
      <c r="AH6" s="101">
        <f t="shared" si="2"/>
        <v>0.3</v>
      </c>
      <c r="AI6" s="353" t="s">
        <v>41</v>
      </c>
      <c r="AJ6" s="97"/>
      <c r="AK6" s="97">
        <f>+AL5*AH6</f>
        <v>0.09</v>
      </c>
      <c r="AL6" s="103">
        <f>+AL5-AK6</f>
        <v>0.21</v>
      </c>
      <c r="AM6" s="774"/>
      <c r="AN6" s="955"/>
      <c r="AO6" s="951"/>
      <c r="AP6" s="951"/>
      <c r="AQ6" s="953"/>
      <c r="AR6" s="953"/>
      <c r="AS6" s="951"/>
    </row>
    <row r="7" spans="1:47" ht="219" customHeight="1" x14ac:dyDescent="0.3">
      <c r="A7" s="690"/>
      <c r="B7" s="689"/>
      <c r="C7" s="689"/>
      <c r="D7" s="689"/>
      <c r="E7" s="689"/>
      <c r="F7" s="723"/>
      <c r="G7" s="712"/>
      <c r="H7" s="712"/>
      <c r="I7" s="948"/>
      <c r="J7" s="949"/>
      <c r="K7" s="949"/>
      <c r="L7" s="957"/>
      <c r="M7" s="949"/>
      <c r="N7" s="949"/>
      <c r="O7" s="949"/>
      <c r="P7" s="949"/>
      <c r="Q7" s="949"/>
      <c r="R7" s="949"/>
      <c r="S7" s="945"/>
      <c r="T7" s="945"/>
      <c r="U7" s="945"/>
      <c r="V7" s="950"/>
      <c r="W7" s="952"/>
      <c r="X7" s="950"/>
      <c r="Y7" s="952"/>
      <c r="Z7" s="945"/>
      <c r="AA7" s="952"/>
      <c r="AB7" s="952"/>
      <c r="AC7" s="100" t="s">
        <v>851</v>
      </c>
      <c r="AD7" s="100" t="s">
        <v>39</v>
      </c>
      <c r="AE7" s="101">
        <f t="shared" si="0"/>
        <v>0.15</v>
      </c>
      <c r="AF7" s="97" t="s">
        <v>215</v>
      </c>
      <c r="AG7" s="101">
        <f t="shared" si="1"/>
        <v>0.15</v>
      </c>
      <c r="AH7" s="101">
        <f t="shared" si="2"/>
        <v>0.3</v>
      </c>
      <c r="AI7" s="353" t="s">
        <v>41</v>
      </c>
      <c r="AJ7" s="97"/>
      <c r="AK7" s="97">
        <f>+AL6*AH7</f>
        <v>6.3E-2</v>
      </c>
      <c r="AL7" s="103">
        <f>+AL6-AK7</f>
        <v>0.14699999999999999</v>
      </c>
      <c r="AM7" s="774"/>
      <c r="AN7" s="955"/>
      <c r="AO7" s="182" t="s">
        <v>852</v>
      </c>
      <c r="AP7" s="356" t="s">
        <v>849</v>
      </c>
      <c r="AQ7" s="183">
        <v>45658</v>
      </c>
      <c r="AR7" s="183">
        <v>46021</v>
      </c>
      <c r="AS7" s="357" t="s">
        <v>853</v>
      </c>
    </row>
    <row r="8" spans="1:47" ht="273.75" customHeight="1" x14ac:dyDescent="0.3">
      <c r="A8" s="894" t="s">
        <v>217</v>
      </c>
      <c r="B8" s="890" t="s">
        <v>102</v>
      </c>
      <c r="C8" s="890" t="s">
        <v>92</v>
      </c>
      <c r="D8" s="890" t="s">
        <v>79</v>
      </c>
      <c r="E8" s="890" t="s">
        <v>91</v>
      </c>
      <c r="F8" s="926" t="s">
        <v>854</v>
      </c>
      <c r="G8" s="926" t="s">
        <v>1293</v>
      </c>
      <c r="H8" s="926" t="s">
        <v>1194</v>
      </c>
      <c r="I8" s="926" t="s">
        <v>856</v>
      </c>
      <c r="J8" s="890" t="s">
        <v>95</v>
      </c>
      <c r="K8" s="890">
        <v>1</v>
      </c>
      <c r="L8" s="896">
        <f>IF(J8="Diaria",+(K8/360),IF(J8="Mensual",+(K8/12),IF(J8="Bimestral",+(K8/6),IF(J8="Trimestral",+(K8/4),IF(J8="Semestral",+(K8/2),IF(J8="Anual",+(K8/1),""))))))</f>
        <v>0.5</v>
      </c>
      <c r="M8" s="890" t="s">
        <v>63</v>
      </c>
      <c r="N8" s="68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890" t="s">
        <v>48</v>
      </c>
      <c r="P8" s="68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890" t="s">
        <v>73</v>
      </c>
      <c r="R8" s="68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891" t="s">
        <v>60</v>
      </c>
      <c r="T8" s="891" t="s">
        <v>61</v>
      </c>
      <c r="U8" s="717">
        <f>+MAX(N8,P8,R8)</f>
        <v>0.6</v>
      </c>
      <c r="V8" s="889" t="str">
        <f>IF(L8&lt;=20%,"Muy baja",IF(L8&lt;=40%,"Baja",IF(L8&lt;=60%,"Media",IF(L8&lt;=80%,"Alta",IF(L8&lt;=100%,"Muy alta",IF(L8&gt;=100%,"Muy alta",""))))))</f>
        <v>Media</v>
      </c>
      <c r="W8" s="726">
        <f>+IFERROR(VLOOKUP(V8,[12]Fórmula!$F$1:$G$6,2,FALSE),"")</f>
        <v>0.6</v>
      </c>
      <c r="X8" s="889" t="str">
        <f>IF(U8=20%,"Leve",IF(U8=40%,"Menor",IF(U8=60%,"Moderado",IF(U8=80%,"Mayor",IF(U8=100%,"Catastrófico","")))))</f>
        <v>Moderado</v>
      </c>
      <c r="Y8" s="726">
        <f>+IFERROR(VLOOKUP(X8,[12]Fórmula!$H$1:$I$6,2,FALSE),"")</f>
        <v>0.6</v>
      </c>
      <c r="Z8" s="885" t="str">
        <f>+IFERROR(VLOOKUP(V8&amp;X8,[12]Fórmula!$C$2:$D$26,2,FALSE),"")</f>
        <v>Moderado</v>
      </c>
      <c r="AA8" s="714">
        <f>IF(Z8="Bajo",25%,IF(Z8="Moderado",50%,IF(Z8="Alto",75%,IF(Z8="Extremo",100%,""))))</f>
        <v>0.5</v>
      </c>
      <c r="AB8" s="883"/>
      <c r="AC8" s="48" t="s">
        <v>857</v>
      </c>
      <c r="AD8" s="48" t="s">
        <v>57</v>
      </c>
      <c r="AE8" s="31">
        <f t="shared" si="0"/>
        <v>0.25</v>
      </c>
      <c r="AF8" s="305" t="s">
        <v>215</v>
      </c>
      <c r="AG8" s="31">
        <f t="shared" si="1"/>
        <v>0.15</v>
      </c>
      <c r="AH8" s="31">
        <f t="shared" si="2"/>
        <v>0.4</v>
      </c>
      <c r="AI8" s="293" t="s">
        <v>24</v>
      </c>
      <c r="AJ8" s="305" t="s">
        <v>858</v>
      </c>
      <c r="AK8" s="305">
        <f>+AH8*AA8</f>
        <v>0.2</v>
      </c>
      <c r="AL8" s="32">
        <f>+AA8-AK8</f>
        <v>0.3</v>
      </c>
      <c r="AM8" s="815" t="str">
        <f>+IF(C8="Corrupción","Moderado",IF(AL12&lt;=25%,"Bajo",IF(AL12&lt;=50%,"Moderado",IF(AL12&lt;=75%,"Alto",IF(AL12&gt;75%,"Extremo","")))))</f>
        <v>Bajo</v>
      </c>
      <c r="AN8" s="886" t="s">
        <v>59</v>
      </c>
      <c r="AO8" s="89" t="s">
        <v>859</v>
      </c>
      <c r="AP8" s="294" t="s">
        <v>860</v>
      </c>
      <c r="AQ8" s="295">
        <v>45658</v>
      </c>
      <c r="AR8" s="295">
        <v>46021</v>
      </c>
      <c r="AS8" s="47" t="s">
        <v>861</v>
      </c>
    </row>
    <row r="9" spans="1:47" ht="183.75" customHeight="1" x14ac:dyDescent="0.3">
      <c r="A9" s="805"/>
      <c r="B9" s="787"/>
      <c r="C9" s="787"/>
      <c r="D9" s="787"/>
      <c r="E9" s="787"/>
      <c r="F9" s="927"/>
      <c r="G9" s="927"/>
      <c r="H9" s="927"/>
      <c r="I9" s="927"/>
      <c r="J9" s="787"/>
      <c r="K9" s="787"/>
      <c r="L9" s="790"/>
      <c r="M9" s="787"/>
      <c r="N9" s="689"/>
      <c r="O9" s="787"/>
      <c r="P9" s="689"/>
      <c r="Q9" s="787"/>
      <c r="R9" s="689"/>
      <c r="S9" s="793"/>
      <c r="T9" s="793"/>
      <c r="U9" s="717"/>
      <c r="V9" s="799"/>
      <c r="W9" s="726"/>
      <c r="X9" s="799"/>
      <c r="Y9" s="726"/>
      <c r="Z9" s="946"/>
      <c r="AA9" s="714"/>
      <c r="AB9" s="939"/>
      <c r="AC9" s="48" t="s">
        <v>862</v>
      </c>
      <c r="AD9" s="48" t="s">
        <v>57</v>
      </c>
      <c r="AE9" s="31">
        <f t="shared" si="0"/>
        <v>0.25</v>
      </c>
      <c r="AF9" s="305" t="s">
        <v>215</v>
      </c>
      <c r="AG9" s="31">
        <f t="shared" si="1"/>
        <v>0.15</v>
      </c>
      <c r="AH9" s="31">
        <f t="shared" si="2"/>
        <v>0.4</v>
      </c>
      <c r="AI9" s="293" t="s">
        <v>24</v>
      </c>
      <c r="AJ9" s="305" t="s">
        <v>863</v>
      </c>
      <c r="AK9" s="305">
        <f>+AL8*AH9</f>
        <v>0.12</v>
      </c>
      <c r="AL9" s="32">
        <f>+AL8-AK9</f>
        <v>0.18</v>
      </c>
      <c r="AM9" s="781"/>
      <c r="AN9" s="943"/>
      <c r="AO9" s="182" t="s">
        <v>864</v>
      </c>
      <c r="AP9" s="356" t="s">
        <v>865</v>
      </c>
      <c r="AQ9" s="183">
        <v>45658</v>
      </c>
      <c r="AR9" s="183">
        <v>46021</v>
      </c>
      <c r="AS9" s="205" t="s">
        <v>866</v>
      </c>
    </row>
    <row r="10" spans="1:47" ht="190.5" customHeight="1" x14ac:dyDescent="0.3">
      <c r="A10" s="805"/>
      <c r="B10" s="787"/>
      <c r="C10" s="787"/>
      <c r="D10" s="787"/>
      <c r="E10" s="787"/>
      <c r="F10" s="927"/>
      <c r="G10" s="927"/>
      <c r="H10" s="927"/>
      <c r="I10" s="927"/>
      <c r="J10" s="787"/>
      <c r="K10" s="787"/>
      <c r="L10" s="790"/>
      <c r="M10" s="787"/>
      <c r="N10" s="689"/>
      <c r="O10" s="787"/>
      <c r="P10" s="689"/>
      <c r="Q10" s="787"/>
      <c r="R10" s="689"/>
      <c r="S10" s="793"/>
      <c r="T10" s="793"/>
      <c r="U10" s="717"/>
      <c r="V10" s="799"/>
      <c r="W10" s="726"/>
      <c r="X10" s="799"/>
      <c r="Y10" s="726"/>
      <c r="Z10" s="946"/>
      <c r="AA10" s="714"/>
      <c r="AB10" s="939"/>
      <c r="AC10" s="48" t="s">
        <v>867</v>
      </c>
      <c r="AD10" s="48" t="s">
        <v>39</v>
      </c>
      <c r="AE10" s="31">
        <f t="shared" si="0"/>
        <v>0.15</v>
      </c>
      <c r="AF10" s="305" t="s">
        <v>215</v>
      </c>
      <c r="AG10" s="31">
        <f t="shared" si="1"/>
        <v>0.15</v>
      </c>
      <c r="AH10" s="31">
        <f t="shared" si="2"/>
        <v>0.3</v>
      </c>
      <c r="AI10" s="293" t="s">
        <v>24</v>
      </c>
      <c r="AJ10" s="305" t="s">
        <v>868</v>
      </c>
      <c r="AK10" s="305">
        <f>+AL9*AH10</f>
        <v>5.3999999999999999E-2</v>
      </c>
      <c r="AL10" s="32">
        <f>+AL9-AK10</f>
        <v>0.126</v>
      </c>
      <c r="AM10" s="781"/>
      <c r="AN10" s="943"/>
      <c r="AO10" s="46" t="s">
        <v>869</v>
      </c>
      <c r="AP10" s="294" t="s">
        <v>860</v>
      </c>
      <c r="AQ10" s="183">
        <v>45658</v>
      </c>
      <c r="AR10" s="183">
        <v>46021</v>
      </c>
      <c r="AS10" s="47" t="s">
        <v>870</v>
      </c>
    </row>
    <row r="11" spans="1:47" ht="155.25" customHeight="1" x14ac:dyDescent="0.3">
      <c r="A11" s="805"/>
      <c r="B11" s="787"/>
      <c r="C11" s="787"/>
      <c r="D11" s="787"/>
      <c r="E11" s="787"/>
      <c r="F11" s="927"/>
      <c r="G11" s="927"/>
      <c r="H11" s="927"/>
      <c r="I11" s="927"/>
      <c r="J11" s="787"/>
      <c r="K11" s="787"/>
      <c r="L11" s="790"/>
      <c r="M11" s="787"/>
      <c r="N11" s="689"/>
      <c r="O11" s="787"/>
      <c r="P11" s="689"/>
      <c r="Q11" s="787"/>
      <c r="R11" s="689"/>
      <c r="S11" s="793"/>
      <c r="T11" s="793"/>
      <c r="U11" s="717"/>
      <c r="V11" s="799"/>
      <c r="W11" s="726"/>
      <c r="X11" s="799"/>
      <c r="Y11" s="726"/>
      <c r="Z11" s="946"/>
      <c r="AA11" s="714"/>
      <c r="AB11" s="939"/>
      <c r="AC11" s="100" t="s">
        <v>871</v>
      </c>
      <c r="AD11" s="100" t="s">
        <v>39</v>
      </c>
      <c r="AE11" s="101">
        <f t="shared" si="0"/>
        <v>0.15</v>
      </c>
      <c r="AF11" s="97" t="s">
        <v>215</v>
      </c>
      <c r="AG11" s="101">
        <f t="shared" si="1"/>
        <v>0.15</v>
      </c>
      <c r="AH11" s="101">
        <f t="shared" si="2"/>
        <v>0.3</v>
      </c>
      <c r="AI11" s="353" t="s">
        <v>24</v>
      </c>
      <c r="AJ11" s="97" t="s">
        <v>872</v>
      </c>
      <c r="AK11" s="97">
        <f>+AL10*AH11</f>
        <v>3.78E-2</v>
      </c>
      <c r="AL11" s="103">
        <f>+AL10-AK11</f>
        <v>8.8200000000000001E-2</v>
      </c>
      <c r="AM11" s="941"/>
      <c r="AN11" s="954"/>
      <c r="AO11" s="184" t="s">
        <v>873</v>
      </c>
      <c r="AP11" s="105" t="s">
        <v>874</v>
      </c>
      <c r="AQ11" s="183">
        <v>45658</v>
      </c>
      <c r="AR11" s="183">
        <v>46021</v>
      </c>
      <c r="AS11" s="105" t="s">
        <v>875</v>
      </c>
    </row>
    <row r="12" spans="1:47" ht="189.75" customHeight="1" x14ac:dyDescent="0.3">
      <c r="A12" s="935"/>
      <c r="B12" s="821"/>
      <c r="C12" s="821"/>
      <c r="D12" s="821"/>
      <c r="E12" s="821"/>
      <c r="F12" s="928"/>
      <c r="G12" s="928"/>
      <c r="H12" s="928"/>
      <c r="I12" s="928"/>
      <c r="J12" s="821"/>
      <c r="K12" s="821"/>
      <c r="L12" s="929"/>
      <c r="M12" s="821"/>
      <c r="N12" s="293"/>
      <c r="O12" s="821"/>
      <c r="P12" s="293"/>
      <c r="Q12" s="821"/>
      <c r="R12" s="293"/>
      <c r="S12" s="932"/>
      <c r="T12" s="932"/>
      <c r="U12" s="288"/>
      <c r="V12" s="942"/>
      <c r="W12" s="298"/>
      <c r="X12" s="942"/>
      <c r="Y12" s="298"/>
      <c r="Z12" s="947"/>
      <c r="AA12" s="291"/>
      <c r="AB12" s="940"/>
      <c r="AC12" s="48" t="s">
        <v>876</v>
      </c>
      <c r="AD12" s="48"/>
      <c r="AE12" s="31"/>
      <c r="AF12" s="305"/>
      <c r="AG12" s="31"/>
      <c r="AH12" s="31"/>
      <c r="AI12" s="293" t="s">
        <v>41</v>
      </c>
      <c r="AJ12" s="305"/>
      <c r="AK12" s="305"/>
      <c r="AL12" s="32">
        <f>+AL11-AK12</f>
        <v>8.8200000000000001E-2</v>
      </c>
      <c r="AM12" s="782"/>
      <c r="AN12" s="944"/>
      <c r="AO12" s="184" t="s">
        <v>877</v>
      </c>
      <c r="AP12" s="105" t="s">
        <v>874</v>
      </c>
      <c r="AQ12" s="183">
        <v>45658</v>
      </c>
      <c r="AR12" s="183">
        <v>46021</v>
      </c>
      <c r="AS12" s="105" t="s">
        <v>878</v>
      </c>
    </row>
    <row r="13" spans="1:47" ht="186.75" customHeight="1" x14ac:dyDescent="0.3">
      <c r="A13" s="690" t="s">
        <v>51</v>
      </c>
      <c r="B13" s="689" t="s">
        <v>102</v>
      </c>
      <c r="C13" s="689" t="s">
        <v>92</v>
      </c>
      <c r="D13" s="689" t="s">
        <v>79</v>
      </c>
      <c r="E13" s="689" t="s">
        <v>36</v>
      </c>
      <c r="F13" s="723" t="s">
        <v>879</v>
      </c>
      <c r="G13" s="712" t="s">
        <v>1294</v>
      </c>
      <c r="H13" s="712" t="s">
        <v>1241</v>
      </c>
      <c r="I13" s="723" t="s">
        <v>881</v>
      </c>
      <c r="J13" s="689" t="s">
        <v>95</v>
      </c>
      <c r="K13" s="689">
        <v>1</v>
      </c>
      <c r="L13" s="713">
        <f>IF(J13="Diaria",+(K13/360),IF(J13="Mensual",+(K13/12),IF(J13="Bimestral",+(K13/6),IF(J13="Trimestral",+(K13/4),IF(J13="Semestral",+(K13/2),IF(J13="Anual",+(K13/1),""))))))</f>
        <v>0.5</v>
      </c>
      <c r="M13" s="689" t="s">
        <v>30</v>
      </c>
      <c r="N13" s="689">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689" t="s">
        <v>73</v>
      </c>
      <c r="P13" s="689">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v>
      </c>
      <c r="Q13" s="689" t="s">
        <v>73</v>
      </c>
      <c r="R13" s="689">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717" t="s">
        <v>73</v>
      </c>
      <c r="T13" s="717" t="s">
        <v>45</v>
      </c>
      <c r="U13" s="717">
        <f>+MAX(N13,P13,R13)</f>
        <v>0.2</v>
      </c>
      <c r="V13" s="720" t="str">
        <f>IF(L13&lt;=20%,"Muy baja",IF(L13&lt;=40%,"Baja",IF(L13&lt;=60%,"Media",IF(L13&lt;=80%,"Alta",IF(L13&lt;=100%,"Muy alta",IF(L13&gt;=100%,"Muy alta",""))))))</f>
        <v>Media</v>
      </c>
      <c r="W13" s="714">
        <f>+IFERROR(VLOOKUP(V13,[12]Fórmula!$F$1:$G$6,2,FALSE),"")</f>
        <v>0.6</v>
      </c>
      <c r="X13" s="718" t="str">
        <f>IF(U13=20%,"Leve",IF(U13=40%,"Menor",IF(U13=60%,"Moderado",IF(U13=80%,"Mayor",IF(U13=100%,"Catastrófico","")))))</f>
        <v>Leve</v>
      </c>
      <c r="Y13" s="714">
        <f>+IFERROR(VLOOKUP(X13,[12]Fórmula!$H$1:$I$6,2,FALSE),"")</f>
        <v>0.2</v>
      </c>
      <c r="Z13" s="710" t="str">
        <f>+IFERROR(VLOOKUP(V13&amp;X13,[12]Fórmula!$C$2:$D$26,2,FALSE),"")</f>
        <v>Moderado</v>
      </c>
      <c r="AA13" s="714">
        <f>IF(Z13="Bajo",25%,IF(Z13="Moderado",50%,IF(Z13="Alto",75%,IF(Z13="Extremo",100%,""))))</f>
        <v>0.5</v>
      </c>
      <c r="AB13" s="724" t="s">
        <v>882</v>
      </c>
      <c r="AC13" s="48" t="s">
        <v>862</v>
      </c>
      <c r="AD13" s="48" t="s">
        <v>57</v>
      </c>
      <c r="AE13" s="31">
        <f t="shared" ref="AE13:AE30" si="3">IF(AD13="Preventivo",25%,IF(AD13="Detectivo",15%,IF(AD13="Correctivo",10%,"")))</f>
        <v>0.25</v>
      </c>
      <c r="AF13" s="305" t="s">
        <v>215</v>
      </c>
      <c r="AG13" s="31">
        <f t="shared" ref="AG13:AG30" si="4">IF(AF13="Manual",15%,IF(AF13="Automático",25%,""))</f>
        <v>0.15</v>
      </c>
      <c r="AH13" s="31">
        <f t="shared" ref="AH13:AH30" si="5">+AG13+AE13</f>
        <v>0.4</v>
      </c>
      <c r="AI13" s="293" t="s">
        <v>24</v>
      </c>
      <c r="AJ13" s="48" t="s">
        <v>883</v>
      </c>
      <c r="AK13" s="305">
        <f>+AH13*AA13</f>
        <v>0.2</v>
      </c>
      <c r="AL13" s="32">
        <f>+AA13-AK13</f>
        <v>0.3</v>
      </c>
      <c r="AM13" s="774" t="str">
        <f>+IF(C13="Corrupción","Moderado",IF(AL15&lt;=25%,"Bajo",IF(AL15&lt;=50%,"Moderado",IF(AL15&lt;=75%,"Alto",IF(AL15&gt;75%,"Extremo","")))))</f>
        <v>Bajo</v>
      </c>
      <c r="AN13" s="711" t="s">
        <v>59</v>
      </c>
      <c r="AO13" s="66" t="s">
        <v>884</v>
      </c>
      <c r="AP13" s="294" t="s">
        <v>849</v>
      </c>
      <c r="AQ13" s="295">
        <v>45658</v>
      </c>
      <c r="AR13" s="295">
        <v>46022</v>
      </c>
      <c r="AS13" s="35" t="s">
        <v>885</v>
      </c>
    </row>
    <row r="14" spans="1:47" ht="219" customHeight="1" x14ac:dyDescent="0.3">
      <c r="A14" s="690"/>
      <c r="B14" s="689"/>
      <c r="C14" s="689"/>
      <c r="D14" s="689"/>
      <c r="E14" s="689"/>
      <c r="F14" s="723"/>
      <c r="G14" s="712"/>
      <c r="H14" s="712"/>
      <c r="I14" s="723"/>
      <c r="J14" s="689"/>
      <c r="K14" s="689"/>
      <c r="L14" s="713"/>
      <c r="M14" s="689"/>
      <c r="N14" s="689"/>
      <c r="O14" s="689"/>
      <c r="P14" s="689"/>
      <c r="Q14" s="689"/>
      <c r="R14" s="689"/>
      <c r="S14" s="717"/>
      <c r="T14" s="717"/>
      <c r="U14" s="717"/>
      <c r="V14" s="720"/>
      <c r="W14" s="714"/>
      <c r="X14" s="718"/>
      <c r="Y14" s="714"/>
      <c r="Z14" s="710"/>
      <c r="AA14" s="714"/>
      <c r="AB14" s="724"/>
      <c r="AC14" s="48" t="s">
        <v>1195</v>
      </c>
      <c r="AD14" s="48" t="s">
        <v>57</v>
      </c>
      <c r="AE14" s="31">
        <f t="shared" si="3"/>
        <v>0.25</v>
      </c>
      <c r="AF14" s="305" t="s">
        <v>215</v>
      </c>
      <c r="AG14" s="31">
        <f t="shared" si="4"/>
        <v>0.15</v>
      </c>
      <c r="AH14" s="31">
        <f t="shared" si="5"/>
        <v>0.4</v>
      </c>
      <c r="AI14" s="293" t="s">
        <v>24</v>
      </c>
      <c r="AJ14" s="48" t="s">
        <v>886</v>
      </c>
      <c r="AK14" s="305">
        <f>+AL13*AH14</f>
        <v>0.12</v>
      </c>
      <c r="AL14" s="32">
        <f>+AL13-AK14</f>
        <v>0.18</v>
      </c>
      <c r="AM14" s="774"/>
      <c r="AN14" s="711"/>
      <c r="AO14" s="29" t="s">
        <v>887</v>
      </c>
      <c r="AP14" s="293" t="s">
        <v>849</v>
      </c>
      <c r="AQ14" s="295">
        <v>45658</v>
      </c>
      <c r="AR14" s="295">
        <v>46022</v>
      </c>
      <c r="AS14" s="35" t="s">
        <v>888</v>
      </c>
    </row>
    <row r="15" spans="1:47" ht="183" customHeight="1" x14ac:dyDescent="0.3">
      <c r="A15" s="690"/>
      <c r="B15" s="689"/>
      <c r="C15" s="689"/>
      <c r="D15" s="689"/>
      <c r="E15" s="689"/>
      <c r="F15" s="723"/>
      <c r="G15" s="712"/>
      <c r="H15" s="712"/>
      <c r="I15" s="723"/>
      <c r="J15" s="689"/>
      <c r="K15" s="689"/>
      <c r="L15" s="713"/>
      <c r="M15" s="689"/>
      <c r="N15" s="689"/>
      <c r="O15" s="689"/>
      <c r="P15" s="689"/>
      <c r="Q15" s="689"/>
      <c r="R15" s="689"/>
      <c r="S15" s="717"/>
      <c r="T15" s="717"/>
      <c r="U15" s="717"/>
      <c r="V15" s="720"/>
      <c r="W15" s="714"/>
      <c r="X15" s="718"/>
      <c r="Y15" s="714"/>
      <c r="Z15" s="710"/>
      <c r="AA15" s="714"/>
      <c r="AB15" s="724"/>
      <c r="AC15" s="48" t="s">
        <v>889</v>
      </c>
      <c r="AD15" s="48" t="s">
        <v>57</v>
      </c>
      <c r="AE15" s="31">
        <f t="shared" si="3"/>
        <v>0.25</v>
      </c>
      <c r="AF15" s="305" t="s">
        <v>215</v>
      </c>
      <c r="AG15" s="31">
        <f t="shared" si="4"/>
        <v>0.15</v>
      </c>
      <c r="AH15" s="31">
        <f t="shared" si="5"/>
        <v>0.4</v>
      </c>
      <c r="AI15" s="293" t="s">
        <v>24</v>
      </c>
      <c r="AJ15" s="305" t="s">
        <v>890</v>
      </c>
      <c r="AK15" s="305">
        <f>+AL14*AH15</f>
        <v>7.1999999999999995E-2</v>
      </c>
      <c r="AL15" s="32">
        <f>+AL14-AK15</f>
        <v>0.108</v>
      </c>
      <c r="AM15" s="774"/>
      <c r="AN15" s="711"/>
      <c r="AO15" s="46" t="s">
        <v>891</v>
      </c>
      <c r="AP15" s="294" t="s">
        <v>892</v>
      </c>
      <c r="AQ15" s="295">
        <v>45658</v>
      </c>
      <c r="AR15" s="295">
        <v>46022</v>
      </c>
      <c r="AS15" s="306" t="s">
        <v>890</v>
      </c>
    </row>
    <row r="16" spans="1:47" ht="303" customHeight="1" x14ac:dyDescent="0.3">
      <c r="A16" s="690" t="s">
        <v>51</v>
      </c>
      <c r="B16" s="689" t="s">
        <v>102</v>
      </c>
      <c r="C16" s="689" t="s">
        <v>92</v>
      </c>
      <c r="D16" s="689" t="s">
        <v>79</v>
      </c>
      <c r="E16" s="689" t="s">
        <v>36</v>
      </c>
      <c r="F16" s="723" t="s">
        <v>1242</v>
      </c>
      <c r="G16" s="712" t="s">
        <v>1295</v>
      </c>
      <c r="H16" s="712" t="s">
        <v>894</v>
      </c>
      <c r="I16" s="723" t="s">
        <v>895</v>
      </c>
      <c r="J16" s="689" t="s">
        <v>95</v>
      </c>
      <c r="K16" s="689">
        <v>1</v>
      </c>
      <c r="L16" s="713">
        <f>IF(J16="Diaria",+(K16/360),IF(J16="Mensual",+(K16/12),IF(J16="Bimestral",+(K16/6),IF(J16="Trimestral",+(K16/4),IF(J16="Semestral",+(K16/2),IF(J16="Anual",+(K16/1),""))))))</f>
        <v>0.5</v>
      </c>
      <c r="M16" s="689" t="s">
        <v>63</v>
      </c>
      <c r="N16" s="689">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0.6</v>
      </c>
      <c r="O16" s="689" t="s">
        <v>48</v>
      </c>
      <c r="P16" s="689">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0.4</v>
      </c>
      <c r="Q16" s="689" t="s">
        <v>73</v>
      </c>
      <c r="R16" s="689">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717" t="s">
        <v>60</v>
      </c>
      <c r="T16" s="717" t="s">
        <v>61</v>
      </c>
      <c r="U16" s="717">
        <f>+MAX(N16,P16,R16)</f>
        <v>0.6</v>
      </c>
      <c r="V16" s="720" t="str">
        <f>IF(L16&lt;=20%,"Muy baja",IF(L16&lt;=40%,"Baja",IF(L16&lt;=60%,"Media",IF(L16&lt;=80%,"Alta",IF(L16&lt;=100%,"Muy alta",IF(L16&gt;=100%,"Muy alta",""))))))</f>
        <v>Media</v>
      </c>
      <c r="W16" s="726">
        <f>+IFERROR(VLOOKUP(V16,[12]Fórmula!$F$1:$G$6,2,FALSE),"")</f>
        <v>0.6</v>
      </c>
      <c r="X16" s="720" t="str">
        <f>IF(U16=20%,"Leve",IF(U16=40%,"Menor",IF(U16=60%,"Moderado",IF(U16=80%,"Mayor",IF(U16=100%,"Catastrófico","")))))</f>
        <v>Moderado</v>
      </c>
      <c r="Y16" s="726">
        <f>+IFERROR(VLOOKUP(X16,[12]Fórmula!$H$1:$I$6,2,FALSE),"")</f>
        <v>0.6</v>
      </c>
      <c r="Z16" s="710" t="str">
        <f>+IFERROR(VLOOKUP(V16&amp;X16,[12]Fórmula!$C$2:$D$26,2,FALSE),"")</f>
        <v>Moderado</v>
      </c>
      <c r="AA16" s="714">
        <f>IF(Z16="Bajo",25%,IF(Z16="Moderado",50%,IF(Z16="Alto",75%,IF(Z16="Extremo",100%,""))))</f>
        <v>0.5</v>
      </c>
      <c r="AB16" s="714"/>
      <c r="AC16" s="48" t="str">
        <f>+AC8</f>
        <v xml:space="preserve">Para la elaboración anual del plan de capacitación, el jefe de la unidad de Talento Humano debe identificar y consolidar informe de las necesidades de capacitación de los servidores de cada una de las áreas funcionales, este informe servirá como insumo para proyectar el plan de capacitaciones, el cual deberá ser revisado y aprobado por el Comité Institucional de Gestión y Desempeño. 
De igual manera, para la elaboración del Plan de bienestar, el jefe de la unidad de Talento Humano debe identificar y consolidar informe de las necesidades y expectativas de bienestar que tengan los servidores de cada una de las áreas funcionales, este informe servirá como insumo para proyectar el plan de bienestar, el cual deberá ser revisado y aprobado por el Comité de Bienestar institucional.
Una vez aprobados los planes de Capacitación y de bienestar se deben socializar y publicar en la página Web de la entidad, esta publicación debe realizarse antes del 28 de febrero de cada vigencia.
Nota: La aprobación de los planes de Capacitación y Bienestar de la vigencia, estarán sujetos a la pertinencia, alcance y cubrimiento de cada necesidad y al tope de recursos asignados.
Cada una de las necesidades identificadas deben ser justificadas con el fin de analizar su viabilidad. Así mismo se deben justificar los rechazos o ajustes a las necesidades.
Los soportes de ejecución de este control son informes de necesidades establecidas, planes de capacitación y bienestar aprobados y publicados en la página Web de la Entidad.
</v>
      </c>
      <c r="AD16" s="48" t="s">
        <v>57</v>
      </c>
      <c r="AE16" s="31">
        <f t="shared" si="3"/>
        <v>0.25</v>
      </c>
      <c r="AF16" s="305" t="s">
        <v>215</v>
      </c>
      <c r="AG16" s="31">
        <f t="shared" si="4"/>
        <v>0.15</v>
      </c>
      <c r="AH16" s="31">
        <f t="shared" si="5"/>
        <v>0.4</v>
      </c>
      <c r="AI16" s="293" t="s">
        <v>24</v>
      </c>
      <c r="AJ16" s="48" t="s">
        <v>896</v>
      </c>
      <c r="AK16" s="305">
        <f>+AH16*AA16</f>
        <v>0.2</v>
      </c>
      <c r="AL16" s="32">
        <f>+AA16-AK16</f>
        <v>0.3</v>
      </c>
      <c r="AM16" s="774" t="str">
        <f>+IF(C16="Corrupción","Moderado",IF(AL17&lt;=25%,"Bajo",IF(AL17&lt;=50%,"Moderado",IF(AL17&lt;=75%,"Alto",IF(AL17&gt;75%,"Extremo","")))))</f>
        <v>Bajo</v>
      </c>
      <c r="AN16" s="711" t="s">
        <v>59</v>
      </c>
      <c r="AO16" s="89"/>
      <c r="AP16" s="294" t="s">
        <v>860</v>
      </c>
      <c r="AQ16" s="295">
        <v>45658</v>
      </c>
      <c r="AR16" s="295">
        <v>46021</v>
      </c>
      <c r="AS16" s="47" t="s">
        <v>299</v>
      </c>
    </row>
    <row r="17" spans="1:45" ht="142.5" customHeight="1" x14ac:dyDescent="0.3">
      <c r="A17" s="690"/>
      <c r="B17" s="689"/>
      <c r="C17" s="689"/>
      <c r="D17" s="689"/>
      <c r="E17" s="689"/>
      <c r="F17" s="723"/>
      <c r="G17" s="712"/>
      <c r="H17" s="712"/>
      <c r="I17" s="723"/>
      <c r="J17" s="689"/>
      <c r="K17" s="689"/>
      <c r="L17" s="713"/>
      <c r="M17" s="689"/>
      <c r="N17" s="689"/>
      <c r="O17" s="689"/>
      <c r="P17" s="689"/>
      <c r="Q17" s="689"/>
      <c r="R17" s="689"/>
      <c r="S17" s="717"/>
      <c r="T17" s="717"/>
      <c r="U17" s="717"/>
      <c r="V17" s="720"/>
      <c r="W17" s="726"/>
      <c r="X17" s="720"/>
      <c r="Y17" s="726"/>
      <c r="Z17" s="710"/>
      <c r="AA17" s="714"/>
      <c r="AB17" s="714"/>
      <c r="AC17" s="48" t="s">
        <v>897</v>
      </c>
      <c r="AD17" s="48" t="s">
        <v>39</v>
      </c>
      <c r="AE17" s="31">
        <f t="shared" si="3"/>
        <v>0.15</v>
      </c>
      <c r="AF17" s="305" t="s">
        <v>215</v>
      </c>
      <c r="AG17" s="31">
        <f t="shared" si="4"/>
        <v>0.15</v>
      </c>
      <c r="AH17" s="31">
        <f t="shared" si="5"/>
        <v>0.3</v>
      </c>
      <c r="AI17" s="293" t="s">
        <v>24</v>
      </c>
      <c r="AJ17" s="305" t="s">
        <v>898</v>
      </c>
      <c r="AK17" s="305">
        <f>+AL16*AH17</f>
        <v>0.09</v>
      </c>
      <c r="AL17" s="32">
        <f>+AL16-AK17</f>
        <v>0.21</v>
      </c>
      <c r="AM17" s="774"/>
      <c r="AN17" s="711"/>
      <c r="AO17" s="48" t="s">
        <v>899</v>
      </c>
      <c r="AP17" s="294" t="s">
        <v>860</v>
      </c>
      <c r="AQ17" s="295">
        <v>45658</v>
      </c>
      <c r="AR17" s="295">
        <v>46021</v>
      </c>
      <c r="AS17" s="305" t="s">
        <v>330</v>
      </c>
    </row>
    <row r="18" spans="1:45" ht="246.75" customHeight="1" thickBot="1" x14ac:dyDescent="0.35">
      <c r="A18" s="936" t="s">
        <v>51</v>
      </c>
      <c r="B18" s="890" t="s">
        <v>102</v>
      </c>
      <c r="C18" s="890" t="s">
        <v>1196</v>
      </c>
      <c r="D18" s="890" t="s">
        <v>12</v>
      </c>
      <c r="E18" s="890" t="s">
        <v>36</v>
      </c>
      <c r="F18" s="926" t="s">
        <v>1192</v>
      </c>
      <c r="G18" s="926" t="s">
        <v>1275</v>
      </c>
      <c r="H18" s="926" t="s">
        <v>900</v>
      </c>
      <c r="I18" s="926" t="s">
        <v>901</v>
      </c>
      <c r="J18" s="890" t="s">
        <v>66</v>
      </c>
      <c r="K18" s="890">
        <v>0</v>
      </c>
      <c r="L18" s="896">
        <f>IF(J18="Diaria",+(K18/360),IF(J18="Mensual",+(K18/12),IF(J18="Bimestral",+(K18/6),IF(J18="Trimestral",+(K18/4),IF(J18="Semestral",+(K18/2),IF(J18="Anual",+(K18/1),""))))))</f>
        <v>0</v>
      </c>
      <c r="M18" s="890" t="s">
        <v>30</v>
      </c>
      <c r="N18" s="293">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890" t="s">
        <v>73</v>
      </c>
      <c r="P18" s="293">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890" t="s">
        <v>73</v>
      </c>
      <c r="R18" s="293">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891" t="s">
        <v>72</v>
      </c>
      <c r="T18" s="891" t="s">
        <v>61</v>
      </c>
      <c r="U18" s="81">
        <f>+MAX(N18,P18,R18)</f>
        <v>0.2</v>
      </c>
      <c r="V18" s="888" t="str">
        <f>IF(L18&lt;=20%,"Muy baja",IF(L18&lt;=40%,"Baja",IF(L18&lt;=60%,"Media",IF(L18&lt;=80%,"Alta",IF(L18&lt;=100%,"Muy alta",IF(L18&gt;=100%,"Muy alta",""))))))</f>
        <v>Muy baja</v>
      </c>
      <c r="W18" s="307">
        <f>+IFERROR(VLOOKUP(V18,[12]Fórmula!$F$1:$G$6,2,FALSE),"")</f>
        <v>0.2</v>
      </c>
      <c r="X18" s="888" t="str">
        <f>IF(U18=20%,"Leve",IF(U18=40%,"Menor",IF(U18=60%,"Moderado",IF(U18=80%,"Mayor",IF(U18=100%,"Catastrófico","")))))</f>
        <v>Leve</v>
      </c>
      <c r="Y18" s="307">
        <f>+IFERROR(VLOOKUP(X18,[12]Fórmula!$H$1:$I$6,2,FALSE),"")</f>
        <v>0.2</v>
      </c>
      <c r="Z18" s="815" t="str">
        <f>+IFERROR(VLOOKUP(V18&amp;X18,[12]Fórmula!$C$2:$D$26,2,FALSE),"")</f>
        <v>Bajo</v>
      </c>
      <c r="AA18" s="291">
        <f>IF(Z18="Bajo",25%,IF(Z18="Moderado",50%,IF(Z18="Alto",75%,IF(Z18="Extremo",100%,""))))</f>
        <v>0.25</v>
      </c>
      <c r="AB18" s="930" t="s">
        <v>1191</v>
      </c>
      <c r="AC18" s="28" t="s">
        <v>902</v>
      </c>
      <c r="AD18" s="28" t="s">
        <v>57</v>
      </c>
      <c r="AE18" s="37">
        <f t="shared" si="3"/>
        <v>0.25</v>
      </c>
      <c r="AF18" s="319" t="s">
        <v>215</v>
      </c>
      <c r="AG18" s="37">
        <f t="shared" si="4"/>
        <v>0.15</v>
      </c>
      <c r="AH18" s="37">
        <f t="shared" si="5"/>
        <v>0.4</v>
      </c>
      <c r="AI18" s="283" t="s">
        <v>24</v>
      </c>
      <c r="AJ18" s="155" t="s">
        <v>903</v>
      </c>
      <c r="AK18" s="319">
        <f>+AH18*AA18</f>
        <v>0.1</v>
      </c>
      <c r="AL18" s="366">
        <f>+AA18-AK18</f>
        <v>0.15</v>
      </c>
      <c r="AM18" s="815" t="str">
        <f>+IF(C18="Corrupción","Moderado",IF(AL19&lt;=25%,"Bajo",IF(AL19&lt;=50%,"Moderado",IF(AL19&lt;=75%,"Alto",IF(AL19&gt;75%,"Extremo","")))))</f>
        <v>Bajo</v>
      </c>
      <c r="AN18" s="886" t="s">
        <v>59</v>
      </c>
      <c r="AO18" s="90"/>
      <c r="AP18" s="345"/>
      <c r="AQ18" s="113"/>
      <c r="AR18" s="113"/>
      <c r="AS18" s="91"/>
    </row>
    <row r="19" spans="1:45" ht="152.4" thickBot="1" x14ac:dyDescent="0.35">
      <c r="A19" s="937"/>
      <c r="B19" s="787"/>
      <c r="C19" s="787"/>
      <c r="D19" s="787"/>
      <c r="E19" s="787"/>
      <c r="F19" s="927"/>
      <c r="G19" s="927"/>
      <c r="H19" s="927"/>
      <c r="I19" s="927"/>
      <c r="J19" s="787"/>
      <c r="K19" s="787"/>
      <c r="L19" s="790"/>
      <c r="M19" s="787"/>
      <c r="N19" s="82"/>
      <c r="O19" s="787"/>
      <c r="P19" s="82"/>
      <c r="Q19" s="787"/>
      <c r="R19" s="82"/>
      <c r="S19" s="793"/>
      <c r="T19" s="793"/>
      <c r="U19" s="82"/>
      <c r="V19" s="933"/>
      <c r="W19" s="82"/>
      <c r="X19" s="933"/>
      <c r="Y19" s="156"/>
      <c r="Z19" s="781"/>
      <c r="AA19" s="82"/>
      <c r="AB19" s="778"/>
      <c r="AC19" s="28" t="s">
        <v>904</v>
      </c>
      <c r="AD19" s="28" t="s">
        <v>57</v>
      </c>
      <c r="AE19" s="37">
        <f t="shared" si="3"/>
        <v>0.25</v>
      </c>
      <c r="AF19" s="319" t="s">
        <v>215</v>
      </c>
      <c r="AG19" s="37">
        <f t="shared" si="4"/>
        <v>0.15</v>
      </c>
      <c r="AH19" s="37">
        <f t="shared" si="5"/>
        <v>0.4</v>
      </c>
      <c r="AI19" s="283" t="s">
        <v>41</v>
      </c>
      <c r="AJ19" s="319"/>
      <c r="AK19" s="319">
        <f>+AH19*AA19</f>
        <v>0</v>
      </c>
      <c r="AL19" s="366">
        <f>+AA19-AK19</f>
        <v>0</v>
      </c>
      <c r="AM19" s="781"/>
      <c r="AN19" s="943"/>
      <c r="AO19" s="90"/>
      <c r="AP19" s="345"/>
      <c r="AQ19" s="113"/>
      <c r="AR19" s="113"/>
      <c r="AS19" s="91"/>
    </row>
    <row r="20" spans="1:45" ht="149.25" customHeight="1" thickBot="1" x14ac:dyDescent="0.35">
      <c r="A20" s="938"/>
      <c r="B20" s="821"/>
      <c r="C20" s="821"/>
      <c r="D20" s="821"/>
      <c r="E20" s="821"/>
      <c r="F20" s="928"/>
      <c r="G20" s="928"/>
      <c r="H20" s="928"/>
      <c r="I20" s="928"/>
      <c r="J20" s="821"/>
      <c r="K20" s="821"/>
      <c r="L20" s="929"/>
      <c r="M20" s="821"/>
      <c r="N20" s="82"/>
      <c r="O20" s="821"/>
      <c r="P20" s="82"/>
      <c r="Q20" s="821"/>
      <c r="R20" s="82"/>
      <c r="S20" s="932"/>
      <c r="T20" s="932"/>
      <c r="U20" s="82"/>
      <c r="V20" s="934"/>
      <c r="W20" s="82"/>
      <c r="X20" s="934"/>
      <c r="Y20" s="156"/>
      <c r="Z20" s="782"/>
      <c r="AA20" s="82"/>
      <c r="AB20" s="931"/>
      <c r="AC20" s="28" t="s">
        <v>1193</v>
      </c>
      <c r="AD20" s="28" t="s">
        <v>57</v>
      </c>
      <c r="AE20" s="37">
        <f t="shared" ref="AE20" si="6">IF(AD20="Preventivo",25%,IF(AD20="Detectivo",15%,IF(AD20="Correctivo",10%,"")))</f>
        <v>0.25</v>
      </c>
      <c r="AF20" s="319" t="s">
        <v>215</v>
      </c>
      <c r="AG20" s="37">
        <f t="shared" ref="AG20" si="7">IF(AF20="Manual",15%,IF(AF20="Automático",25%,""))</f>
        <v>0.15</v>
      </c>
      <c r="AH20" s="37">
        <f t="shared" ref="AH20" si="8">+AG20+AE20</f>
        <v>0.4</v>
      </c>
      <c r="AI20" s="283" t="s">
        <v>41</v>
      </c>
      <c r="AJ20" s="367"/>
      <c r="AK20" s="367"/>
      <c r="AL20" s="45"/>
      <c r="AM20" s="782"/>
      <c r="AN20" s="944"/>
      <c r="AO20" s="577"/>
      <c r="AP20" s="559"/>
      <c r="AQ20" s="578"/>
      <c r="AR20" s="578"/>
      <c r="AS20" s="579"/>
    </row>
    <row r="21" spans="1:45" ht="240.75" customHeight="1" x14ac:dyDescent="0.3">
      <c r="A21" s="303" t="s">
        <v>51</v>
      </c>
      <c r="B21" s="293" t="s">
        <v>102</v>
      </c>
      <c r="C21" s="293" t="s">
        <v>58</v>
      </c>
      <c r="D21" s="293" t="s">
        <v>79</v>
      </c>
      <c r="E21" s="293" t="s">
        <v>36</v>
      </c>
      <c r="F21" s="306" t="s">
        <v>306</v>
      </c>
      <c r="G21" s="294" t="s">
        <v>307</v>
      </c>
      <c r="H21" s="294" t="s">
        <v>308</v>
      </c>
      <c r="I21" s="306" t="s">
        <v>309</v>
      </c>
      <c r="J21" s="293" t="s">
        <v>33</v>
      </c>
      <c r="K21" s="293">
        <v>0</v>
      </c>
      <c r="L21" s="301">
        <f>IF(J21="Diaria",+(K21/360),IF(J21="Mensual",+(K21/12),IF(J21="Bimestral",+(K21/6),IF(J21="Trimestral",+(K21/4),IF(J21="Semestral",+(K21/2),IF(J21="Anual",+(K21/1),""))))))</f>
        <v>0</v>
      </c>
      <c r="M21" s="293" t="s">
        <v>73</v>
      </c>
      <c r="N21" s="293">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v>
      </c>
      <c r="O21" s="293" t="s">
        <v>31</v>
      </c>
      <c r="P21" s="293">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293" t="s">
        <v>73</v>
      </c>
      <c r="R21" s="293">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288" t="s">
        <v>73</v>
      </c>
      <c r="T21" s="288" t="s">
        <v>61</v>
      </c>
      <c r="U21" s="288">
        <f>+MAX(N21,P21,R21)</f>
        <v>0.2</v>
      </c>
      <c r="V21" s="292" t="str">
        <f>IF(L21&lt;=20%,"Muy baja",IF(L21&lt;=40%,"Baja",IF(L21&lt;=60%,"Media",IF(L21&lt;=80%,"Alta",IF(L21&lt;=100%,"Muy alta",IF(L21&gt;=100%,"Muy alta",""))))))</f>
        <v>Muy baja</v>
      </c>
      <c r="W21" s="298">
        <f>+IFERROR(VLOOKUP(V21,[12]Fórmula!$F$1:$G$6,2,FALSE),"")</f>
        <v>0.2</v>
      </c>
      <c r="X21" s="292" t="str">
        <f>IF(U21=20%,"Leve",IF(U21=40%,"Menor",IF(U21=60%,"Moderado",IF(U21=80%,"Mayor",IF(U21=100%,"Catastrófico","")))))</f>
        <v>Leve</v>
      </c>
      <c r="Y21" s="298">
        <f>+IFERROR(VLOOKUP(X21,[12]Fórmula!$H$1:$I$6,2,FALSE),"")</f>
        <v>0.2</v>
      </c>
      <c r="Z21" s="299" t="str">
        <f>+IFERROR(VLOOKUP(V21&amp;X21,[12]Fórmula!$C$2:$D$26,2,FALSE),"")</f>
        <v>Bajo</v>
      </c>
      <c r="AA21" s="291">
        <f>IF(Z21="Bajo",25%,IF(Z21="Moderado",50%,IF(Z21="Alto",75%,IF(Z21="Extremo",100%,""))))</f>
        <v>0.25</v>
      </c>
      <c r="AB21" s="291"/>
      <c r="AC21" s="488" t="s">
        <v>905</v>
      </c>
      <c r="AD21" s="48" t="s">
        <v>57</v>
      </c>
      <c r="AE21" s="31">
        <f t="shared" si="3"/>
        <v>0.25</v>
      </c>
      <c r="AF21" s="305" t="s">
        <v>215</v>
      </c>
      <c r="AG21" s="31">
        <f t="shared" si="4"/>
        <v>0.15</v>
      </c>
      <c r="AH21" s="31">
        <f t="shared" si="5"/>
        <v>0.4</v>
      </c>
      <c r="AI21" s="293" t="s">
        <v>41</v>
      </c>
      <c r="AJ21" s="48"/>
      <c r="AK21" s="305">
        <f>+AH21*AA21</f>
        <v>0.1</v>
      </c>
      <c r="AL21" s="32">
        <f>+AA21-AK21</f>
        <v>0.15</v>
      </c>
      <c r="AM21" s="299" t="str">
        <f>+IF(C21="Corrupción","Moderado",IF(#REF!&lt;=25%,"Bajo",IF(#REF!&lt;=50%,"Moderado",IF(#REF!&lt;=75%,"Alto",IF(#REF!&gt;75%,"Extremo","")))))</f>
        <v>Moderado</v>
      </c>
      <c r="AN21" s="300" t="s">
        <v>59</v>
      </c>
      <c r="AO21" s="89" t="s">
        <v>312</v>
      </c>
      <c r="AP21" s="294" t="s">
        <v>860</v>
      </c>
      <c r="AQ21" s="295">
        <v>45901</v>
      </c>
      <c r="AR21" s="295">
        <v>46021</v>
      </c>
      <c r="AS21" s="47" t="s">
        <v>906</v>
      </c>
    </row>
    <row r="22" spans="1:45" ht="258.75" customHeight="1" thickBot="1" x14ac:dyDescent="0.35">
      <c r="A22" s="690" t="s">
        <v>51</v>
      </c>
      <c r="B22" s="689" t="s">
        <v>102</v>
      </c>
      <c r="C22" s="689" t="s">
        <v>58</v>
      </c>
      <c r="D22" s="689" t="s">
        <v>79</v>
      </c>
      <c r="E22" s="689" t="s">
        <v>36</v>
      </c>
      <c r="F22" s="723" t="s">
        <v>317</v>
      </c>
      <c r="G22" s="712" t="s">
        <v>318</v>
      </c>
      <c r="H22" s="712" t="s">
        <v>319</v>
      </c>
      <c r="I22" s="723" t="s">
        <v>320</v>
      </c>
      <c r="J22" s="689" t="s">
        <v>66</v>
      </c>
      <c r="K22" s="689">
        <v>0</v>
      </c>
      <c r="L22" s="713">
        <f>IF(J22="Diaria",+(K22/360),IF(J22="Mensual",+(K22/12),IF(J22="Bimestral",+(K22/6),IF(J22="Trimestral",+(K22/4),IF(J22="Semestral",+(K22/2),IF(J22="Anual",+(K22/1),""))))))</f>
        <v>0</v>
      </c>
      <c r="M22" s="689" t="s">
        <v>30</v>
      </c>
      <c r="N22" s="689">
        <f>IF(M22="Menor al 1% del patrimonio de la Lotería de Bogotá",20%,IF(M22="Entre el 1% y el 3% del patrimonio de la Lotería de Bogotá",40%,IF(M22="Entre el 3% y el 6% del patrimonio de la Lotería de Bogotá",60%,IF(M22="Entre el 6% y el 10% del patrimonio de la Lotería de Bogotá",80%,IF(M22="Mayor al 10% del patrimonio de la Lotería de Bogotá",100%,IF(M22="NA",0%,""))))))</f>
        <v>0.2</v>
      </c>
      <c r="O22" s="689" t="s">
        <v>48</v>
      </c>
      <c r="P22" s="689">
        <f>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0.4</v>
      </c>
      <c r="Q22" s="689" t="s">
        <v>73</v>
      </c>
      <c r="R22" s="689">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717" t="s">
        <v>73</v>
      </c>
      <c r="T22" s="717" t="s">
        <v>61</v>
      </c>
      <c r="U22" s="717">
        <f>+MAX(N22,P22,R22)</f>
        <v>0.4</v>
      </c>
      <c r="V22" s="720" t="str">
        <f>IF(L22&lt;=20%,"Muy baja",IF(L22&lt;=40%,"Baja",IF(L22&lt;=60%,"Media",IF(L22&lt;=80%,"Alta",IF(L22&lt;=100%,"Muy alta",IF(L22&gt;=100%,"Muy alta",""))))))</f>
        <v>Muy baja</v>
      </c>
      <c r="W22" s="726">
        <f>+IFERROR(VLOOKUP(V22,[12]Fórmula!$F$1:$G$6,2,FALSE),"")</f>
        <v>0.2</v>
      </c>
      <c r="X22" s="720" t="str">
        <f>IF(U22=20%,"Leve",IF(U22=40%,"Menor",IF(U22=60%,"Moderado",IF(U22=80%,"Mayor",IF(U22=100%,"Catastrófico","")))))</f>
        <v>Menor</v>
      </c>
      <c r="Y22" s="726">
        <f>+IFERROR(VLOOKUP(X22,[12]Fórmula!$H$1:$I$6,2,FALSE),"")</f>
        <v>0.4</v>
      </c>
      <c r="Z22" s="710" t="str">
        <f>+IFERROR(VLOOKUP(V22&amp;X22,[12]Fórmula!$C$2:$D$26,2,FALSE),"")</f>
        <v>Bajo</v>
      </c>
      <c r="AA22" s="714">
        <f>IF(Z22="Bajo",25%,IF(Z22="Moderado",50%,IF(Z22="Alto",75%,IF(Z22="Extremo",100%,""))))</f>
        <v>0.25</v>
      </c>
      <c r="AB22" s="714"/>
      <c r="AC22" s="28" t="s">
        <v>902</v>
      </c>
      <c r="AD22" s="48" t="s">
        <v>57</v>
      </c>
      <c r="AE22" s="31">
        <f t="shared" si="3"/>
        <v>0.25</v>
      </c>
      <c r="AF22" s="305" t="s">
        <v>215</v>
      </c>
      <c r="AG22" s="31">
        <f t="shared" si="4"/>
        <v>0.15</v>
      </c>
      <c r="AH22" s="31">
        <f t="shared" si="5"/>
        <v>0.4</v>
      </c>
      <c r="AI22" s="293" t="s">
        <v>24</v>
      </c>
      <c r="AJ22" s="48" t="s">
        <v>323</v>
      </c>
      <c r="AK22" s="305">
        <f>+AH22*AA22</f>
        <v>0.1</v>
      </c>
      <c r="AL22" s="32">
        <f>+AA22-AK22</f>
        <v>0.15</v>
      </c>
      <c r="AM22" s="710" t="str">
        <f>+IF(C22="Corrupción","Moderado",IF(AL23&lt;=25%,"Bajo",IF(AL23&lt;=50%,"Moderado",IF(AL23&lt;=75%,"Alto",IF(AL23&gt;75%,"Extremo","")))))</f>
        <v>Moderado</v>
      </c>
      <c r="AN22" s="711" t="s">
        <v>59</v>
      </c>
      <c r="AO22" s="89"/>
      <c r="AP22" s="294"/>
      <c r="AQ22" s="295"/>
      <c r="AR22" s="295"/>
      <c r="AS22" s="47"/>
    </row>
    <row r="23" spans="1:45" ht="156.75" customHeight="1" thickBot="1" x14ac:dyDescent="0.35">
      <c r="A23" s="690"/>
      <c r="B23" s="689"/>
      <c r="C23" s="689"/>
      <c r="D23" s="689"/>
      <c r="E23" s="689"/>
      <c r="F23" s="723"/>
      <c r="G23" s="712"/>
      <c r="H23" s="712"/>
      <c r="I23" s="723"/>
      <c r="J23" s="689"/>
      <c r="K23" s="689"/>
      <c r="L23" s="713"/>
      <c r="M23" s="689"/>
      <c r="N23" s="689"/>
      <c r="O23" s="689"/>
      <c r="P23" s="689"/>
      <c r="Q23" s="689"/>
      <c r="R23" s="689"/>
      <c r="S23" s="717"/>
      <c r="T23" s="717"/>
      <c r="U23" s="717"/>
      <c r="V23" s="720"/>
      <c r="W23" s="726"/>
      <c r="X23" s="720"/>
      <c r="Y23" s="726"/>
      <c r="Z23" s="710"/>
      <c r="AA23" s="714"/>
      <c r="AB23" s="714"/>
      <c r="AC23" s="28" t="s">
        <v>904</v>
      </c>
      <c r="AD23" s="28" t="s">
        <v>57</v>
      </c>
      <c r="AE23" s="37">
        <f t="shared" si="3"/>
        <v>0.25</v>
      </c>
      <c r="AF23" s="319" t="s">
        <v>215</v>
      </c>
      <c r="AG23" s="37">
        <f t="shared" si="4"/>
        <v>0.15</v>
      </c>
      <c r="AH23" s="37">
        <f t="shared" si="5"/>
        <v>0.4</v>
      </c>
      <c r="AI23" s="283" t="s">
        <v>41</v>
      </c>
      <c r="AJ23" s="319"/>
      <c r="AK23" s="305">
        <f>+AL22*AH23</f>
        <v>0.06</v>
      </c>
      <c r="AL23" s="32">
        <f>+AL22-AK23</f>
        <v>0.09</v>
      </c>
      <c r="AM23" s="710"/>
      <c r="AN23" s="711"/>
      <c r="AO23" s="48"/>
      <c r="AP23" s="294"/>
      <c r="AQ23" s="295"/>
      <c r="AR23" s="295"/>
      <c r="AS23" s="305"/>
    </row>
    <row r="24" spans="1:45" ht="216.75" customHeight="1" thickBot="1" x14ac:dyDescent="0.35">
      <c r="A24" s="303" t="s">
        <v>51</v>
      </c>
      <c r="B24" s="293" t="s">
        <v>102</v>
      </c>
      <c r="C24" s="293" t="s">
        <v>58</v>
      </c>
      <c r="D24" s="293" t="s">
        <v>79</v>
      </c>
      <c r="E24" s="293" t="s">
        <v>36</v>
      </c>
      <c r="F24" s="306" t="s">
        <v>335</v>
      </c>
      <c r="G24" s="294" t="s">
        <v>336</v>
      </c>
      <c r="H24" s="294" t="s">
        <v>337</v>
      </c>
      <c r="I24" s="306" t="s">
        <v>338</v>
      </c>
      <c r="J24" s="293" t="s">
        <v>33</v>
      </c>
      <c r="K24" s="293">
        <v>0</v>
      </c>
      <c r="L24" s="301">
        <f>IF(J24="Diaria",+(K24/360),IF(J24="Mensual",+(K24/12),IF(J24="Bimestral",+(K24/6),IF(J24="Trimestral",+(K24/4),IF(J24="Semestral",+(K24/2),IF(J24="Anual",+(K24/1),""))))))</f>
        <v>0</v>
      </c>
      <c r="M24" s="293" t="s">
        <v>73</v>
      </c>
      <c r="N24" s="293">
        <f t="shared" ref="N24:N30" si="9">IF(M24="Menor al 1% del patrimonio de la Lotería de Bogotá",20%,IF(M24="Entre el 1% y el 3% del patrimonio de la Lotería de Bogotá",40%,IF(M24="Entre el 3% y el 6% del patrimonio de la Lotería de Bogotá",60%,IF(M24="Entre el 6% y el 10% del patrimonio de la Lotería de Bogotá",80%,IF(M24="Mayor al 10% del patrimonio de la Lotería de Bogotá",100%,IF(M24="NA",0%,""))))))</f>
        <v>0</v>
      </c>
      <c r="O24" s="293" t="s">
        <v>31</v>
      </c>
      <c r="P24" s="293">
        <f t="shared" ref="P24:P30" si="10">IF(O24="El riesgo afecta la imagen de algún área de la organización",20%,IF(O24="El riesgo afecta la imagen de la entidad internamente, de conocimiento general nivel interno, de junta directiva y accionistas y/o de proveedores",40%,IF(O24="El riesgo afecta la imagen de la entidad con algunos usuarios de relevancia frente al logro de los objetivos",60%,IF(O24="El riesgo afecta la imagen de la entidad con efecto publicitario sistenido a nivel de sector administrativo, nivel departamental o municipal",80%,IF(O24="El riesgo afecta la imagen de la entidad a nivel nacional, con efecto publicitario sistenido a nivel país",100%,IF(O24="NA",0%,""))))))</f>
        <v>0.2</v>
      </c>
      <c r="Q24" s="293" t="s">
        <v>73</v>
      </c>
      <c r="R24" s="293">
        <f t="shared" ref="R24:R30" si="11">IF(Q24="Interrupción de la operación por menos de un día",20%,IF(Q24="Interrupción de la operación por un día completo",40%,IF(Q24="Interrupción de la operación mayor a 1 día y menor a 2 días",60%,IF(Q24="Interrupción de la operación por dos días completos",80%,IF(Q24="Interrupción de la operación por más de dos días",100%,IF(Q24="NA",0%,""))))))</f>
        <v>0</v>
      </c>
      <c r="S24" s="288" t="s">
        <v>73</v>
      </c>
      <c r="T24" s="288" t="s">
        <v>61</v>
      </c>
      <c r="U24" s="288">
        <f t="shared" ref="U24:U30" si="12">+MAX(N24,P24,R24)</f>
        <v>0.2</v>
      </c>
      <c r="V24" s="596" t="str">
        <f>IF(L24&lt;=20%,"Muy baja",IF(L24&lt;=40%,"Baja",IF(L24&lt;=60%,"Media",IF(L24&lt;=80%,"Alta",IF(L24&lt;=100%,"Muy alta",IF(L24&gt;=100%,"Muy alta",""))))))</f>
        <v>Muy baja</v>
      </c>
      <c r="W24" s="597">
        <f>+IFERROR(VLOOKUP(V24,[12]Fórmula!$F$1:$G$6,2,FALSE),"")</f>
        <v>0.2</v>
      </c>
      <c r="X24" s="596" t="str">
        <f>IF(U24=20%,"Leve",IF(U24=40%,"Menor",IF(U24=60%,"Moderado",IF(U24=80%,"Mayor",IF(U24=100%,"Catastrófico","")))))</f>
        <v>Leve</v>
      </c>
      <c r="Y24" s="597">
        <f>+IFERROR(VLOOKUP(X24,[12]Fórmula!$H$1:$I$6,2,FALSE),"")</f>
        <v>0.2</v>
      </c>
      <c r="Z24" s="598" t="str">
        <f>+IFERROR(VLOOKUP(V24&amp;X24,[12]Fórmula!$C$2:$D$26,2,FALSE),"")</f>
        <v>Bajo</v>
      </c>
      <c r="AA24" s="291">
        <f>IF(Z24="Bajo",25%,IF(Z24="Moderado",50%,IF(Z24="Alto",75%,IF(Z24="Extremo",100%,""))))</f>
        <v>0.25</v>
      </c>
      <c r="AB24" s="291"/>
      <c r="AC24" s="48" t="s">
        <v>907</v>
      </c>
      <c r="AD24" s="48" t="s">
        <v>57</v>
      </c>
      <c r="AE24" s="31">
        <f t="shared" si="3"/>
        <v>0.25</v>
      </c>
      <c r="AF24" s="305" t="s">
        <v>215</v>
      </c>
      <c r="AG24" s="31">
        <f t="shared" si="4"/>
        <v>0.15</v>
      </c>
      <c r="AH24" s="31">
        <f t="shared" si="5"/>
        <v>0.4</v>
      </c>
      <c r="AI24" s="293" t="s">
        <v>41</v>
      </c>
      <c r="AJ24" s="48"/>
      <c r="AK24" s="305">
        <f>+AH24*AA24</f>
        <v>0.1</v>
      </c>
      <c r="AL24" s="32">
        <f>+AA24-AK24</f>
        <v>0.15</v>
      </c>
      <c r="AM24" s="299" t="str">
        <f>+IF(C24="Corrupción","Moderado",IF(#REF!&lt;=25%,"Bajo",IF(#REF!&lt;=50%,"Moderado",IF(#REF!&lt;=75%,"Alto",IF(#REF!&gt;75%,"Extremo","")))))</f>
        <v>Moderado</v>
      </c>
      <c r="AN24" s="300" t="s">
        <v>59</v>
      </c>
      <c r="AO24" s="89" t="s">
        <v>341</v>
      </c>
      <c r="AP24" s="294" t="s">
        <v>860</v>
      </c>
      <c r="AQ24" s="295">
        <v>45901</v>
      </c>
      <c r="AR24" s="295">
        <v>46021</v>
      </c>
      <c r="AS24" s="47" t="s">
        <v>906</v>
      </c>
    </row>
    <row r="25" spans="1:45" ht="121.5" customHeight="1" thickBot="1" x14ac:dyDescent="0.35">
      <c r="A25" s="302" t="s">
        <v>217</v>
      </c>
      <c r="B25" s="348" t="s">
        <v>102</v>
      </c>
      <c r="C25" s="282" t="s">
        <v>92</v>
      </c>
      <c r="D25" s="282" t="s">
        <v>79</v>
      </c>
      <c r="E25" s="282" t="s">
        <v>36</v>
      </c>
      <c r="F25" s="304" t="s">
        <v>596</v>
      </c>
      <c r="G25" s="441" t="s">
        <v>597</v>
      </c>
      <c r="H25" s="441" t="s">
        <v>598</v>
      </c>
      <c r="I25" s="304" t="s">
        <v>599</v>
      </c>
      <c r="J25" s="282" t="s">
        <v>66</v>
      </c>
      <c r="K25" s="282">
        <v>1</v>
      </c>
      <c r="L25" s="285">
        <v>2.7777777777777779E-3</v>
      </c>
      <c r="M25" s="282" t="s">
        <v>30</v>
      </c>
      <c r="N25" s="282">
        <f t="shared" si="9"/>
        <v>0.2</v>
      </c>
      <c r="O25" s="282" t="s">
        <v>64</v>
      </c>
      <c r="P25" s="282">
        <f t="shared" si="10"/>
        <v>0.6</v>
      </c>
      <c r="Q25" s="282" t="s">
        <v>73</v>
      </c>
      <c r="R25" s="282">
        <f t="shared" si="11"/>
        <v>0</v>
      </c>
      <c r="S25" s="278" t="s">
        <v>60</v>
      </c>
      <c r="T25" s="278" t="s">
        <v>45</v>
      </c>
      <c r="U25" s="278">
        <f t="shared" si="12"/>
        <v>0.6</v>
      </c>
      <c r="V25" s="289" t="str">
        <f>IF(L25&lt;=20%,"Muy baja",IF(L25&lt;=40%,"Baja",IF(L25&lt;=60%,"Media",IF(L25&lt;=80%,"Alta",IF(L25&lt;=100%,"Muy alta",IF(L25&gt;=100%,"Muy alta",""))))))</f>
        <v>Muy baja</v>
      </c>
      <c r="W25" s="271">
        <f>+IFERROR(VLOOKUP(V25,[13]Fórmula!$F$1:$G$6,2,FALSE),"")</f>
        <v>0.2</v>
      </c>
      <c r="X25" s="280" t="str">
        <f>IF(U25=20%,"Leve",IF(U25=40%,"Menor",IF(U25=60%,"Moderado",IF(U25=80%,"Mayor",IF(U25=100%,"Catastrófico","")))))</f>
        <v>Moderado</v>
      </c>
      <c r="Y25" s="297" t="s">
        <v>56</v>
      </c>
      <c r="Z25" s="275" t="str">
        <f>+IFERROR(VLOOKUP(V25&amp;X25,[13]Fórmula!$C$2:$D$26,2,FALSE),"")</f>
        <v>Moderado</v>
      </c>
      <c r="AA25" s="297" t="s">
        <v>56</v>
      </c>
      <c r="AB25" s="553" t="s">
        <v>600</v>
      </c>
      <c r="AC25" s="57" t="s">
        <v>641</v>
      </c>
      <c r="AD25" s="49" t="s">
        <v>57</v>
      </c>
      <c r="AE25" s="22">
        <f t="shared" si="3"/>
        <v>0.25</v>
      </c>
      <c r="AF25" s="304" t="s">
        <v>215</v>
      </c>
      <c r="AG25" s="22">
        <f t="shared" si="4"/>
        <v>0.15</v>
      </c>
      <c r="AH25" s="22">
        <f t="shared" si="5"/>
        <v>0.4</v>
      </c>
      <c r="AI25" s="282" t="s">
        <v>24</v>
      </c>
      <c r="AJ25" s="304" t="s">
        <v>640</v>
      </c>
      <c r="AK25" s="304" t="s">
        <v>640</v>
      </c>
      <c r="AL25" s="365">
        <v>0.3</v>
      </c>
      <c r="AM25" s="340" t="s">
        <v>56</v>
      </c>
      <c r="AN25" s="416" t="s">
        <v>59</v>
      </c>
      <c r="AO25" s="520" t="s">
        <v>602</v>
      </c>
      <c r="AP25" s="525" t="s">
        <v>860</v>
      </c>
      <c r="AQ25" s="435">
        <v>45658</v>
      </c>
      <c r="AR25" s="435">
        <v>46022</v>
      </c>
      <c r="AS25" s="435" t="s">
        <v>603</v>
      </c>
    </row>
    <row r="26" spans="1:45" ht="111" thickBot="1" x14ac:dyDescent="0.35">
      <c r="A26" s="804" t="s">
        <v>51</v>
      </c>
      <c r="B26" s="786" t="s">
        <v>154</v>
      </c>
      <c r="C26" s="786" t="s">
        <v>109</v>
      </c>
      <c r="D26" s="786" t="s">
        <v>642</v>
      </c>
      <c r="E26" s="786" t="s">
        <v>19</v>
      </c>
      <c r="F26" s="363" t="s">
        <v>908</v>
      </c>
      <c r="G26" s="689" t="s">
        <v>909</v>
      </c>
      <c r="H26" s="958" t="s">
        <v>910</v>
      </c>
      <c r="I26" s="825" t="s">
        <v>1215</v>
      </c>
      <c r="J26" s="922" t="s">
        <v>33</v>
      </c>
      <c r="K26" s="922">
        <v>0</v>
      </c>
      <c r="L26" s="829">
        <f>IF(J26="Diaria",+(K26/360),IF(J26="Mensual",+(K26/12),IF(J26="Bimestral",+(K26/6),IF(J26="Trimestral",+(K26/4),IF(J26="Semestral",+(K26/2),IF(J26="Anual",+(K26/1),""))))))</f>
        <v>0</v>
      </c>
      <c r="M26" s="786" t="s">
        <v>30</v>
      </c>
      <c r="N26" s="282">
        <f t="shared" si="9"/>
        <v>0.2</v>
      </c>
      <c r="O26" s="786" t="s">
        <v>64</v>
      </c>
      <c r="P26" s="282">
        <f t="shared" si="10"/>
        <v>0.6</v>
      </c>
      <c r="Q26" s="786" t="s">
        <v>73</v>
      </c>
      <c r="R26" s="282">
        <f t="shared" si="11"/>
        <v>0</v>
      </c>
      <c r="S26" s="792" t="s">
        <v>72</v>
      </c>
      <c r="T26" s="792" t="s">
        <v>28</v>
      </c>
      <c r="U26" s="278">
        <f t="shared" si="12"/>
        <v>0.6</v>
      </c>
      <c r="V26" s="816" t="str">
        <f>IF(L26&lt;=20%,"Muy baja",IF(L26&lt;=40%,"Baja",IF(L26&lt;=60%,"Media",IF(L26&lt;=80%,"Alta",IF(L26&lt;=100%,"Muy alta",IF(L26&gt;=100%,"Muy alta",""))))))</f>
        <v>Muy baja</v>
      </c>
      <c r="W26" s="449">
        <f>+IFERROR(VLOOKUP(V26,[6]Fórmula!$F$1:$G$6,2,FALSE),"")</f>
        <v>0.2</v>
      </c>
      <c r="X26" s="816" t="str">
        <f>IF(U26=20%,"Leve",IF(U26=40%,"Menor",IF(U26=60%,"Moderado",IF(U26=80%,"Mayor",IF(U26=100%,"Catastrófico","")))))</f>
        <v>Moderado</v>
      </c>
      <c r="Y26" s="449">
        <f>+IFERROR(VLOOKUP(X26,[6]Fórmula!$H$1:$I$6,2,FALSE),"")</f>
        <v>0.6</v>
      </c>
      <c r="Z26" s="818" t="str">
        <f>+IFERROR(VLOOKUP(V26&amp;X26,[6]Fórmula!$C$2:$D$26,2,FALSE),"")</f>
        <v>Moderado</v>
      </c>
      <c r="AA26" s="449">
        <f t="shared" ref="AA26:AA36" si="13">IF(Z26="Bajo",25%,IF(Z26="Moderado",50%,IF(Z26="Alto",75%,IF(Z26="Extremo",100%,""))))</f>
        <v>0.5</v>
      </c>
      <c r="AB26" s="822" t="s">
        <v>912</v>
      </c>
      <c r="AC26" s="363" t="s">
        <v>913</v>
      </c>
      <c r="AD26" s="457" t="s">
        <v>57</v>
      </c>
      <c r="AE26" s="458">
        <f t="shared" si="3"/>
        <v>0.25</v>
      </c>
      <c r="AF26" s="457" t="s">
        <v>215</v>
      </c>
      <c r="AG26" s="451">
        <f t="shared" si="4"/>
        <v>0.15</v>
      </c>
      <c r="AH26" s="451">
        <f t="shared" si="5"/>
        <v>0.4</v>
      </c>
      <c r="AI26" s="282" t="s">
        <v>24</v>
      </c>
      <c r="AJ26" s="304" t="s">
        <v>914</v>
      </c>
      <c r="AM26" s="275" t="str">
        <f>+IF(B26="Corrupción","Moderado",IF(AL26&lt;=25%,"Bajo",IF(AL26&lt;=50%,"Moderado",IF(AL26&lt;=75%,"Alto",IF(AL26&gt;75%,"Extremo","")))))</f>
        <v>Bajo</v>
      </c>
      <c r="AN26" s="783" t="s">
        <v>59</v>
      </c>
      <c r="AO26" s="83"/>
      <c r="AP26" s="84"/>
      <c r="AQ26" s="519"/>
      <c r="AR26" s="519"/>
      <c r="AS26" s="82"/>
    </row>
    <row r="27" spans="1:45" ht="181.5" customHeight="1" thickBot="1" x14ac:dyDescent="0.35">
      <c r="A27" s="806"/>
      <c r="B27" s="788"/>
      <c r="C27" s="788"/>
      <c r="D27" s="788"/>
      <c r="E27" s="788"/>
      <c r="F27" s="363" t="s">
        <v>915</v>
      </c>
      <c r="G27" s="689"/>
      <c r="H27" s="958"/>
      <c r="I27" s="826"/>
      <c r="J27" s="925"/>
      <c r="K27" s="925"/>
      <c r="L27" s="830"/>
      <c r="M27" s="788"/>
      <c r="N27" s="282" t="str">
        <f t="shared" si="9"/>
        <v/>
      </c>
      <c r="O27" s="788"/>
      <c r="P27" s="282" t="str">
        <f t="shared" si="10"/>
        <v/>
      </c>
      <c r="Q27" s="788"/>
      <c r="R27" s="282" t="str">
        <f t="shared" si="11"/>
        <v/>
      </c>
      <c r="S27" s="794"/>
      <c r="T27" s="794"/>
      <c r="U27" s="278">
        <f t="shared" si="12"/>
        <v>0</v>
      </c>
      <c r="V27" s="817"/>
      <c r="W27" s="449" t="str">
        <f>+IFERROR(VLOOKUP(V27,[6]Fórmula!$F$1:$G$6,2,FALSE),"")</f>
        <v/>
      </c>
      <c r="X27" s="817"/>
      <c r="Y27" s="449" t="str">
        <f>+IFERROR(VLOOKUP(X27,[6]Fórmula!$H$1:$I$6,2,FALSE),"")</f>
        <v/>
      </c>
      <c r="Z27" s="819"/>
      <c r="AA27" s="449" t="str">
        <f t="shared" si="13"/>
        <v/>
      </c>
      <c r="AB27" s="956"/>
      <c r="AC27" s="457" t="s">
        <v>1306</v>
      </c>
      <c r="AD27" s="457" t="s">
        <v>57</v>
      </c>
      <c r="AE27" s="458">
        <f t="shared" si="3"/>
        <v>0.25</v>
      </c>
      <c r="AF27" s="457" t="s">
        <v>215</v>
      </c>
      <c r="AG27" s="451">
        <f t="shared" si="4"/>
        <v>0.15</v>
      </c>
      <c r="AH27" s="451">
        <f t="shared" si="5"/>
        <v>0.4</v>
      </c>
      <c r="AI27" s="282" t="s">
        <v>41</v>
      </c>
      <c r="AJ27" s="304" t="s">
        <v>304</v>
      </c>
      <c r="AM27" s="275" t="str">
        <f>+IF(B27="Corrupción","Moderado",IF(AL27&lt;=25%,"Bajo",IF(AL27&lt;=50%,"Moderado",IF(AL27&lt;=75%,"Alto",IF(AL27&gt;75%,"Extremo","")))))</f>
        <v>Bajo</v>
      </c>
      <c r="AN27" s="820"/>
      <c r="AO27" s="83"/>
      <c r="AP27" s="84"/>
      <c r="AQ27" s="519"/>
      <c r="AR27" s="519"/>
      <c r="AS27" s="82"/>
    </row>
    <row r="28" spans="1:45" ht="331.8" thickBot="1" x14ac:dyDescent="0.35">
      <c r="A28" s="302" t="s">
        <v>51</v>
      </c>
      <c r="B28" s="282" t="s">
        <v>154</v>
      </c>
      <c r="C28" s="282" t="s">
        <v>109</v>
      </c>
      <c r="D28" s="282" t="s">
        <v>642</v>
      </c>
      <c r="E28" s="282" t="s">
        <v>19</v>
      </c>
      <c r="F28" s="363" t="s">
        <v>916</v>
      </c>
      <c r="G28" s="48" t="s">
        <v>917</v>
      </c>
      <c r="H28" s="29" t="s">
        <v>918</v>
      </c>
      <c r="I28" s="363" t="s">
        <v>911</v>
      </c>
      <c r="J28" s="282" t="s">
        <v>33</v>
      </c>
      <c r="K28" s="282"/>
      <c r="L28" s="459">
        <f>IF(J28="Diaria",+(K28/360),IF(J28="Mensual",+(K28/12),IF(J28="Bimestral",+(K28/6),IF(J28="Trimestral",+(K28/4),IF(J28="Semestral",+(K28/2),IF(J28="Anual",+(K28/1),""))))))</f>
        <v>0</v>
      </c>
      <c r="M28" s="282" t="s">
        <v>30</v>
      </c>
      <c r="N28" s="282">
        <f t="shared" si="9"/>
        <v>0.2</v>
      </c>
      <c r="O28" s="282" t="s">
        <v>64</v>
      </c>
      <c r="P28" s="282">
        <f t="shared" si="10"/>
        <v>0.6</v>
      </c>
      <c r="Q28" s="282" t="s">
        <v>73</v>
      </c>
      <c r="R28" s="282">
        <f t="shared" si="11"/>
        <v>0</v>
      </c>
      <c r="S28" s="278" t="s">
        <v>72</v>
      </c>
      <c r="T28" s="278" t="s">
        <v>28</v>
      </c>
      <c r="U28" s="278">
        <f t="shared" si="12"/>
        <v>0.6</v>
      </c>
      <c r="V28" s="289" t="str">
        <f>IF(L28&lt;=20%,"Muy baja",IF(L28&lt;=40%,"Baja",IF(L28&lt;=60%,"Media",IF(L28&lt;=80%,"Alta",IF(L28&lt;=100%,"Muy alta",IF(L28&gt;=100%,"Muy alta",""))))))</f>
        <v>Muy baja</v>
      </c>
      <c r="W28" s="449">
        <f>+IFERROR(VLOOKUP(V28,[6]Fórmula!$F$1:$G$6,2,FALSE),"")</f>
        <v>0.2</v>
      </c>
      <c r="X28" s="289" t="str">
        <f>IF(U28=20%,"Leve",IF(U28=40%,"Menor",IF(U28=60%,"Moderado",IF(U28=80%,"Mayor",IF(U28=100%,"Catastrófico","")))))</f>
        <v>Moderado</v>
      </c>
      <c r="Y28" s="449">
        <f>+IFERROR(VLOOKUP(X28,[6]Fórmula!$H$1:$I$6,2,FALSE),"")</f>
        <v>0.6</v>
      </c>
      <c r="Z28" s="275" t="str">
        <f>+IFERROR(VLOOKUP(V28&amp;X28,[6]Fórmula!$C$2:$D$26,2,FALSE),"")</f>
        <v>Moderado</v>
      </c>
      <c r="AA28" s="449">
        <f t="shared" si="13"/>
        <v>0.5</v>
      </c>
      <c r="AB28" s="460" t="s">
        <v>912</v>
      </c>
      <c r="AC28" s="363" t="s">
        <v>1307</v>
      </c>
      <c r="AD28" s="49" t="s">
        <v>57</v>
      </c>
      <c r="AE28" s="451">
        <f t="shared" si="3"/>
        <v>0.25</v>
      </c>
      <c r="AF28" s="304" t="s">
        <v>215</v>
      </c>
      <c r="AG28" s="451">
        <f t="shared" si="4"/>
        <v>0.15</v>
      </c>
      <c r="AH28" s="451">
        <f t="shared" si="5"/>
        <v>0.4</v>
      </c>
      <c r="AI28" s="455" t="s">
        <v>24</v>
      </c>
      <c r="AJ28" s="454" t="s">
        <v>919</v>
      </c>
      <c r="AM28" s="275" t="str">
        <f>+IF(B28="Corrupción","Moderado",IF(AL28&lt;=25%,"Bajo",IF(AL28&lt;=50%,"Moderado",IF(AL28&lt;=75%,"Alto",IF(AL28&gt;75%,"Extremo","")))))</f>
        <v>Bajo</v>
      </c>
      <c r="AN28" s="277" t="s">
        <v>59</v>
      </c>
      <c r="AO28" s="83"/>
      <c r="AP28" s="84"/>
      <c r="AQ28" s="519"/>
      <c r="AR28" s="519"/>
      <c r="AS28" s="82"/>
    </row>
    <row r="29" spans="1:45" ht="111" thickBot="1" x14ac:dyDescent="0.35">
      <c r="A29" s="804" t="s">
        <v>51</v>
      </c>
      <c r="B29" s="786" t="s">
        <v>154</v>
      </c>
      <c r="C29" s="786" t="s">
        <v>109</v>
      </c>
      <c r="D29" s="786" t="s">
        <v>642</v>
      </c>
      <c r="E29" s="786" t="s">
        <v>19</v>
      </c>
      <c r="F29" s="363" t="s">
        <v>920</v>
      </c>
      <c r="G29" s="689" t="s">
        <v>921</v>
      </c>
      <c r="H29" s="958" t="s">
        <v>922</v>
      </c>
      <c r="I29" s="825" t="s">
        <v>911</v>
      </c>
      <c r="J29" s="786" t="s">
        <v>33</v>
      </c>
      <c r="K29" s="786"/>
      <c r="L29" s="829">
        <f>IF(J29="Diaria",+(K29/360),IF(J29="Mensual",+(K29/12),IF(J29="Bimestral",+(K29/6),IF(J29="Trimestral",+(K29/4),IF(J29="Semestral",+(K29/2),IF(J29="Anual",+(K29/1),""))))))</f>
        <v>0</v>
      </c>
      <c r="M29" s="786" t="s">
        <v>30</v>
      </c>
      <c r="N29" s="282">
        <f t="shared" si="9"/>
        <v>0.2</v>
      </c>
      <c r="O29" s="786" t="s">
        <v>64</v>
      </c>
      <c r="P29" s="282">
        <f t="shared" si="10"/>
        <v>0.6</v>
      </c>
      <c r="Q29" s="786" t="s">
        <v>73</v>
      </c>
      <c r="R29" s="282">
        <f t="shared" si="11"/>
        <v>0</v>
      </c>
      <c r="S29" s="792" t="s">
        <v>72</v>
      </c>
      <c r="T29" s="792" t="s">
        <v>28</v>
      </c>
      <c r="U29" s="278">
        <f t="shared" si="12"/>
        <v>0.6</v>
      </c>
      <c r="V29" s="816" t="str">
        <f>IF(L29&lt;=20%,"Muy baja",IF(L29&lt;=40%,"Baja",IF(L29&lt;=60%,"Media",IF(L29&lt;=80%,"Alta",IF(L29&lt;=100%,"Muy alta",IF(L29&gt;=100%,"Muy alta",""))))))</f>
        <v>Muy baja</v>
      </c>
      <c r="W29" s="449">
        <f>+IFERROR(VLOOKUP(V29,[6]Fórmula!$F$1:$G$6,2,FALSE),"")</f>
        <v>0.2</v>
      </c>
      <c r="X29" s="816" t="str">
        <f>IF(U29=20%,"Leve",IF(U29=40%,"Menor",IF(U29=60%,"Moderado",IF(U29=80%,"Mayor",IF(U29=100%,"Catastrófico","")))))</f>
        <v>Moderado</v>
      </c>
      <c r="Y29" s="449">
        <f>+IFERROR(VLOOKUP(X29,[6]Fórmula!$H$1:$I$6,2,FALSE),"")</f>
        <v>0.6</v>
      </c>
      <c r="Z29" s="818" t="str">
        <f>+IFERROR(VLOOKUP(V29&amp;X29,[6]Fórmula!$C$2:$D$26,2,FALSE),"")</f>
        <v>Moderado</v>
      </c>
      <c r="AA29" s="449">
        <f t="shared" si="13"/>
        <v>0.5</v>
      </c>
      <c r="AB29" s="822" t="s">
        <v>912</v>
      </c>
      <c r="AC29" s="49" t="s">
        <v>923</v>
      </c>
      <c r="AD29" s="49" t="s">
        <v>57</v>
      </c>
      <c r="AE29" s="451">
        <f t="shared" si="3"/>
        <v>0.25</v>
      </c>
      <c r="AF29" s="304" t="s">
        <v>215</v>
      </c>
      <c r="AG29" s="451">
        <f t="shared" si="4"/>
        <v>0.15</v>
      </c>
      <c r="AH29" s="451">
        <f t="shared" si="5"/>
        <v>0.4</v>
      </c>
      <c r="AI29" s="455" t="s">
        <v>24</v>
      </c>
      <c r="AJ29" s="454" t="s">
        <v>919</v>
      </c>
      <c r="AM29" s="818" t="str">
        <f>+IF(B29="Corrupción","Moderado",IF(AL29&lt;=25%,"Bajo",IF(AL29&lt;=50%,"Moderado",IF(AL29&lt;=75%,"Alto",IF(AL29&gt;75%,"Extremo","")))))</f>
        <v>Bajo</v>
      </c>
      <c r="AN29" s="783" t="s">
        <v>59</v>
      </c>
      <c r="AO29" s="83"/>
      <c r="AP29" s="84"/>
      <c r="AQ29" s="519"/>
      <c r="AR29" s="519"/>
      <c r="AS29" s="82"/>
    </row>
    <row r="30" spans="1:45" ht="111" thickBot="1" x14ac:dyDescent="0.35">
      <c r="A30" s="806"/>
      <c r="B30" s="788"/>
      <c r="C30" s="788"/>
      <c r="D30" s="788"/>
      <c r="E30" s="788"/>
      <c r="F30" s="363" t="s">
        <v>924</v>
      </c>
      <c r="G30" s="689"/>
      <c r="H30" s="958"/>
      <c r="I30" s="826"/>
      <c r="J30" s="788"/>
      <c r="K30" s="788"/>
      <c r="L30" s="830"/>
      <c r="M30" s="788"/>
      <c r="N30" s="282" t="str">
        <f t="shared" si="9"/>
        <v/>
      </c>
      <c r="O30" s="788"/>
      <c r="P30" s="282" t="str">
        <f t="shared" si="10"/>
        <v/>
      </c>
      <c r="Q30" s="788"/>
      <c r="R30" s="282" t="str">
        <f t="shared" si="11"/>
        <v/>
      </c>
      <c r="S30" s="794"/>
      <c r="T30" s="794"/>
      <c r="U30" s="278">
        <f t="shared" si="12"/>
        <v>0</v>
      </c>
      <c r="V30" s="817"/>
      <c r="W30" s="449" t="str">
        <f>+IFERROR(VLOOKUP(V30,[6]Fórmula!$F$1:$G$6,2,FALSE),"")</f>
        <v/>
      </c>
      <c r="X30" s="817"/>
      <c r="Y30" s="449" t="str">
        <f>+IFERROR(VLOOKUP(X30,[6]Fórmula!$H$1:$I$6,2,FALSE),"")</f>
        <v/>
      </c>
      <c r="Z30" s="819"/>
      <c r="AA30" s="449" t="str">
        <f t="shared" si="13"/>
        <v/>
      </c>
      <c r="AB30" s="956"/>
      <c r="AC30" s="363" t="s">
        <v>913</v>
      </c>
      <c r="AD30" s="49" t="s">
        <v>57</v>
      </c>
      <c r="AE30" s="451">
        <f t="shared" si="3"/>
        <v>0.25</v>
      </c>
      <c r="AF30" s="304" t="s">
        <v>215</v>
      </c>
      <c r="AG30" s="451">
        <f t="shared" si="4"/>
        <v>0.15</v>
      </c>
      <c r="AH30" s="451">
        <f t="shared" si="5"/>
        <v>0.4</v>
      </c>
      <c r="AI30" s="282" t="s">
        <v>24</v>
      </c>
      <c r="AJ30" s="304" t="s">
        <v>914</v>
      </c>
      <c r="AM30" s="947"/>
      <c r="AN30" s="820"/>
      <c r="AO30" s="83"/>
      <c r="AP30" s="84"/>
      <c r="AQ30" s="519"/>
      <c r="AR30" s="519"/>
      <c r="AS30" s="82"/>
    </row>
    <row r="31" spans="1:45" ht="72" customHeight="1" thickBot="1" x14ac:dyDescent="0.35">
      <c r="A31" s="804" t="s">
        <v>51</v>
      </c>
      <c r="B31" s="786" t="s">
        <v>154</v>
      </c>
      <c r="C31" s="786" t="s">
        <v>1196</v>
      </c>
      <c r="D31" s="786" t="s">
        <v>642</v>
      </c>
      <c r="E31" s="786" t="s">
        <v>36</v>
      </c>
      <c r="F31" s="363" t="s">
        <v>1197</v>
      </c>
      <c r="G31" s="689" t="s">
        <v>1276</v>
      </c>
      <c r="H31" s="958" t="s">
        <v>1282</v>
      </c>
      <c r="I31" s="825" t="s">
        <v>1199</v>
      </c>
      <c r="J31" s="786" t="s">
        <v>66</v>
      </c>
      <c r="K31" s="959">
        <v>0.08</v>
      </c>
      <c r="L31" s="960">
        <f>IF(J31="Diaria",+(K31/360),IF(J31="Mensual",+(K31/12),IF(J31="Bimestral",+(K31/6),IF(J31="Trimestral",+(K31/4),IF(J31="Semestral",+(K31/2),IF(J31="Anual",+(K31/1),""))))))</f>
        <v>6.6666666666666671E-3</v>
      </c>
      <c r="M31" s="786" t="s">
        <v>30</v>
      </c>
      <c r="N31" s="282">
        <f t="shared" ref="N31:N32" si="14">IF(M31="Menor al 1% del patrimonio de la Lotería de Bogotá",20%,IF(M31="Entre el 1% y el 3% del patrimonio de la Lotería de Bogotá",40%,IF(M31="Entre el 3% y el 6% del patrimonio de la Lotería de Bogotá",60%,IF(M31="Entre el 6% y el 10% del patrimonio de la Lotería de Bogotá",80%,IF(M31="Mayor al 10% del patrimonio de la Lotería de Bogotá",100%,IF(M31="NA",0%,""))))))</f>
        <v>0.2</v>
      </c>
      <c r="O31" s="786" t="s">
        <v>64</v>
      </c>
      <c r="P31" s="282">
        <f t="shared" ref="P31:P32" si="15">IF(O31="El riesgo afecta la imagen de algún área de la organización",20%,IF(O31="El riesgo afecta la imagen de la entidad internamente, de conocimiento general nivel interno, de junta directiva y accionistas y/o de proveedores",40%,IF(O31="El riesgo afecta la imagen de la entidad con algunos usuarios de relevancia frente al logro de los objetivos",60%,IF(O31="El riesgo afecta la imagen de la entidad con efecto publicitario sistenido a nivel de sector administrativo, nivel departamental o municipal",80%,IF(O31="El riesgo afecta la imagen de la entidad a nivel nacional, con efecto publicitario sistenido a nivel país",100%,IF(O31="NA",0%,""))))))</f>
        <v>0.6</v>
      </c>
      <c r="Q31" s="786" t="s">
        <v>73</v>
      </c>
      <c r="R31" s="282">
        <f t="shared" ref="R31:R32" si="16">IF(Q31="Interrupción de la operación por menos de un día",20%,IF(Q31="Interrupción de la operación por un día completo",40%,IF(Q31="Interrupción de la operación mayor a 1 día y menor a 2 días",60%,IF(Q31="Interrupción de la operación por dos días completos",80%,IF(Q31="Interrupción de la operación por más de dos días",100%,IF(Q31="NA",0%,""))))))</f>
        <v>0</v>
      </c>
      <c r="S31" s="792" t="s">
        <v>72</v>
      </c>
      <c r="T31" s="792" t="s">
        <v>28</v>
      </c>
      <c r="U31" s="278">
        <f t="shared" ref="U31:U32" si="17">+MAX(N31,P31,R31)</f>
        <v>0.6</v>
      </c>
      <c r="V31" s="816" t="str">
        <f>IF(L31&lt;=20%,"Muy baja",IF(L31&lt;=40%,"Baja",IF(L31&lt;=60%,"Media",IF(L31&lt;=80%,"Alta",IF(L31&lt;=100%,"Muy alta",IF(L31&gt;=100%,"Muy alta",""))))))</f>
        <v>Muy baja</v>
      </c>
      <c r="W31" s="449">
        <f>+IFERROR(VLOOKUP(V31,[6]Fórmula!$F$1:$G$6,2,FALSE),"")</f>
        <v>0.2</v>
      </c>
      <c r="X31" s="816" t="str">
        <f>IF(U31=20%,"Leve",IF(U31=40%,"Menor",IF(U31=60%,"Moderado",IF(U31=80%,"Mayor",IF(U31=100%,"Catastrófico","")))))</f>
        <v>Moderado</v>
      </c>
      <c r="Y31" s="449">
        <f>+IFERROR(VLOOKUP(X31,[6]Fórmula!$H$1:$I$6,2,FALSE),"")</f>
        <v>0.6</v>
      </c>
      <c r="Z31" s="818" t="str">
        <f>+IFERROR(VLOOKUP(V31&amp;X31,[6]Fórmula!$C$2:$D$26,2,FALSE),"")</f>
        <v>Moderado</v>
      </c>
      <c r="AA31" s="449">
        <f t="shared" si="13"/>
        <v>0.5</v>
      </c>
      <c r="AB31" s="822"/>
      <c r="AC31" s="962" t="s">
        <v>1200</v>
      </c>
      <c r="AD31" s="786" t="s">
        <v>57</v>
      </c>
      <c r="AE31" s="829">
        <f t="shared" ref="AE31" si="18">IF(AD31="Preventivo",25%,IF(AD31="Detectivo",15%,IF(AD31="Correctivo",10%,"")))</f>
        <v>0.25</v>
      </c>
      <c r="AF31" s="786" t="s">
        <v>215</v>
      </c>
      <c r="AG31" s="829">
        <f t="shared" ref="AG31" si="19">IF(AF31="Manual",15%,IF(AF31="Automático",25%,""))</f>
        <v>0.15</v>
      </c>
      <c r="AH31" s="829">
        <f t="shared" ref="AH31" si="20">+AG31+AE31</f>
        <v>0.4</v>
      </c>
      <c r="AI31" s="922" t="s">
        <v>24</v>
      </c>
      <c r="AJ31" s="922" t="s">
        <v>1243</v>
      </c>
      <c r="AM31" s="818" t="str">
        <f>+IF(B31="Corrupción","Moderado",IF(AL31&lt;=25%,"Bajo",IF(AL31&lt;=50%,"Moderado",IF(AL31&lt;=75%,"Alto",IF(AL31&gt;75%,"Extremo","")))))</f>
        <v>Bajo</v>
      </c>
      <c r="AN31" s="783" t="s">
        <v>59</v>
      </c>
      <c r="AO31" s="83"/>
      <c r="AP31" s="84"/>
      <c r="AQ31" s="519"/>
      <c r="AR31" s="519"/>
      <c r="AS31" s="82"/>
    </row>
    <row r="32" spans="1:45" ht="63" customHeight="1" thickBot="1" x14ac:dyDescent="0.35">
      <c r="A32" s="806"/>
      <c r="B32" s="788"/>
      <c r="C32" s="788"/>
      <c r="D32" s="788"/>
      <c r="E32" s="788"/>
      <c r="F32" s="363" t="s">
        <v>1198</v>
      </c>
      <c r="G32" s="689"/>
      <c r="H32" s="958"/>
      <c r="I32" s="826"/>
      <c r="J32" s="788"/>
      <c r="K32" s="788"/>
      <c r="L32" s="961"/>
      <c r="M32" s="788"/>
      <c r="N32" s="282" t="str">
        <f t="shared" si="14"/>
        <v/>
      </c>
      <c r="O32" s="788"/>
      <c r="P32" s="282" t="str">
        <f t="shared" si="15"/>
        <v/>
      </c>
      <c r="Q32" s="788"/>
      <c r="R32" s="282" t="str">
        <f t="shared" si="16"/>
        <v/>
      </c>
      <c r="S32" s="794"/>
      <c r="T32" s="794"/>
      <c r="U32" s="278">
        <f t="shared" si="17"/>
        <v>0</v>
      </c>
      <c r="V32" s="817"/>
      <c r="W32" s="449" t="str">
        <f>+IFERROR(VLOOKUP(V32,[6]Fórmula!$F$1:$G$6,2,FALSE),"")</f>
        <v/>
      </c>
      <c r="X32" s="817"/>
      <c r="Y32" s="449" t="str">
        <f>+IFERROR(VLOOKUP(X32,[6]Fórmula!$H$1:$I$6,2,FALSE),"")</f>
        <v/>
      </c>
      <c r="Z32" s="819"/>
      <c r="AA32" s="449" t="str">
        <f t="shared" si="13"/>
        <v/>
      </c>
      <c r="AB32" s="956"/>
      <c r="AC32" s="963"/>
      <c r="AD32" s="788"/>
      <c r="AE32" s="830"/>
      <c r="AF32" s="788"/>
      <c r="AG32" s="830"/>
      <c r="AH32" s="830"/>
      <c r="AI32" s="925"/>
      <c r="AJ32" s="925"/>
      <c r="AM32" s="947"/>
      <c r="AN32" s="820"/>
      <c r="AO32" s="83"/>
      <c r="AP32" s="84"/>
      <c r="AQ32" s="519"/>
      <c r="AR32" s="519"/>
      <c r="AS32" s="82"/>
    </row>
    <row r="33" spans="1:46" ht="87.75" customHeight="1" thickBot="1" x14ac:dyDescent="0.35">
      <c r="A33" s="804" t="s">
        <v>51</v>
      </c>
      <c r="B33" s="786" t="s">
        <v>154</v>
      </c>
      <c r="C33" s="786" t="s">
        <v>1196</v>
      </c>
      <c r="D33" s="786" t="s">
        <v>642</v>
      </c>
      <c r="E33" s="786" t="s">
        <v>36</v>
      </c>
      <c r="F33" s="363" t="s">
        <v>1246</v>
      </c>
      <c r="G33" s="689" t="s">
        <v>1280</v>
      </c>
      <c r="H33" s="958" t="s">
        <v>1244</v>
      </c>
      <c r="I33" s="825" t="s">
        <v>1247</v>
      </c>
      <c r="J33" s="786" t="s">
        <v>66</v>
      </c>
      <c r="K33" s="959">
        <v>0.08</v>
      </c>
      <c r="L33" s="960">
        <f>IF(J33="Diaria",+(K33/360),IF(J33="Mensual",+(K33/12),IF(J33="Bimestral",+(K33/6),IF(J33="Trimestral",+(K33/4),IF(J33="Semestral",+(K33/2),IF(J33="Anual",+(K33/1),""))))))</f>
        <v>6.6666666666666671E-3</v>
      </c>
      <c r="M33" s="786" t="s">
        <v>30</v>
      </c>
      <c r="N33" s="282">
        <f t="shared" ref="N33:N34" si="21">IF(M33="Menor al 1% del patrimonio de la Lotería de Bogotá",20%,IF(M33="Entre el 1% y el 3% del patrimonio de la Lotería de Bogotá",40%,IF(M33="Entre el 3% y el 6% del patrimonio de la Lotería de Bogotá",60%,IF(M33="Entre el 6% y el 10% del patrimonio de la Lotería de Bogotá",80%,IF(M33="Mayor al 10% del patrimonio de la Lotería de Bogotá",100%,IF(M33="NA",0%,""))))))</f>
        <v>0.2</v>
      </c>
      <c r="O33" s="786" t="s">
        <v>64</v>
      </c>
      <c r="P33" s="282">
        <f t="shared" ref="P33:P34" si="22">IF(O33="El riesgo afecta la imagen de algún área de la organización",20%,IF(O33="El riesgo afecta la imagen de la entidad internamente, de conocimiento general nivel interno, de junta directiva y accionistas y/o de proveedores",40%,IF(O33="El riesgo afecta la imagen de la entidad con algunos usuarios de relevancia frente al logro de los objetivos",60%,IF(O33="El riesgo afecta la imagen de la entidad con efecto publicitario sistenido a nivel de sector administrativo, nivel departamental o municipal",80%,IF(O33="El riesgo afecta la imagen de la entidad a nivel nacional, con efecto publicitario sistenido a nivel país",100%,IF(O33="NA",0%,""))))))</f>
        <v>0.6</v>
      </c>
      <c r="Q33" s="786" t="s">
        <v>73</v>
      </c>
      <c r="R33" s="282">
        <f t="shared" ref="R33:R34" si="23">IF(Q33="Interrupción de la operación por menos de un día",20%,IF(Q33="Interrupción de la operación por un día completo",40%,IF(Q33="Interrupción de la operación mayor a 1 día y menor a 2 días",60%,IF(Q33="Interrupción de la operación por dos días completos",80%,IF(Q33="Interrupción de la operación por más de dos días",100%,IF(Q33="NA",0%,""))))))</f>
        <v>0</v>
      </c>
      <c r="S33" s="792" t="s">
        <v>72</v>
      </c>
      <c r="T33" s="792" t="s">
        <v>28</v>
      </c>
      <c r="U33" s="278">
        <f t="shared" ref="U33:U34" si="24">+MAX(N33,P33,R33)</f>
        <v>0.6</v>
      </c>
      <c r="V33" s="816" t="str">
        <f>IF(L33&lt;=20%,"Muy baja",IF(L33&lt;=40%,"Baja",IF(L33&lt;=60%,"Media",IF(L33&lt;=80%,"Alta",IF(L33&lt;=100%,"Muy alta",IF(L33&gt;=100%,"Muy alta",""))))))</f>
        <v>Muy baja</v>
      </c>
      <c r="W33" s="449">
        <f>+IFERROR(VLOOKUP(V33,[6]Fórmula!$F$1:$G$6,2,FALSE),"")</f>
        <v>0.2</v>
      </c>
      <c r="X33" s="816" t="str">
        <f>IF(U33=20%,"Leve",IF(U33=40%,"Menor",IF(U33=60%,"Moderado",IF(U33=80%,"Mayor",IF(U33=100%,"Catastrófico","")))))</f>
        <v>Moderado</v>
      </c>
      <c r="Y33" s="449">
        <f>+IFERROR(VLOOKUP(X33,[6]Fórmula!$H$1:$I$6,2,FALSE),"")</f>
        <v>0.6</v>
      </c>
      <c r="Z33" s="818" t="str">
        <f>+IFERROR(VLOOKUP(V33&amp;X33,[6]Fórmula!$C$2:$D$26,2,FALSE),"")</f>
        <v>Moderado</v>
      </c>
      <c r="AA33" s="449">
        <f t="shared" si="13"/>
        <v>0.5</v>
      </c>
      <c r="AB33" s="822"/>
      <c r="AC33" s="962" t="s">
        <v>1201</v>
      </c>
      <c r="AD33" s="786" t="s">
        <v>57</v>
      </c>
      <c r="AE33" s="829">
        <f t="shared" ref="AE33" si="25">IF(AD33="Preventivo",25%,IF(AD33="Detectivo",15%,IF(AD33="Correctivo",10%,"")))</f>
        <v>0.25</v>
      </c>
      <c r="AF33" s="786" t="s">
        <v>215</v>
      </c>
      <c r="AG33" s="829">
        <f t="shared" ref="AG33" si="26">IF(AF33="Manual",15%,IF(AF33="Automático",25%,""))</f>
        <v>0.15</v>
      </c>
      <c r="AH33" s="829">
        <f t="shared" ref="AH33" si="27">+AG33+AE33</f>
        <v>0.4</v>
      </c>
      <c r="AI33" s="922" t="s">
        <v>24</v>
      </c>
      <c r="AJ33" s="922" t="s">
        <v>1252</v>
      </c>
      <c r="AM33" s="818" t="str">
        <f>+IF(B33="Corrupción","Moderado",IF(AL33&lt;=25%,"Bajo",IF(AL33&lt;=50%,"Moderado",IF(AL33&lt;=75%,"Alto",IF(AL33&gt;75%,"Extremo","")))))</f>
        <v>Bajo</v>
      </c>
      <c r="AN33" s="783" t="s">
        <v>59</v>
      </c>
      <c r="AO33" s="83"/>
      <c r="AP33" s="84"/>
      <c r="AQ33" s="519"/>
      <c r="AR33" s="519"/>
      <c r="AS33" s="82"/>
    </row>
    <row r="34" spans="1:46" ht="96" customHeight="1" thickBot="1" x14ac:dyDescent="0.35">
      <c r="A34" s="806"/>
      <c r="B34" s="788"/>
      <c r="C34" s="788"/>
      <c r="D34" s="788"/>
      <c r="E34" s="788"/>
      <c r="F34" s="363" t="s">
        <v>1245</v>
      </c>
      <c r="G34" s="689"/>
      <c r="H34" s="958"/>
      <c r="I34" s="826"/>
      <c r="J34" s="788"/>
      <c r="K34" s="788"/>
      <c r="L34" s="961"/>
      <c r="M34" s="788"/>
      <c r="N34" s="282" t="str">
        <f t="shared" si="21"/>
        <v/>
      </c>
      <c r="O34" s="788"/>
      <c r="P34" s="282" t="str">
        <f t="shared" si="22"/>
        <v/>
      </c>
      <c r="Q34" s="788"/>
      <c r="R34" s="282" t="str">
        <f t="shared" si="23"/>
        <v/>
      </c>
      <c r="S34" s="794"/>
      <c r="T34" s="794"/>
      <c r="U34" s="278">
        <f t="shared" si="24"/>
        <v>0</v>
      </c>
      <c r="V34" s="817"/>
      <c r="W34" s="449" t="str">
        <f>+IFERROR(VLOOKUP(V34,[6]Fórmula!$F$1:$G$6,2,FALSE),"")</f>
        <v/>
      </c>
      <c r="X34" s="817"/>
      <c r="Y34" s="449" t="str">
        <f>+IFERROR(VLOOKUP(X34,[6]Fórmula!$H$1:$I$6,2,FALSE),"")</f>
        <v/>
      </c>
      <c r="Z34" s="819"/>
      <c r="AA34" s="449" t="str">
        <f t="shared" si="13"/>
        <v/>
      </c>
      <c r="AB34" s="956"/>
      <c r="AC34" s="963"/>
      <c r="AD34" s="788"/>
      <c r="AE34" s="830"/>
      <c r="AF34" s="788"/>
      <c r="AG34" s="830"/>
      <c r="AH34" s="830"/>
      <c r="AI34" s="925"/>
      <c r="AJ34" s="925"/>
      <c r="AM34" s="947"/>
      <c r="AN34" s="820"/>
      <c r="AO34" s="83"/>
      <c r="AP34" s="84"/>
      <c r="AQ34" s="519"/>
      <c r="AR34" s="519"/>
      <c r="AS34" s="82"/>
    </row>
    <row r="35" spans="1:46" ht="28.2" thickBot="1" x14ac:dyDescent="0.35">
      <c r="A35" s="804" t="s">
        <v>51</v>
      </c>
      <c r="B35" s="786" t="s">
        <v>154</v>
      </c>
      <c r="C35" s="786" t="s">
        <v>1196</v>
      </c>
      <c r="D35" s="786" t="s">
        <v>642</v>
      </c>
      <c r="E35" s="786" t="s">
        <v>36</v>
      </c>
      <c r="F35" s="363" t="s">
        <v>1250</v>
      </c>
      <c r="G35" s="689" t="s">
        <v>1281</v>
      </c>
      <c r="H35" s="958" t="s">
        <v>1248</v>
      </c>
      <c r="I35" s="825" t="s">
        <v>1247</v>
      </c>
      <c r="J35" s="786" t="s">
        <v>66</v>
      </c>
      <c r="K35" s="959">
        <v>0.08</v>
      </c>
      <c r="L35" s="960">
        <f>IF(J35="Diaria",+(K35/360),IF(J35="Mensual",+(K35/12),IF(J35="Bimestral",+(K35/6),IF(J35="Trimestral",+(K35/4),IF(J35="Semestral",+(K35/2),IF(J35="Anual",+(K35/1),""))))))</f>
        <v>6.6666666666666671E-3</v>
      </c>
      <c r="M35" s="786" t="s">
        <v>30</v>
      </c>
      <c r="N35" s="282">
        <f t="shared" ref="N35:N37" si="28">IF(M35="Menor al 1% del patrimonio de la Lotería de Bogotá",20%,IF(M35="Entre el 1% y el 3% del patrimonio de la Lotería de Bogotá",40%,IF(M35="Entre el 3% y el 6% del patrimonio de la Lotería de Bogotá",60%,IF(M35="Entre el 6% y el 10% del patrimonio de la Lotería de Bogotá",80%,IF(M35="Mayor al 10% del patrimonio de la Lotería de Bogotá",100%,IF(M35="NA",0%,""))))))</f>
        <v>0.2</v>
      </c>
      <c r="O35" s="786" t="s">
        <v>64</v>
      </c>
      <c r="P35" s="282">
        <f t="shared" ref="P35:P37" si="29">IF(O35="El riesgo afecta la imagen de algún área de la organización",20%,IF(O35="El riesgo afecta la imagen de la entidad internamente, de conocimiento general nivel interno, de junta directiva y accionistas y/o de proveedores",40%,IF(O35="El riesgo afecta la imagen de la entidad con algunos usuarios de relevancia frente al logro de los objetivos",60%,IF(O35="El riesgo afecta la imagen de la entidad con efecto publicitario sistenido a nivel de sector administrativo, nivel departamental o municipal",80%,IF(O35="El riesgo afecta la imagen de la entidad a nivel nacional, con efecto publicitario sistenido a nivel país",100%,IF(O35="NA",0%,""))))))</f>
        <v>0.6</v>
      </c>
      <c r="Q35" s="786" t="s">
        <v>73</v>
      </c>
      <c r="R35" s="282">
        <f t="shared" ref="R35:R36" si="30">IF(Q35="Interrupción de la operación por menos de un día",20%,IF(Q35="Interrupción de la operación por un día completo",40%,IF(Q35="Interrupción de la operación mayor a 1 día y menor a 2 días",60%,IF(Q35="Interrupción de la operación por dos días completos",80%,IF(Q35="Interrupción de la operación por más de dos días",100%,IF(Q35="NA",0%,""))))))</f>
        <v>0</v>
      </c>
      <c r="S35" s="792" t="s">
        <v>72</v>
      </c>
      <c r="T35" s="792" t="s">
        <v>28</v>
      </c>
      <c r="U35" s="278">
        <f t="shared" ref="U35:U36" si="31">+MAX(N35,P35,R35)</f>
        <v>0.6</v>
      </c>
      <c r="V35" s="816" t="str">
        <f>IF(L35&lt;=20%,"Muy baja",IF(L35&lt;=40%,"Baja",IF(L35&lt;=60%,"Media",IF(L35&lt;=80%,"Alta",IF(L35&lt;=100%,"Muy alta",IF(L35&gt;=100%,"Muy alta",""))))))</f>
        <v>Muy baja</v>
      </c>
      <c r="W35" s="449">
        <f>+IFERROR(VLOOKUP(V35,[6]Fórmula!$F$1:$G$6,2,FALSE),"")</f>
        <v>0.2</v>
      </c>
      <c r="X35" s="816" t="str">
        <f>IF(U35=20%,"Leve",IF(U35=40%,"Menor",IF(U35=60%,"Moderado",IF(U35=80%,"Mayor",IF(U35=100%,"Catastrófico","")))))</f>
        <v>Moderado</v>
      </c>
      <c r="Y35" s="449">
        <f>+IFERROR(VLOOKUP(X35,[6]Fórmula!$H$1:$I$6,2,FALSE),"")</f>
        <v>0.6</v>
      </c>
      <c r="Z35" s="818" t="str">
        <f>+IFERROR(VLOOKUP(V35&amp;X35,[6]Fórmula!$C$2:$D$26,2,FALSE),"")</f>
        <v>Moderado</v>
      </c>
      <c r="AA35" s="449">
        <f t="shared" si="13"/>
        <v>0.5</v>
      </c>
      <c r="AB35" s="822"/>
      <c r="AC35" s="962" t="s">
        <v>1202</v>
      </c>
      <c r="AD35" s="786" t="s">
        <v>57</v>
      </c>
      <c r="AE35" s="829">
        <f t="shared" ref="AE35" si="32">IF(AD35="Preventivo",25%,IF(AD35="Detectivo",15%,IF(AD35="Correctivo",10%,"")))</f>
        <v>0.25</v>
      </c>
      <c r="AF35" s="786" t="s">
        <v>215</v>
      </c>
      <c r="AG35" s="829">
        <f t="shared" ref="AG35" si="33">IF(AF35="Manual",15%,IF(AF35="Automático",25%,""))</f>
        <v>0.15</v>
      </c>
      <c r="AH35" s="829">
        <f t="shared" ref="AH35" si="34">+AG35+AE35</f>
        <v>0.4</v>
      </c>
      <c r="AI35" s="922" t="s">
        <v>24</v>
      </c>
      <c r="AJ35" s="922" t="s">
        <v>1251</v>
      </c>
      <c r="AM35" s="818" t="str">
        <f>+IF(B35="Corrupción","Moderado",IF(AL35&lt;=25%,"Bajo",IF(AL35&lt;=50%,"Moderado",IF(AL35&lt;=75%,"Alto",IF(AL35&gt;75%,"Extremo","")))))</f>
        <v>Bajo</v>
      </c>
      <c r="AN35" s="783" t="s">
        <v>59</v>
      </c>
      <c r="AO35" s="83"/>
      <c r="AP35" s="84"/>
      <c r="AQ35" s="519"/>
      <c r="AR35" s="519"/>
      <c r="AS35" s="82"/>
    </row>
    <row r="36" spans="1:46" ht="60.75" customHeight="1" thickBot="1" x14ac:dyDescent="0.35">
      <c r="A36" s="806"/>
      <c r="B36" s="788"/>
      <c r="C36" s="788"/>
      <c r="D36" s="788"/>
      <c r="E36" s="788"/>
      <c r="F36" s="363" t="s">
        <v>1249</v>
      </c>
      <c r="G36" s="689"/>
      <c r="H36" s="958"/>
      <c r="I36" s="826"/>
      <c r="J36" s="788"/>
      <c r="K36" s="788"/>
      <c r="L36" s="961"/>
      <c r="M36" s="788"/>
      <c r="N36" s="282" t="str">
        <f t="shared" si="28"/>
        <v/>
      </c>
      <c r="O36" s="788"/>
      <c r="P36" s="282" t="str">
        <f t="shared" si="29"/>
        <v/>
      </c>
      <c r="Q36" s="788"/>
      <c r="R36" s="282" t="str">
        <f t="shared" si="30"/>
        <v/>
      </c>
      <c r="S36" s="794"/>
      <c r="T36" s="794"/>
      <c r="U36" s="278">
        <f t="shared" si="31"/>
        <v>0</v>
      </c>
      <c r="V36" s="817"/>
      <c r="W36" s="449" t="str">
        <f>+IFERROR(VLOOKUP(V36,[6]Fórmula!$F$1:$G$6,2,FALSE),"")</f>
        <v/>
      </c>
      <c r="X36" s="817"/>
      <c r="Y36" s="449" t="str">
        <f>+IFERROR(VLOOKUP(X36,[6]Fórmula!$H$1:$I$6,2,FALSE),"")</f>
        <v/>
      </c>
      <c r="Z36" s="819"/>
      <c r="AA36" s="449" t="str">
        <f t="shared" si="13"/>
        <v/>
      </c>
      <c r="AB36" s="956"/>
      <c r="AC36" s="963"/>
      <c r="AD36" s="821"/>
      <c r="AE36" s="924"/>
      <c r="AF36" s="821"/>
      <c r="AG36" s="924"/>
      <c r="AH36" s="924"/>
      <c r="AI36" s="923"/>
      <c r="AJ36" s="923"/>
      <c r="AM36" s="947"/>
      <c r="AN36" s="820"/>
      <c r="AO36" s="83"/>
      <c r="AP36" s="84"/>
      <c r="AQ36" s="519"/>
      <c r="AR36" s="519"/>
      <c r="AS36" s="82"/>
    </row>
    <row r="37" spans="1:46" s="617" customFormat="1" ht="409.6" x14ac:dyDescent="0.3">
      <c r="A37" s="602" t="s">
        <v>51</v>
      </c>
      <c r="B37" s="29" t="s">
        <v>1264</v>
      </c>
      <c r="C37" s="29" t="s">
        <v>58</v>
      </c>
      <c r="D37" s="29" t="s">
        <v>79</v>
      </c>
      <c r="E37" s="29" t="s">
        <v>80</v>
      </c>
      <c r="F37" s="40" t="s">
        <v>1261</v>
      </c>
      <c r="G37" s="182" t="s">
        <v>533</v>
      </c>
      <c r="H37" s="622" t="s">
        <v>1262</v>
      </c>
      <c r="I37" s="40" t="s">
        <v>1263</v>
      </c>
      <c r="J37" s="603" t="s">
        <v>95</v>
      </c>
      <c r="K37" s="604">
        <v>1</v>
      </c>
      <c r="L37" s="605">
        <f>IF(J37="Diaria",+(K37/360),IF(J37="Mensual",+(K37/12),IF(J37="Bimestral",+(K37/6),IF(J37="Trimestral",+(K37/4),IF(J37="Semestral",+(K37/2),IF(J37="Anual",+(K37/1),""))))))</f>
        <v>0.5</v>
      </c>
      <c r="M37" s="604" t="s">
        <v>47</v>
      </c>
      <c r="N37" s="588">
        <f t="shared" si="28"/>
        <v>0.4</v>
      </c>
      <c r="O37" s="606" t="s">
        <v>76</v>
      </c>
      <c r="P37" s="588" t="str">
        <f t="shared" si="29"/>
        <v/>
      </c>
      <c r="Q37" s="604" t="s">
        <v>73</v>
      </c>
      <c r="R37" s="588">
        <f>IF(Q37="Interrupción de la operación por menos de un día",20%,IF(Q37="Interrupción de la operación por un día completo",40%,IF(Q37="Interrupción de la operación mayor a 1 día y menor a 2 días",60%,IF(Q37="Interrupción de la operación por dos días completos",80%,IF(Q37="Interrupción de la operación por más de dos días",100%,IF(Q37="NA",0%,""))))))</f>
        <v>0</v>
      </c>
      <c r="S37" s="607" t="s">
        <v>60</v>
      </c>
      <c r="T37" s="607" t="s">
        <v>73</v>
      </c>
      <c r="U37" s="608">
        <f>+MAX(N37,P37,R37)</f>
        <v>0.4</v>
      </c>
      <c r="V37" s="609" t="str">
        <f>IF(L37&lt;=20%,"Muy baja",IF(L37&lt;=40%,"Baja",IF(L37&lt;=60%,"Media",IF(L37&lt;=80%,"Alta",IF(L37&lt;=100%,"Muy alta",IF(L37&gt;=100%,"Muy alta",""))))))</f>
        <v>Media</v>
      </c>
      <c r="W37" s="610">
        <f>+IFERROR(VLOOKUP(V37,[3]Fórmula!$F$1:$G$6,2,FALSE),"")</f>
        <v>0.6</v>
      </c>
      <c r="X37" s="611" t="s">
        <v>56</v>
      </c>
      <c r="Y37" s="610">
        <f>+IFERROR(VLOOKUP(X37,[3]Fórmula!$H$1:$I$6,2,FALSE),"")</f>
        <v>0.6</v>
      </c>
      <c r="Z37" s="611" t="str">
        <f>+IFERROR(VLOOKUP(V37&amp;X37,[3]Fórmula!$C$2:$D$26,2,FALSE),"")</f>
        <v>Moderado</v>
      </c>
      <c r="AA37" s="612">
        <f>IF(Z37="Bajo",25%,IF(Z37="Moderado",50%,IF(Z37="Alto",75%,IF(Z37="Extremo",100%,""))))</f>
        <v>0.5</v>
      </c>
      <c r="AB37" s="613"/>
      <c r="AC37" s="603" t="s">
        <v>1313</v>
      </c>
      <c r="AD37" s="40" t="s">
        <v>57</v>
      </c>
      <c r="AE37" s="589">
        <f t="shared" ref="AE37" si="35">IF(AD37="Preventivo",25%,IF(AD37="Detectivo",15%,IF(AD37="Correctivo",10%,"")))</f>
        <v>0.25</v>
      </c>
      <c r="AF37" s="40" t="s">
        <v>215</v>
      </c>
      <c r="AG37" s="589">
        <f t="shared" ref="AG37" si="36">IF(AF37="Manual",15%,IF(AF37="Automático",25%,""))</f>
        <v>0.15</v>
      </c>
      <c r="AH37" s="589">
        <f t="shared" ref="AH37" si="37">+AG37+AE37</f>
        <v>0.4</v>
      </c>
      <c r="AI37" s="40" t="s">
        <v>216</v>
      </c>
      <c r="AJ37" s="40" t="s">
        <v>24</v>
      </c>
      <c r="AK37" s="40" t="s">
        <v>1312</v>
      </c>
      <c r="AL37" s="29">
        <f>+AA37*AH37</f>
        <v>0.2</v>
      </c>
      <c r="AM37" s="652" t="s">
        <v>56</v>
      </c>
      <c r="AN37" s="654" t="s">
        <v>59</v>
      </c>
      <c r="AO37" s="182"/>
      <c r="AP37" s="46"/>
      <c r="AQ37" s="618"/>
      <c r="AR37" s="618"/>
      <c r="AS37" s="46"/>
    </row>
    <row r="38" spans="1:46" ht="290.25" customHeight="1" thickBot="1" x14ac:dyDescent="0.35">
      <c r="A38" s="640" t="s">
        <v>217</v>
      </c>
      <c r="B38" s="348" t="s">
        <v>29</v>
      </c>
      <c r="C38" s="348" t="s">
        <v>92</v>
      </c>
      <c r="D38" s="348" t="s">
        <v>79</v>
      </c>
      <c r="E38" s="348" t="s">
        <v>36</v>
      </c>
      <c r="F38" s="350" t="s">
        <v>1339</v>
      </c>
      <c r="G38" s="348" t="s">
        <v>1300</v>
      </c>
      <c r="H38" s="641" t="s">
        <v>835</v>
      </c>
      <c r="I38" s="350" t="s">
        <v>836</v>
      </c>
      <c r="J38" s="348" t="s">
        <v>66</v>
      </c>
      <c r="K38" s="348">
        <v>1</v>
      </c>
      <c r="L38" s="636">
        <f>IF(J38="Diaria",+(K38/360),IF(J38="Mensual",+(K38/12),IF(J38="Bimestral",+(K38/6),IF(J38="Trimestral",+(K38/4),IF(J38="Semestral",+(K38/2),IF(J38="Anual",+(K38/1),""))))))</f>
        <v>8.3333333333333329E-2</v>
      </c>
      <c r="M38" s="348" t="s">
        <v>73</v>
      </c>
      <c r="N38" s="348">
        <f>IF(M38="Menor al 1% del patrimonio de la Lotería de Bogotá",20%,IF(M38="Entre el 1% y el 3% del patrimonio de la Lotería de Bogotá",40%,IF(M38="Entre el 3% y el 6% del patrimonio de la Lotería de Bogotá",60%,IF(M38="Entre el 6% y el 10% del patrimonio de la Lotería de Bogotá",80%,IF(M38="Mayor al 10% del patrimonio de la Lotería de Bogotá",100%,IF(M38="NA",0%,""))))))</f>
        <v>0</v>
      </c>
      <c r="O38" s="348" t="s">
        <v>31</v>
      </c>
      <c r="P38" s="348">
        <f>IF(O38="El riesgo afecta la imagen de algún área de la organización",20%,IF(O38="El riesgo afecta la imagen de la entidad internamente, de conocimiento general nivel interno, de junta directiva y accionistas y/o de proveedores",40%,IF(O38="El riesgo afecta la imagen de la entidad con algunos usuarios de relevancia frente al logro de los objetivos",60%,IF(O38="El riesgo afecta la imagen de la entidad con efecto publicitario sistenido a nivel de sector administrativo, nivel departamental o municipal",80%,IF(O38="El riesgo afecta la imagen de la entidad a nivel nacional, con efecto publicitario sistenido a nivel país",100%,IF(O38="NA",0%,""))))))</f>
        <v>0.2</v>
      </c>
      <c r="Q38" s="348" t="s">
        <v>73</v>
      </c>
      <c r="R38" s="348">
        <f>IF(Q38="Interrupción de la operación por menos de un día",20%,IF(Q38="Interrupción de la operación por un día completo",40%,IF(Q38="Interrupción de la operación mayor a 1 día y menor a 2 días",60%,IF(Q38="Interrupción de la operación por dos días completos",80%,IF(Q38="Interrupción de la operación por más de dos días",100%,IF(Q38="NA",0%,""))))))</f>
        <v>0</v>
      </c>
      <c r="S38" s="635" t="s">
        <v>60</v>
      </c>
      <c r="T38" s="635" t="s">
        <v>45</v>
      </c>
      <c r="U38" s="635">
        <f>+MAX(N38,P38,R38)</f>
        <v>0.2</v>
      </c>
      <c r="V38" s="637" t="str">
        <f>IF(L38&lt;=20%,"Muy baja",IF(L38&lt;=40%,"Baja",IF(L38&lt;=60%,"Media",IF(L38&lt;=80%,"Alta",IF(L38&lt;=100%,"Muy alta",IF(L38&gt;=100%,"Muy alta",""))))))</f>
        <v>Muy baja</v>
      </c>
      <c r="W38" s="639">
        <f>+IFERROR(VLOOKUP(V38,Fórmula!$F$1:$G$6,2,FALSE),"")</f>
        <v>0.2</v>
      </c>
      <c r="X38" s="637" t="str">
        <f>IF(U38=20%,"Leve",IF(U38=40%,"Menor",IF(U38=60%,"Moderado",IF(U38=80%,"Mayor",IF(U38=100%,"Catastrófico","")))))</f>
        <v>Leve</v>
      </c>
      <c r="Y38" s="639">
        <f>+IFERROR(VLOOKUP(X38,Fórmula!$H$1:$I$6,2,FALSE),"")</f>
        <v>0.2</v>
      </c>
      <c r="Z38" s="352" t="str">
        <f>+IFERROR(VLOOKUP(V38&amp;X38,Fórmula!$C$2:$D$26,2,FALSE),"")</f>
        <v>Bajo</v>
      </c>
      <c r="AA38" s="643">
        <f>IF(Z38="Bajo",25%,IF(Z38="Moderado",50%,IF(Z38="Alto",75%,IF(Z38="Extremo",100%,""))))</f>
        <v>0.25</v>
      </c>
      <c r="AB38" s="642" t="s">
        <v>837</v>
      </c>
      <c r="AC38" s="404" t="s">
        <v>1341</v>
      </c>
      <c r="AD38" s="71" t="s">
        <v>57</v>
      </c>
      <c r="AE38" s="72">
        <f>IF(AD38="Preventivo",25%,IF(AD38="Detectivo",15%,IF(AD38="Correctivo",10%,"")))</f>
        <v>0.25</v>
      </c>
      <c r="AF38" s="350" t="s">
        <v>732</v>
      </c>
      <c r="AG38" s="72">
        <f>IF(AF38="Manual",15%,IF(AF38="Automático",25%,""))</f>
        <v>0.25</v>
      </c>
      <c r="AH38" s="72">
        <f>+AG38+AE38</f>
        <v>0.5</v>
      </c>
      <c r="AI38" s="348" t="s">
        <v>24</v>
      </c>
      <c r="AJ38" s="350" t="s">
        <v>838</v>
      </c>
      <c r="AK38" s="350">
        <f>+AH38*AA38</f>
        <v>0.125</v>
      </c>
      <c r="AL38" s="73">
        <f>+AA38-AK38</f>
        <v>0.125</v>
      </c>
      <c r="AM38" s="352" t="s">
        <v>169</v>
      </c>
      <c r="AN38" s="647" t="s">
        <v>59</v>
      </c>
      <c r="AO38" s="93"/>
      <c r="AP38" s="293"/>
      <c r="AQ38" s="36"/>
      <c r="AR38" s="36"/>
      <c r="AS38" s="296"/>
      <c r="AT38" s="34"/>
    </row>
  </sheetData>
  <sheetProtection formatCells="0" formatColumns="0" formatRows="0"/>
  <autoFilter ref="A3:AS24" xr:uid="{00000000-0009-0000-0000-00000C000000}">
    <filterColumn colId="6" showButton="0"/>
    <filterColumn colId="34" showButton="0"/>
    <filterColumn colId="36" showButton="0"/>
    <filterColumn colId="37" showButton="0"/>
  </autoFilter>
  <mergeCells count="328">
    <mergeCell ref="AC35:AC36"/>
    <mergeCell ref="AM35:AM36"/>
    <mergeCell ref="AN35:AN36"/>
    <mergeCell ref="AB33:AB34"/>
    <mergeCell ref="AC33:AC34"/>
    <mergeCell ref="AM33:AM34"/>
    <mergeCell ref="AN33:AN34"/>
    <mergeCell ref="A35:A36"/>
    <mergeCell ref="B35:B36"/>
    <mergeCell ref="C35:C36"/>
    <mergeCell ref="D35:D36"/>
    <mergeCell ref="E35:E36"/>
    <mergeCell ref="G35:G36"/>
    <mergeCell ref="H35:H36"/>
    <mergeCell ref="I35:I36"/>
    <mergeCell ref="J35:J36"/>
    <mergeCell ref="K35:K36"/>
    <mergeCell ref="L35:L36"/>
    <mergeCell ref="M35:M36"/>
    <mergeCell ref="O35:O36"/>
    <mergeCell ref="Q35:Q36"/>
    <mergeCell ref="S35:S36"/>
    <mergeCell ref="T35:T36"/>
    <mergeCell ref="V35:V36"/>
    <mergeCell ref="X35:X36"/>
    <mergeCell ref="Z35:Z36"/>
    <mergeCell ref="AB35:AB36"/>
    <mergeCell ref="Z31:Z32"/>
    <mergeCell ref="AB31:AB32"/>
    <mergeCell ref="AM31:AM32"/>
    <mergeCell ref="AN31:AN32"/>
    <mergeCell ref="AC31:AC32"/>
    <mergeCell ref="A33:A34"/>
    <mergeCell ref="B33:B34"/>
    <mergeCell ref="C33:C34"/>
    <mergeCell ref="D33:D34"/>
    <mergeCell ref="E33:E34"/>
    <mergeCell ref="G33:G34"/>
    <mergeCell ref="H33:H34"/>
    <mergeCell ref="I33:I34"/>
    <mergeCell ref="J33:J34"/>
    <mergeCell ref="K33:K34"/>
    <mergeCell ref="L33:L34"/>
    <mergeCell ref="M33:M34"/>
    <mergeCell ref="O33:O34"/>
    <mergeCell ref="Q33:Q34"/>
    <mergeCell ref="S33:S34"/>
    <mergeCell ref="T33:T34"/>
    <mergeCell ref="V33:V34"/>
    <mergeCell ref="X33:X34"/>
    <mergeCell ref="Z33:Z34"/>
    <mergeCell ref="K31:K32"/>
    <mergeCell ref="L31:L32"/>
    <mergeCell ref="M31:M32"/>
    <mergeCell ref="O31:O32"/>
    <mergeCell ref="Q31:Q32"/>
    <mergeCell ref="S31:S32"/>
    <mergeCell ref="T31:T32"/>
    <mergeCell ref="V31:V32"/>
    <mergeCell ref="X31:X32"/>
    <mergeCell ref="A31:A32"/>
    <mergeCell ref="B31:B32"/>
    <mergeCell ref="C31:C32"/>
    <mergeCell ref="D31:D32"/>
    <mergeCell ref="E31:E32"/>
    <mergeCell ref="G31:G32"/>
    <mergeCell ref="H31:H32"/>
    <mergeCell ref="I31:I32"/>
    <mergeCell ref="J31:J32"/>
    <mergeCell ref="A29:A30"/>
    <mergeCell ref="B29:B30"/>
    <mergeCell ref="C29:C30"/>
    <mergeCell ref="D29:D30"/>
    <mergeCell ref="E29:E30"/>
    <mergeCell ref="G29:G30"/>
    <mergeCell ref="H29:H30"/>
    <mergeCell ref="A26:A27"/>
    <mergeCell ref="B26:B27"/>
    <mergeCell ref="C26:C27"/>
    <mergeCell ref="D26:D27"/>
    <mergeCell ref="E26:E27"/>
    <mergeCell ref="G26:G27"/>
    <mergeCell ref="AN26:AN27"/>
    <mergeCell ref="AN29:AN30"/>
    <mergeCell ref="K29:K30"/>
    <mergeCell ref="L29:L30"/>
    <mergeCell ref="M29:M30"/>
    <mergeCell ref="O29:O30"/>
    <mergeCell ref="H26:H27"/>
    <mergeCell ref="I26:I27"/>
    <mergeCell ref="J26:J27"/>
    <mergeCell ref="AM29:AM30"/>
    <mergeCell ref="K26:K27"/>
    <mergeCell ref="L26:L27"/>
    <mergeCell ref="M26:M27"/>
    <mergeCell ref="O26:O27"/>
    <mergeCell ref="Q26:Q27"/>
    <mergeCell ref="I29:I30"/>
    <mergeCell ref="J29:J30"/>
    <mergeCell ref="Z29:Z30"/>
    <mergeCell ref="AB29:AB30"/>
    <mergeCell ref="S26:S27"/>
    <mergeCell ref="T26:T27"/>
    <mergeCell ref="V26:V27"/>
    <mergeCell ref="X26:X27"/>
    <mergeCell ref="Z26:Z27"/>
    <mergeCell ref="AA5:AA7"/>
    <mergeCell ref="G5:G7"/>
    <mergeCell ref="H5:H7"/>
    <mergeCell ref="AB26:AB27"/>
    <mergeCell ref="Q29:Q30"/>
    <mergeCell ref="S29:S30"/>
    <mergeCell ref="T29:T30"/>
    <mergeCell ref="V29:V30"/>
    <mergeCell ref="X29:X30"/>
    <mergeCell ref="N13:N15"/>
    <mergeCell ref="O13:O15"/>
    <mergeCell ref="J16:J17"/>
    <mergeCell ref="Y22:Y23"/>
    <mergeCell ref="Z22:Z23"/>
    <mergeCell ref="R22:R23"/>
    <mergeCell ref="S22:S23"/>
    <mergeCell ref="V22:V23"/>
    <mergeCell ref="W22:W23"/>
    <mergeCell ref="V8:V12"/>
    <mergeCell ref="S5:S7"/>
    <mergeCell ref="K5:K7"/>
    <mergeCell ref="L5:L7"/>
    <mergeCell ref="N16:N17"/>
    <mergeCell ref="AO5:AO6"/>
    <mergeCell ref="AP5:AP6"/>
    <mergeCell ref="D13:D15"/>
    <mergeCell ref="E13:E15"/>
    <mergeCell ref="F13:F15"/>
    <mergeCell ref="AN8:AN12"/>
    <mergeCell ref="X5:X7"/>
    <mergeCell ref="Y5:Y7"/>
    <mergeCell ref="W8:W11"/>
    <mergeCell ref="P8:P11"/>
    <mergeCell ref="R8:R11"/>
    <mergeCell ref="U8:U11"/>
    <mergeCell ref="S8:S12"/>
    <mergeCell ref="T8:T12"/>
    <mergeCell ref="M8:M12"/>
    <mergeCell ref="O8:O12"/>
    <mergeCell ref="Q8:Q12"/>
    <mergeCell ref="L8:L12"/>
    <mergeCell ref="N8:N11"/>
    <mergeCell ref="J8:J12"/>
    <mergeCell ref="W5:W7"/>
    <mergeCell ref="AN5:AN7"/>
    <mergeCell ref="K8:K12"/>
    <mergeCell ref="Z5:Z7"/>
    <mergeCell ref="A1:AS1"/>
    <mergeCell ref="A2:T3"/>
    <mergeCell ref="U2:AB3"/>
    <mergeCell ref="AC2:AK2"/>
    <mergeCell ref="AM2:AN2"/>
    <mergeCell ref="AO2:AS2"/>
    <mergeCell ref="AC3:AC4"/>
    <mergeCell ref="AD3:AG3"/>
    <mergeCell ref="AH3:AH4"/>
    <mergeCell ref="AI3:AK3"/>
    <mergeCell ref="AL3:AN4"/>
    <mergeCell ref="AO3:AP4"/>
    <mergeCell ref="AQ3:AQ4"/>
    <mergeCell ref="AR3:AR4"/>
    <mergeCell ref="AS3:AS4"/>
    <mergeCell ref="G4:H4"/>
    <mergeCell ref="AJ4:AK4"/>
    <mergeCell ref="AS5:AS6"/>
    <mergeCell ref="AB5:AB7"/>
    <mergeCell ref="AM5:AM7"/>
    <mergeCell ref="M13:M15"/>
    <mergeCell ref="K13:K15"/>
    <mergeCell ref="A5:A7"/>
    <mergeCell ref="B5:B7"/>
    <mergeCell ref="C5:C7"/>
    <mergeCell ref="D5:D7"/>
    <mergeCell ref="E5:E7"/>
    <mergeCell ref="Q5:Q7"/>
    <mergeCell ref="O5:O7"/>
    <mergeCell ref="P5:P7"/>
    <mergeCell ref="M5:M7"/>
    <mergeCell ref="F5:F7"/>
    <mergeCell ref="N5:N7"/>
    <mergeCell ref="J5:J7"/>
    <mergeCell ref="AN13:AN15"/>
    <mergeCell ref="V13:V15"/>
    <mergeCell ref="W13:W15"/>
    <mergeCell ref="X13:X15"/>
    <mergeCell ref="Y13:Y15"/>
    <mergeCell ref="AQ5:AQ6"/>
    <mergeCell ref="AR5:AR6"/>
    <mergeCell ref="H16:H17"/>
    <mergeCell ref="I16:I17"/>
    <mergeCell ref="M16:M17"/>
    <mergeCell ref="T5:T7"/>
    <mergeCell ref="Z8:Z12"/>
    <mergeCell ref="S13:S15"/>
    <mergeCell ref="P13:P15"/>
    <mergeCell ref="Q13:Q15"/>
    <mergeCell ref="R13:R15"/>
    <mergeCell ref="R16:R17"/>
    <mergeCell ref="H13:H15"/>
    <mergeCell ref="I13:I15"/>
    <mergeCell ref="J13:J15"/>
    <mergeCell ref="I8:I12"/>
    <mergeCell ref="I5:I7"/>
    <mergeCell ref="R5:R7"/>
    <mergeCell ref="U5:U7"/>
    <mergeCell ref="V5:V7"/>
    <mergeCell ref="O16:O17"/>
    <mergeCell ref="P16:P17"/>
    <mergeCell ref="S16:S17"/>
    <mergeCell ref="T16:T17"/>
    <mergeCell ref="K16:K17"/>
    <mergeCell ref="L16:L17"/>
    <mergeCell ref="L13:L15"/>
    <mergeCell ref="P22:P23"/>
    <mergeCell ref="Q22:Q23"/>
    <mergeCell ref="AA22:AA23"/>
    <mergeCell ref="AM22:AM23"/>
    <mergeCell ref="X22:X23"/>
    <mergeCell ref="AB22:AB23"/>
    <mergeCell ref="Q16:Q17"/>
    <mergeCell ref="M18:M20"/>
    <mergeCell ref="O18:O20"/>
    <mergeCell ref="Q18:Q20"/>
    <mergeCell ref="S18:S20"/>
    <mergeCell ref="V16:V17"/>
    <mergeCell ref="W16:W17"/>
    <mergeCell ref="AM16:AM17"/>
    <mergeCell ref="AA16:AA17"/>
    <mergeCell ref="M22:M23"/>
    <mergeCell ref="T22:T23"/>
    <mergeCell ref="U22:U23"/>
    <mergeCell ref="AN22:AN23"/>
    <mergeCell ref="N22:N23"/>
    <mergeCell ref="O22:O23"/>
    <mergeCell ref="AB8:AB12"/>
    <mergeCell ref="AM8:AM12"/>
    <mergeCell ref="AB13:AB15"/>
    <mergeCell ref="AM13:AM15"/>
    <mergeCell ref="X16:X17"/>
    <mergeCell ref="Z16:Z17"/>
    <mergeCell ref="T13:T15"/>
    <mergeCell ref="AB16:AB17"/>
    <mergeCell ref="Y16:Y17"/>
    <mergeCell ref="AA13:AA15"/>
    <mergeCell ref="Z13:Z15"/>
    <mergeCell ref="U13:U15"/>
    <mergeCell ref="U16:U17"/>
    <mergeCell ref="Y8:Y11"/>
    <mergeCell ref="AA8:AA11"/>
    <mergeCell ref="AN16:AN17"/>
    <mergeCell ref="X8:X12"/>
    <mergeCell ref="AN18:AN20"/>
    <mergeCell ref="AM18:AM20"/>
    <mergeCell ref="A16:A17"/>
    <mergeCell ref="B16:B17"/>
    <mergeCell ref="C16:C17"/>
    <mergeCell ref="D16:D17"/>
    <mergeCell ref="E16:E17"/>
    <mergeCell ref="A22:A23"/>
    <mergeCell ref="B22:B23"/>
    <mergeCell ref="C22:C23"/>
    <mergeCell ref="D22:D23"/>
    <mergeCell ref="E22:E23"/>
    <mergeCell ref="D18:D20"/>
    <mergeCell ref="E18:E20"/>
    <mergeCell ref="F22:F23"/>
    <mergeCell ref="J22:J23"/>
    <mergeCell ref="K22:K23"/>
    <mergeCell ref="L22:L23"/>
    <mergeCell ref="A13:A15"/>
    <mergeCell ref="B13:B15"/>
    <mergeCell ref="C13:C15"/>
    <mergeCell ref="A8:A12"/>
    <mergeCell ref="B8:B12"/>
    <mergeCell ref="C8:C12"/>
    <mergeCell ref="D8:D12"/>
    <mergeCell ref="E8:E12"/>
    <mergeCell ref="H8:H12"/>
    <mergeCell ref="F8:F12"/>
    <mergeCell ref="G8:G12"/>
    <mergeCell ref="G13:G15"/>
    <mergeCell ref="F16:F17"/>
    <mergeCell ref="G16:G17"/>
    <mergeCell ref="A18:A20"/>
    <mergeCell ref="B18:B20"/>
    <mergeCell ref="C18:C20"/>
    <mergeCell ref="G22:G23"/>
    <mergeCell ref="H22:H23"/>
    <mergeCell ref="I22:I23"/>
    <mergeCell ref="F18:F20"/>
    <mergeCell ref="G18:G20"/>
    <mergeCell ref="H18:H20"/>
    <mergeCell ref="I18:I20"/>
    <mergeCell ref="J18:J20"/>
    <mergeCell ref="K18:K20"/>
    <mergeCell ref="L18:L20"/>
    <mergeCell ref="AB18:AB20"/>
    <mergeCell ref="T18:T20"/>
    <mergeCell ref="V18:V20"/>
    <mergeCell ref="X18:X20"/>
    <mergeCell ref="Z18:Z20"/>
    <mergeCell ref="AI35:AI36"/>
    <mergeCell ref="AH35:AH36"/>
    <mergeCell ref="AG35:AG36"/>
    <mergeCell ref="AF35:AF36"/>
    <mergeCell ref="AE35:AE36"/>
    <mergeCell ref="AD35:AD36"/>
    <mergeCell ref="AJ35:AJ36"/>
    <mergeCell ref="AD31:AD32"/>
    <mergeCell ref="AE31:AE32"/>
    <mergeCell ref="AF31:AF32"/>
    <mergeCell ref="AG31:AG32"/>
    <mergeCell ref="AH31:AH32"/>
    <mergeCell ref="AI31:AI32"/>
    <mergeCell ref="AJ31:AJ32"/>
    <mergeCell ref="AJ33:AJ34"/>
    <mergeCell ref="AD33:AD34"/>
    <mergeCell ref="AE33:AE34"/>
    <mergeCell ref="AF33:AF34"/>
    <mergeCell ref="AG33:AG34"/>
    <mergeCell ref="AH33:AH34"/>
    <mergeCell ref="AI33:AI34"/>
  </mergeCells>
  <conditionalFormatting sqref="AC8 AC16:AH16 AP25">
    <cfRule type="containsText" dxfId="633" priority="79" operator="containsText" text="ALTA">
      <formula>NOT(ISERROR(SEARCH("ALTA",AC8)))</formula>
    </cfRule>
    <cfRule type="containsText" dxfId="632" priority="78" operator="containsText" text="MEDIA">
      <formula>NOT(ISERROR(SEARCH("MEDIA",AC8)))</formula>
    </cfRule>
    <cfRule type="containsText" dxfId="631" priority="77" operator="containsText" text="BAJA">
      <formula>NOT(ISERROR(SEARCH("BAJA",AC8)))</formula>
    </cfRule>
  </conditionalFormatting>
  <conditionalFormatting sqref="AC18:AC19 AC21:AC23 AC24:AJ24 AI22:AJ22">
    <cfRule type="containsText" dxfId="630" priority="49" operator="containsText" text="ALTA">
      <formula>NOT(ISERROR(SEARCH("ALTA",AC18)))</formula>
    </cfRule>
  </conditionalFormatting>
  <conditionalFormatting sqref="AC18:AC19 AC21:AC24 AK22:AL23">
    <cfRule type="containsText" dxfId="629" priority="47" operator="containsText" text="BAJA">
      <formula>NOT(ISERROR(SEARCH("BAJA",AC18)))</formula>
    </cfRule>
    <cfRule type="containsText" dxfId="628" priority="48" operator="containsText" text="MEDIA">
      <formula>NOT(ISERROR(SEARCH("MEDIA",AC18)))</formula>
    </cfRule>
  </conditionalFormatting>
  <conditionalFormatting sqref="AI37">
    <cfRule type="containsText" dxfId="627" priority="15" operator="containsText" text="BAJA">
      <formula>NOT(ISERROR(SEARCH("BAJA",AI37)))</formula>
    </cfRule>
    <cfRule type="containsText" dxfId="626" priority="15" operator="containsText" text="MEDIA">
      <formula>NOT(ISERROR(SEARCH("MEDIA",AI37)))</formula>
    </cfRule>
    <cfRule type="containsText" dxfId="625" priority="15" operator="containsText" text="ALTA">
      <formula>NOT(ISERROR(SEARCH("ALTA",AI37)))</formula>
    </cfRule>
  </conditionalFormatting>
  <conditionalFormatting sqref="AI18:AJ18 AI21:AJ21">
    <cfRule type="containsText" dxfId="624" priority="67" operator="containsText" text="MEDIA">
      <formula>NOT(ISERROR(SEARCH("MEDIA",AI18)))</formula>
    </cfRule>
    <cfRule type="containsText" dxfId="623" priority="66" operator="containsText" text="BAJA">
      <formula>NOT(ISERROR(SEARCH("BAJA",AI18)))</formula>
    </cfRule>
  </conditionalFormatting>
  <conditionalFormatting sqref="AI25:AL25">
    <cfRule type="containsText" dxfId="622" priority="34" operator="containsText" text="BAJA">
      <formula>NOT(ISERROR(SEARCH("BAJA",AI25)))</formula>
    </cfRule>
    <cfRule type="containsText" dxfId="621" priority="35" operator="containsText" text="MEDIA">
      <formula>NOT(ISERROR(SEARCH("MEDIA",AI25)))</formula>
    </cfRule>
    <cfRule type="containsText" dxfId="620" priority="36" operator="containsText" text="ALTA">
      <formula>NOT(ISERROR(SEARCH("ALTA",AI25)))</formula>
    </cfRule>
  </conditionalFormatting>
  <conditionalFormatting sqref="AJ8:AJ9">
    <cfRule type="containsText" dxfId="619" priority="76" operator="containsText" text="ALTA">
      <formula>NOT(ISERROR(SEARCH("ALTA",AJ8)))</formula>
    </cfRule>
    <cfRule type="containsText" dxfId="618" priority="75" operator="containsText" text="MEDIA">
      <formula>NOT(ISERROR(SEARCH("MEDIA",AJ8)))</formula>
    </cfRule>
    <cfRule type="containsText" dxfId="617" priority="74" operator="containsText" text="BAJA">
      <formula>NOT(ISERROR(SEARCH("BAJA",AJ8)))</formula>
    </cfRule>
  </conditionalFormatting>
  <conditionalFormatting sqref="AJ13">
    <cfRule type="containsText" dxfId="616" priority="73" operator="containsText" text="ALTA">
      <formula>NOT(ISERROR(SEARCH("ALTA",AJ13)))</formula>
    </cfRule>
    <cfRule type="containsText" dxfId="615" priority="72" operator="containsText" text="MEDIA">
      <formula>NOT(ISERROR(SEARCH("MEDIA",AJ13)))</formula>
    </cfRule>
    <cfRule type="containsText" dxfId="614" priority="71" operator="containsText" text="BAJA">
      <formula>NOT(ISERROR(SEARCH("BAJA",AJ13)))</formula>
    </cfRule>
  </conditionalFormatting>
  <conditionalFormatting sqref="AJ16">
    <cfRule type="containsText" dxfId="613" priority="70" operator="containsText" text="ALTA">
      <formula>NOT(ISERROR(SEARCH("ALTA",AJ16)))</formula>
    </cfRule>
    <cfRule type="containsText" dxfId="612" priority="69" operator="containsText" text="MEDIA">
      <formula>NOT(ISERROR(SEARCH("MEDIA",AJ16)))</formula>
    </cfRule>
    <cfRule type="containsText" dxfId="611" priority="68" operator="containsText" text="BAJA">
      <formula>NOT(ISERROR(SEARCH("BAJA",AJ16)))</formula>
    </cfRule>
  </conditionalFormatting>
  <conditionalFormatting sqref="AJ18:AJ20">
    <cfRule type="containsText" dxfId="610" priority="65" operator="containsText" text="ALTA">
      <formula>NOT(ISERROR(SEARCH("ALTA",AJ18)))</formula>
    </cfRule>
  </conditionalFormatting>
  <conditionalFormatting sqref="AJ19:AJ20">
    <cfRule type="containsText" dxfId="609" priority="64" operator="containsText" text="MEDIA">
      <formula>NOT(ISERROR(SEARCH("MEDIA",AJ19)))</formula>
    </cfRule>
    <cfRule type="containsText" dxfId="608" priority="63" operator="containsText" text="BAJA">
      <formula>NOT(ISERROR(SEARCH("BAJA",AJ19)))</formula>
    </cfRule>
  </conditionalFormatting>
  <conditionalFormatting sqref="AJ21:AJ23">
    <cfRule type="containsText" dxfId="607" priority="59" operator="containsText" text="ALTA">
      <formula>NOT(ISERROR(SEARCH("ALTA",AJ21)))</formula>
    </cfRule>
  </conditionalFormatting>
  <conditionalFormatting sqref="AJ22:AJ24">
    <cfRule type="containsText" dxfId="606" priority="51" operator="containsText" text="MEDIA">
      <formula>NOT(ISERROR(SEARCH("MEDIA",AJ22)))</formula>
    </cfRule>
    <cfRule type="containsText" dxfId="605" priority="50" operator="containsText" text="BAJA">
      <formula>NOT(ISERROR(SEARCH("BAJA",AJ22)))</formula>
    </cfRule>
  </conditionalFormatting>
  <conditionalFormatting sqref="AK5:AL21">
    <cfRule type="containsText" dxfId="604" priority="60" operator="containsText" text="BAJA">
      <formula>NOT(ISERROR(SEARCH("BAJA",AK5)))</formula>
    </cfRule>
    <cfRule type="containsText" dxfId="603" priority="61" operator="containsText" text="MEDIA">
      <formula>NOT(ISERROR(SEARCH("MEDIA",AK5)))</formula>
    </cfRule>
    <cfRule type="containsText" dxfId="602" priority="62" operator="containsText" text="ALTA">
      <formula>NOT(ISERROR(SEARCH("ALTA",AK5)))</formula>
    </cfRule>
  </conditionalFormatting>
  <conditionalFormatting sqref="AK22:AL24">
    <cfRule type="containsText" dxfId="601" priority="58" operator="containsText" text="ALTA">
      <formula>NOT(ISERROR(SEARCH("ALTA",AK22)))</formula>
    </cfRule>
  </conditionalFormatting>
  <conditionalFormatting sqref="AK24:AL24">
    <cfRule type="containsText" dxfId="600" priority="56" operator="containsText" text="BAJA">
      <formula>NOT(ISERROR(SEARCH("BAJA",AK24)))</formula>
    </cfRule>
    <cfRule type="containsText" dxfId="599" priority="57" operator="containsText" text="MEDIA">
      <formula>NOT(ISERROR(SEARCH("MEDIA",AK24)))</formula>
    </cfRule>
  </conditionalFormatting>
  <conditionalFormatting sqref="AK38:AL38">
    <cfRule type="containsText" dxfId="598" priority="7" operator="containsText" text="ALTA">
      <formula>NOT(ISERROR(SEARCH("ALTA",AK38)))</formula>
    </cfRule>
    <cfRule type="containsText" dxfId="597" priority="6" operator="containsText" text="MEDIA">
      <formula>NOT(ISERROR(SEARCH("MEDIA",AK38)))</formula>
    </cfRule>
    <cfRule type="containsText" dxfId="596" priority="5" operator="containsText" text="BAJA">
      <formula>NOT(ISERROR(SEARCH("BAJA",AK38)))</formula>
    </cfRule>
  </conditionalFormatting>
  <conditionalFormatting sqref="AL5:AL24">
    <cfRule type="cellIs" dxfId="595" priority="53" operator="between">
      <formula>51%</formula>
      <formula>75%</formula>
    </cfRule>
    <cfRule type="cellIs" dxfId="594" priority="54" operator="between">
      <formula>26%</formula>
      <formula>50%</formula>
    </cfRule>
    <cfRule type="cellIs" dxfId="593" priority="55" operator="between">
      <formula>0%</formula>
      <formula>25%</formula>
    </cfRule>
    <cfRule type="cellIs" dxfId="592" priority="52" operator="greaterThan">
      <formula>75%</formula>
    </cfRule>
  </conditionalFormatting>
  <conditionalFormatting sqref="AL25">
    <cfRule type="cellIs" dxfId="591" priority="33" operator="between">
      <formula>0%</formula>
      <formula>25%</formula>
    </cfRule>
    <cfRule type="cellIs" dxfId="590" priority="32" operator="between">
      <formula>26%</formula>
      <formula>50%</formula>
    </cfRule>
    <cfRule type="cellIs" dxfId="589" priority="31" operator="between">
      <formula>51%</formula>
      <formula>75%</formula>
    </cfRule>
    <cfRule type="cellIs" dxfId="588" priority="30" operator="greaterThan">
      <formula>75%</formula>
    </cfRule>
  </conditionalFormatting>
  <conditionalFormatting sqref="AL37">
    <cfRule type="containsText" dxfId="587" priority="16" operator="containsText" text="MEDIA">
      <formula>NOT(ISERROR(SEARCH("MEDIA",AL37)))</formula>
    </cfRule>
    <cfRule type="containsText" dxfId="586" priority="17" operator="containsText" text="ALTA">
      <formula>NOT(ISERROR(SEARCH("ALTA",AL37)))</formula>
    </cfRule>
    <cfRule type="containsText" dxfId="585" priority="80" operator="containsText" text="BAJA">
      <formula>NOT(ISERROR(SEARCH("BAJA",AL37)))</formula>
    </cfRule>
  </conditionalFormatting>
  <conditionalFormatting sqref="AL37:AL38">
    <cfRule type="cellIs" dxfId="584" priority="2" operator="between">
      <formula>51%</formula>
      <formula>75%</formula>
    </cfRule>
    <cfRule type="cellIs" dxfId="583" priority="1" operator="greaterThan">
      <formula>75%</formula>
    </cfRule>
    <cfRule type="cellIs" dxfId="582" priority="4" operator="between">
      <formula>0%</formula>
      <formula>25%</formula>
    </cfRule>
    <cfRule type="cellIs" dxfId="581" priority="3" operator="between">
      <formula>26%</formula>
      <formula>50%</formula>
    </cfRule>
  </conditionalFormatting>
  <dataValidations count="16">
    <dataValidation type="list" allowBlank="1" showInputMessage="1" showErrorMessage="1" sqref="AF26:AF31 AF33 AF35" xr:uid="{00000000-0002-0000-0C00-00000E000000}">
      <formula1>INDIRECT("IMPL[IMPLEMENTACION]")</formula1>
    </dataValidation>
    <dataValidation type="list" allowBlank="1" showInputMessage="1" showErrorMessage="1" sqref="AD26:AD31 AD33 AD35" xr:uid="{00000000-0002-0000-0C00-00000D000000}">
      <formula1>INDIRECT("CONT[CONTROL]")</formula1>
    </dataValidation>
    <dataValidation type="list" allowBlank="1" showInputMessage="1" showErrorMessage="1" sqref="B26 B28:B29 B31 B33 B35" xr:uid="{00000000-0002-0000-0C00-00000C000000}">
      <formula1>INDIRECT("PROC[PROCESOS]")</formula1>
    </dataValidation>
    <dataValidation type="list" allowBlank="1" showInputMessage="1" showErrorMessage="1" sqref="D26 D28:D29 D33 D31 D35" xr:uid="{00000000-0002-0000-0C00-00000B000000}">
      <formula1>INDIRECT("FACT[FACTOR]")</formula1>
    </dataValidation>
    <dataValidation type="list" allowBlank="1" showInputMessage="1" showErrorMessage="1" sqref="E26 E28:E29" xr:uid="{00000000-0002-0000-0C00-00000A000000}">
      <formula1>INDIRECT("CLAS[CLASIFICACION]")</formula1>
    </dataValidation>
    <dataValidation type="list" allowBlank="1" showInputMessage="1" showErrorMessage="1" sqref="J26 J28:J29" xr:uid="{00000000-0002-0000-0C00-000009000000}">
      <formula1>INDIRECT("PERI[PERIODICIDAD]")</formula1>
    </dataValidation>
    <dataValidation type="list" allowBlank="1" showInputMessage="1" showErrorMessage="1" sqref="M26 M28:M29 M31 M33 M35" xr:uid="{00000000-0002-0000-0C00-000008000000}">
      <formula1>INDIRECT("ECON[ECONO]")</formula1>
    </dataValidation>
    <dataValidation type="list" allowBlank="1" showInputMessage="1" showErrorMessage="1" sqref="O26 O28:O29 O31 O33 O35" xr:uid="{00000000-0002-0000-0C00-000007000000}">
      <formula1>INDIRECT("REPU[REPUT]")</formula1>
    </dataValidation>
    <dataValidation type="list" allowBlank="1" showInputMessage="1" showErrorMessage="1" sqref="Q26 Q28:Q29 Q31 Q33 Q35" xr:uid="{00000000-0002-0000-0C00-000006000000}">
      <formula1>INDIRECT("OPER[OPER]")</formula1>
    </dataValidation>
    <dataValidation type="list" allowBlank="1" showInputMessage="1" showErrorMessage="1" sqref="S26 S28:S29 S31 S33 S35" xr:uid="{00000000-0002-0000-0C00-000005000000}">
      <formula1>INDIRECT("ACTI[ACTIVO]")</formula1>
    </dataValidation>
    <dataValidation type="list" allowBlank="1" showInputMessage="1" showErrorMessage="1" sqref="T26 T28:T29 T31 T33 T35" xr:uid="{00000000-0002-0000-0C00-000004000000}">
      <formula1>INDIRECT("CRIT[CRITERIO]")</formula1>
    </dataValidation>
    <dataValidation type="list" allowBlank="1" showInputMessage="1" showErrorMessage="1" sqref="AI26:AI31 AI33 AI35" xr:uid="{00000000-0002-0000-0C00-000003000000}">
      <formula1>INDIRECT("DOCU[DOCUMENTADO]")</formula1>
    </dataValidation>
    <dataValidation type="list" allowBlank="1" showInputMessage="1" showErrorMessage="1" sqref="AN26 AN28:AN29 AN31 AN33 AN35 AN37" xr:uid="{00000000-0002-0000-0C00-000002000000}">
      <formula1>INDIRECT("TRAT[TRATAMIENTO]")</formula1>
    </dataValidation>
    <dataValidation type="list" allowBlank="1" showInputMessage="1" showErrorMessage="1" sqref="A5 A8 A21:A22 A13 A16 A18 A28:A29 A31 A33 A35 A24:A26 A37:A38" xr:uid="{00000000-0002-0000-0C00-000000000000}">
      <formula1>"SI,NO"</formula1>
    </dataValidation>
    <dataValidation type="list" allowBlank="1" showInputMessage="1" showErrorMessage="1" sqref="AF5:AF25 AF37:AF38" xr:uid="{00000000-0002-0000-0C00-000001000000}">
      <formula1>"Manual,Automático"</formula1>
    </dataValidation>
    <dataValidation type="list" allowBlank="1" showInputMessage="1" showErrorMessage="1" sqref="AI37" xr:uid="{38997A8A-9046-46AF-8ADE-71DC8F527127}">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829C1C1E-B1B7-4F91-B13C-6618DAE19368}">
          <x14:formula1>
            <xm:f>Listas!$K$2:$K$5</xm:f>
          </x14:formula1>
          <xm:sqref>S38</xm:sqref>
        </x14:dataValidation>
        <x14:dataValidation type="list" allowBlank="1" showInputMessage="1" showErrorMessage="1" xr:uid="{249B07C0-E36B-4AF0-BD70-5E38E48DA650}">
          <x14:formula1>
            <xm:f>Listas!$M$2:$M$15</xm:f>
          </x14:formula1>
          <xm:sqref>B38</xm:sqref>
        </x14:dataValidation>
        <x14:dataValidation type="list" allowBlank="1" showInputMessage="1" showErrorMessage="1" xr:uid="{DEB1BF2D-6D41-4034-8623-5C46EE75B0B3}">
          <x14:formula1>
            <xm:f>Listas!$L$2:$L$5</xm:f>
          </x14:formula1>
          <xm:sqref>T38</xm:sqref>
        </x14:dataValidation>
        <x14:dataValidation type="list" allowBlank="1" showInputMessage="1" showErrorMessage="1" xr:uid="{B9068FA9-2918-45AB-A2BA-986D54286AA8}">
          <x14:formula1>
            <xm:f>Listas!$G$2:$G$11</xm:f>
          </x14:formula1>
          <xm:sqref>C38</xm:sqref>
        </x14:dataValidation>
        <x14:dataValidation type="list" allowBlank="1" showInputMessage="1" showErrorMessage="1" xr:uid="{37CFAE63-63B6-487E-B803-205FDC310686}">
          <x14:formula1>
            <xm:f>Listas!$B$2:$B$7</xm:f>
          </x14:formula1>
          <xm:sqref>D38</xm:sqref>
        </x14:dataValidation>
        <x14:dataValidation type="list" allowBlank="1" showInputMessage="1" showErrorMessage="1" xr:uid="{0070685A-0C8A-4101-A8F0-04B68031432C}">
          <x14:formula1>
            <xm:f>Listas!$H$2:$H$3</xm:f>
          </x14:formula1>
          <xm:sqref>AI38</xm:sqref>
        </x14:dataValidation>
        <x14:dataValidation type="list" allowBlank="1" showInputMessage="1" showErrorMessage="1" xr:uid="{4EE8BC67-058F-453F-8AFA-44B59AE4C386}">
          <x14:formula1>
            <xm:f>Listas!$C$2:$C$8</xm:f>
          </x14:formula1>
          <xm:sqref>E38</xm:sqref>
        </x14:dataValidation>
        <x14:dataValidation type="list" allowBlank="1" showInputMessage="1" showErrorMessage="1" xr:uid="{013B84D6-DF6D-42B5-8B90-41DDFA3E15C0}">
          <x14:formula1>
            <xm:f>Listas!$F$2:$F$4</xm:f>
          </x14:formula1>
          <xm:sqref>AD38</xm:sqref>
        </x14:dataValidation>
        <x14:dataValidation type="list" allowBlank="1" showInputMessage="1" showErrorMessage="1" xr:uid="{598D0C9B-D9D0-4CE6-B4A1-DDEED3329EE8}">
          <x14:formula1>
            <xm:f>Listas!$Q$2:$Q$8</xm:f>
          </x14:formula1>
          <xm:sqref>J38</xm:sqref>
        </x14:dataValidation>
        <x14:dataValidation type="list" allowBlank="1" showInputMessage="1" showErrorMessage="1" xr:uid="{7FE06158-00F5-4E89-B12C-A05D7515ECC6}">
          <x14:formula1>
            <xm:f>Listas!$P$2:$P$7</xm:f>
          </x14:formula1>
          <xm:sqref>Q38</xm:sqref>
        </x14:dataValidation>
        <x14:dataValidation type="list" allowBlank="1" showInputMessage="1" showErrorMessage="1" xr:uid="{FB86FCD4-3E63-4120-9883-1B54F36DAB78}">
          <x14:formula1>
            <xm:f>Listas!$O$2:$O$7</xm:f>
          </x14:formula1>
          <xm:sqref>O38</xm:sqref>
        </x14:dataValidation>
        <x14:dataValidation type="list" allowBlank="1" showInputMessage="1" showErrorMessage="1" xr:uid="{C0EF2B45-ACBC-4620-8386-2037D2B5BFF7}">
          <x14:formula1>
            <xm:f>Listas!$N$2:$N$7</xm:f>
          </x14:formula1>
          <xm:sqref>M38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9E372-5F4B-44D8-BEB4-E089D8792A4A}">
  <dimension ref="A1:AU23"/>
  <sheetViews>
    <sheetView zoomScale="81" zoomScaleNormal="89" workbookViewId="0">
      <pane ySplit="3" topLeftCell="A23" activePane="bottomLeft" state="frozen"/>
      <selection activeCell="AB16" sqref="AB16"/>
      <selection pane="bottomLeft" activeCell="H23" sqref="H23"/>
    </sheetView>
  </sheetViews>
  <sheetFormatPr baseColWidth="10" defaultColWidth="11.44140625" defaultRowHeight="15" customHeight="1" x14ac:dyDescent="0.3"/>
  <cols>
    <col min="1" max="1" width="14.109375" style="1" customWidth="1"/>
    <col min="2" max="2" width="14" style="6" customWidth="1"/>
    <col min="3" max="3" width="17.33203125" style="6" customWidth="1"/>
    <col min="4" max="4" width="11.8867187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5.6640625" style="2" customWidth="1"/>
    <col min="12" max="12" width="17.33203125" style="2" customWidth="1"/>
    <col min="13" max="13" width="28.6640625" style="2" customWidth="1"/>
    <col min="14" max="14" width="3.44140625" style="2" hidden="1" customWidth="1"/>
    <col min="15" max="15" width="30.33203125" style="2" customWidth="1"/>
    <col min="16" max="16" width="3.44140625" style="2" hidden="1" customWidth="1"/>
    <col min="17" max="17" width="16.6640625" style="2" customWidth="1"/>
    <col min="18" max="18" width="3" style="2" hidden="1" customWidth="1"/>
    <col min="19" max="19" width="18.33203125" style="2" customWidth="1"/>
    <col min="20" max="20" width="19.88671875" style="2" customWidth="1"/>
    <col min="21" max="21" width="21.88671875" style="2" hidden="1" customWidth="1"/>
    <col min="22" max="22" width="15" style="2" bestFit="1" customWidth="1"/>
    <col min="23" max="23" width="5.6640625" style="21" hidden="1" customWidth="1"/>
    <col min="24" max="24" width="16" style="2" customWidth="1"/>
    <col min="25" max="25" width="5.6640625" style="21" hidden="1" customWidth="1"/>
    <col min="26" max="26" width="16.88671875" style="2" bestFit="1" customWidth="1"/>
    <col min="27" max="27" width="5.44140625" style="2" hidden="1" customWidth="1"/>
    <col min="28" max="28" width="33.33203125" style="2" customWidth="1"/>
    <col min="29" max="29" width="67.33203125" style="2" customWidth="1"/>
    <col min="30" max="30" width="10.88671875" style="2" customWidth="1"/>
    <col min="31" max="31" width="8.44140625" style="21" customWidth="1"/>
    <col min="32" max="32" width="20.33203125" style="21" customWidth="1"/>
    <col min="33" max="33" width="7" style="21" customWidth="1"/>
    <col min="34" max="34" width="14.109375" style="21" customWidth="1"/>
    <col min="35" max="35" width="13.6640625" style="6" customWidth="1"/>
    <col min="36" max="36" width="33.44140625" style="2" customWidth="1"/>
    <col min="37" max="37" width="13.6640625" style="2" hidden="1" customWidth="1"/>
    <col min="38" max="38" width="13.6640625" style="24" hidden="1" customWidth="1"/>
    <col min="39" max="39" width="13.6640625" style="2" customWidth="1"/>
    <col min="40" max="40" width="15.33203125" style="2" customWidth="1"/>
    <col min="41" max="41" width="2.33203125" style="5" customWidth="1"/>
    <col min="42" max="42" width="49.33203125" style="5" customWidth="1"/>
    <col min="43" max="43" width="21.6640625" style="4" customWidth="1"/>
    <col min="44" max="193" width="11.44140625" style="1"/>
    <col min="194" max="194" width="21.88671875" style="1" customWidth="1"/>
    <col min="195" max="195" width="13.88671875" style="1" customWidth="1"/>
    <col min="196" max="196" width="38.6640625" style="1" customWidth="1"/>
    <col min="197" max="197" width="3" style="1" bestFit="1" customWidth="1"/>
    <col min="198" max="198" width="32.33203125" style="1" customWidth="1"/>
    <col min="199" max="199" width="46.33203125" style="1" customWidth="1"/>
    <col min="200" max="200" width="19" style="1" customWidth="1"/>
    <col min="201" max="201" width="0" style="1" hidden="1" customWidth="1"/>
    <col min="202" max="202" width="17.6640625" style="1" customWidth="1"/>
    <col min="203" max="203" width="0" style="1" hidden="1" customWidth="1"/>
    <col min="204" max="204" width="22.33203125" style="1" customWidth="1"/>
    <col min="205" max="205" width="5.33203125" style="1" customWidth="1"/>
    <col min="206" max="206" width="36.33203125" style="1" customWidth="1"/>
    <col min="207" max="207" width="5.6640625" style="1" customWidth="1"/>
    <col min="208" max="208" width="0" style="1" hidden="1" customWidth="1"/>
    <col min="209" max="209" width="20.6640625" style="1" customWidth="1"/>
    <col min="210" max="210" width="4.88671875" style="1" customWidth="1"/>
    <col min="211" max="211" width="0" style="1" hidden="1" customWidth="1"/>
    <col min="212" max="212" width="24.6640625" style="1" customWidth="1"/>
    <col min="213" max="213" width="12.33203125" style="1" customWidth="1"/>
    <col min="214" max="214" width="0" style="1" hidden="1" customWidth="1"/>
    <col min="215" max="215" width="3.44140625" style="1" customWidth="1"/>
    <col min="216" max="216" width="0" style="1" hidden="1" customWidth="1"/>
    <col min="217" max="217" width="17.6640625" style="1" customWidth="1"/>
    <col min="218" max="218" width="3.44140625" style="1" customWidth="1"/>
    <col min="219" max="219" width="0" style="1" hidden="1" customWidth="1"/>
    <col min="220" max="220" width="23.6640625" style="1" customWidth="1"/>
    <col min="221" max="221" width="10" style="1" customWidth="1"/>
    <col min="222" max="222" width="0" style="1" hidden="1" customWidth="1"/>
    <col min="223" max="224" width="14.6640625" style="1" customWidth="1"/>
    <col min="225" max="225" width="12.88671875" style="1" customWidth="1"/>
    <col min="226" max="226" width="3.33203125" style="1" customWidth="1"/>
    <col min="227" max="227" width="30.33203125" style="1" customWidth="1"/>
    <col min="228" max="228" width="5" style="1" customWidth="1"/>
    <col min="229" max="229" width="0" style="1" hidden="1" customWidth="1"/>
    <col min="230" max="230" width="14.33203125" style="1" customWidth="1"/>
    <col min="231" max="231" width="5.6640625" style="1" customWidth="1"/>
    <col min="232" max="232" width="0" style="1" hidden="1" customWidth="1"/>
    <col min="233" max="233" width="17.33203125" style="1" customWidth="1"/>
    <col min="234" max="234" width="12.6640625" style="1" customWidth="1"/>
    <col min="235" max="235" width="0" style="1" hidden="1" customWidth="1"/>
    <col min="236" max="236" width="5.33203125" style="1" customWidth="1"/>
    <col min="237" max="237" width="0" style="1" hidden="1" customWidth="1"/>
    <col min="238" max="238" width="17" style="1" customWidth="1"/>
    <col min="239" max="239" width="6.33203125" style="1" customWidth="1"/>
    <col min="240" max="240" width="0" style="1" hidden="1" customWidth="1"/>
    <col min="241" max="241" width="14.33203125" style="1" customWidth="1"/>
    <col min="242" max="242" width="7.5546875" style="1" customWidth="1"/>
    <col min="243" max="243" width="0" style="1" hidden="1" customWidth="1"/>
    <col min="244" max="245" width="14.33203125" style="1" customWidth="1"/>
    <col min="246" max="246" width="20.88671875" style="1" customWidth="1"/>
    <col min="247" max="247" width="14.44140625" style="1" customWidth="1"/>
    <col min="248" max="248" width="15" style="1" customWidth="1"/>
    <col min="249" max="249" width="2.6640625" style="1" customWidth="1"/>
    <col min="250" max="250" width="11.6640625" style="1" customWidth="1"/>
    <col min="251" max="251" width="11.5546875" style="1" customWidth="1"/>
    <col min="252" max="252" width="2.33203125" style="1" customWidth="1"/>
    <col min="253" max="253" width="41" style="1" customWidth="1"/>
    <col min="254" max="254" width="14.33203125" style="1" customWidth="1"/>
    <col min="255" max="256" width="11.5546875" style="1" customWidth="1"/>
    <col min="257" max="257" width="21.88671875" style="1" customWidth="1"/>
    <col min="258" max="449" width="11.44140625" style="1"/>
    <col min="450" max="450" width="21.88671875" style="1" customWidth="1"/>
    <col min="451" max="451" width="13.88671875" style="1" customWidth="1"/>
    <col min="452" max="452" width="38.6640625" style="1" customWidth="1"/>
    <col min="453" max="453" width="3" style="1" bestFit="1" customWidth="1"/>
    <col min="454" max="454" width="32.33203125" style="1" customWidth="1"/>
    <col min="455" max="455" width="46.33203125" style="1" customWidth="1"/>
    <col min="456" max="456" width="19" style="1" customWidth="1"/>
    <col min="457" max="457" width="0" style="1" hidden="1" customWidth="1"/>
    <col min="458" max="458" width="17.6640625" style="1" customWidth="1"/>
    <col min="459" max="459" width="0" style="1" hidden="1" customWidth="1"/>
    <col min="460" max="460" width="22.33203125" style="1" customWidth="1"/>
    <col min="461" max="461" width="5.33203125" style="1" customWidth="1"/>
    <col min="462" max="462" width="36.33203125" style="1" customWidth="1"/>
    <col min="463" max="463" width="5.6640625" style="1" customWidth="1"/>
    <col min="464" max="464" width="0" style="1" hidden="1" customWidth="1"/>
    <col min="465" max="465" width="20.6640625" style="1" customWidth="1"/>
    <col min="466" max="466" width="4.88671875" style="1" customWidth="1"/>
    <col min="467" max="467" width="0" style="1" hidden="1" customWidth="1"/>
    <col min="468" max="468" width="24.6640625" style="1" customWidth="1"/>
    <col min="469" max="469" width="12.33203125" style="1" customWidth="1"/>
    <col min="470" max="470" width="0" style="1" hidden="1" customWidth="1"/>
    <col min="471" max="471" width="3.44140625" style="1" customWidth="1"/>
    <col min="472" max="472" width="0" style="1" hidden="1" customWidth="1"/>
    <col min="473" max="473" width="17.6640625" style="1" customWidth="1"/>
    <col min="474" max="474" width="3.44140625" style="1" customWidth="1"/>
    <col min="475" max="475" width="0" style="1" hidden="1" customWidth="1"/>
    <col min="476" max="476" width="23.6640625" style="1" customWidth="1"/>
    <col min="477" max="477" width="10" style="1" customWidth="1"/>
    <col min="478" max="478" width="0" style="1" hidden="1" customWidth="1"/>
    <col min="479" max="480" width="14.6640625" style="1" customWidth="1"/>
    <col min="481" max="481" width="12.88671875" style="1" customWidth="1"/>
    <col min="482" max="482" width="3.33203125" style="1" customWidth="1"/>
    <col min="483" max="483" width="30.33203125" style="1" customWidth="1"/>
    <col min="484" max="484" width="5" style="1" customWidth="1"/>
    <col min="485" max="485" width="0" style="1" hidden="1" customWidth="1"/>
    <col min="486" max="486" width="14.33203125" style="1" customWidth="1"/>
    <col min="487" max="487" width="5.6640625" style="1" customWidth="1"/>
    <col min="488" max="488" width="0" style="1" hidden="1" customWidth="1"/>
    <col min="489" max="489" width="17.33203125" style="1" customWidth="1"/>
    <col min="490" max="490" width="12.6640625" style="1" customWidth="1"/>
    <col min="491" max="491" width="0" style="1" hidden="1" customWidth="1"/>
    <col min="492" max="492" width="5.33203125" style="1" customWidth="1"/>
    <col min="493" max="493" width="0" style="1" hidden="1" customWidth="1"/>
    <col min="494" max="494" width="17" style="1" customWidth="1"/>
    <col min="495" max="495" width="6.33203125" style="1" customWidth="1"/>
    <col min="496" max="496" width="0" style="1" hidden="1" customWidth="1"/>
    <col min="497" max="497" width="14.33203125" style="1" customWidth="1"/>
    <col min="498" max="498" width="7.5546875" style="1" customWidth="1"/>
    <col min="499" max="499" width="0" style="1" hidden="1" customWidth="1"/>
    <col min="500" max="501" width="14.33203125" style="1" customWidth="1"/>
    <col min="502" max="502" width="20.88671875" style="1" customWidth="1"/>
    <col min="503" max="503" width="14.44140625" style="1" customWidth="1"/>
    <col min="504" max="504" width="15" style="1" customWidth="1"/>
    <col min="505" max="505" width="2.6640625" style="1" customWidth="1"/>
    <col min="506" max="506" width="11.6640625" style="1" customWidth="1"/>
    <col min="507" max="507" width="11.5546875" style="1" customWidth="1"/>
    <col min="508" max="508" width="2.33203125" style="1" customWidth="1"/>
    <col min="509" max="509" width="41" style="1" customWidth="1"/>
    <col min="510" max="510" width="14.33203125" style="1" customWidth="1"/>
    <col min="511" max="512" width="11.5546875" style="1" customWidth="1"/>
    <col min="513" max="513" width="21.88671875" style="1" customWidth="1"/>
    <col min="514" max="705" width="11.44140625" style="1"/>
    <col min="706" max="706" width="21.88671875" style="1" customWidth="1"/>
    <col min="707" max="707" width="13.88671875" style="1" customWidth="1"/>
    <col min="708" max="708" width="38.6640625" style="1" customWidth="1"/>
    <col min="709" max="709" width="3" style="1" bestFit="1" customWidth="1"/>
    <col min="710" max="710" width="32.33203125" style="1" customWidth="1"/>
    <col min="711" max="711" width="46.33203125" style="1" customWidth="1"/>
    <col min="712" max="712" width="19" style="1" customWidth="1"/>
    <col min="713" max="713" width="0" style="1" hidden="1" customWidth="1"/>
    <col min="714" max="714" width="17.6640625" style="1" customWidth="1"/>
    <col min="715" max="715" width="0" style="1" hidden="1" customWidth="1"/>
    <col min="716" max="716" width="22.33203125" style="1" customWidth="1"/>
    <col min="717" max="717" width="5.33203125" style="1" customWidth="1"/>
    <col min="718" max="718" width="36.33203125" style="1" customWidth="1"/>
    <col min="719" max="719" width="5.6640625" style="1" customWidth="1"/>
    <col min="720" max="720" width="0" style="1" hidden="1" customWidth="1"/>
    <col min="721" max="721" width="20.6640625" style="1" customWidth="1"/>
    <col min="722" max="722" width="4.88671875" style="1" customWidth="1"/>
    <col min="723" max="723" width="0" style="1" hidden="1" customWidth="1"/>
    <col min="724" max="724" width="24.6640625" style="1" customWidth="1"/>
    <col min="725" max="725" width="12.33203125" style="1" customWidth="1"/>
    <col min="726" max="726" width="0" style="1" hidden="1" customWidth="1"/>
    <col min="727" max="727" width="3.44140625" style="1" customWidth="1"/>
    <col min="728" max="728" width="0" style="1" hidden="1" customWidth="1"/>
    <col min="729" max="729" width="17.6640625" style="1" customWidth="1"/>
    <col min="730" max="730" width="3.44140625" style="1" customWidth="1"/>
    <col min="731" max="731" width="0" style="1" hidden="1" customWidth="1"/>
    <col min="732" max="732" width="23.6640625" style="1" customWidth="1"/>
    <col min="733" max="733" width="10" style="1" customWidth="1"/>
    <col min="734" max="734" width="0" style="1" hidden="1" customWidth="1"/>
    <col min="735" max="736" width="14.6640625" style="1" customWidth="1"/>
    <col min="737" max="737" width="12.88671875" style="1" customWidth="1"/>
    <col min="738" max="738" width="3.33203125" style="1" customWidth="1"/>
    <col min="739" max="739" width="30.33203125" style="1" customWidth="1"/>
    <col min="740" max="740" width="5" style="1" customWidth="1"/>
    <col min="741" max="741" width="0" style="1" hidden="1" customWidth="1"/>
    <col min="742" max="742" width="14.33203125" style="1" customWidth="1"/>
    <col min="743" max="743" width="5.6640625" style="1" customWidth="1"/>
    <col min="744" max="744" width="0" style="1" hidden="1" customWidth="1"/>
    <col min="745" max="745" width="17.33203125" style="1" customWidth="1"/>
    <col min="746" max="746" width="12.6640625" style="1" customWidth="1"/>
    <col min="747" max="747" width="0" style="1" hidden="1" customWidth="1"/>
    <col min="748" max="748" width="5.33203125" style="1" customWidth="1"/>
    <col min="749" max="749" width="0" style="1" hidden="1" customWidth="1"/>
    <col min="750" max="750" width="17" style="1" customWidth="1"/>
    <col min="751" max="751" width="6.33203125" style="1" customWidth="1"/>
    <col min="752" max="752" width="0" style="1" hidden="1" customWidth="1"/>
    <col min="753" max="753" width="14.33203125" style="1" customWidth="1"/>
    <col min="754" max="754" width="7.5546875" style="1" customWidth="1"/>
    <col min="755" max="755" width="0" style="1" hidden="1" customWidth="1"/>
    <col min="756" max="757" width="14.33203125" style="1" customWidth="1"/>
    <col min="758" max="758" width="20.88671875" style="1" customWidth="1"/>
    <col min="759" max="759" width="14.44140625" style="1" customWidth="1"/>
    <col min="760" max="760" width="15" style="1" customWidth="1"/>
    <col min="761" max="761" width="2.6640625" style="1" customWidth="1"/>
    <col min="762" max="762" width="11.6640625" style="1" customWidth="1"/>
    <col min="763" max="763" width="11.5546875" style="1" customWidth="1"/>
    <col min="764" max="764" width="2.33203125" style="1" customWidth="1"/>
    <col min="765" max="765" width="41" style="1" customWidth="1"/>
    <col min="766" max="766" width="14.33203125" style="1" customWidth="1"/>
    <col min="767" max="768" width="11.5546875" style="1" customWidth="1"/>
    <col min="769" max="769" width="21.88671875" style="1" customWidth="1"/>
    <col min="770" max="961" width="11.44140625" style="1"/>
    <col min="962" max="962" width="21.88671875" style="1" customWidth="1"/>
    <col min="963" max="963" width="13.88671875" style="1" customWidth="1"/>
    <col min="964" max="964" width="38.6640625" style="1" customWidth="1"/>
    <col min="965" max="965" width="3" style="1" bestFit="1" customWidth="1"/>
    <col min="966" max="966" width="32.33203125" style="1" customWidth="1"/>
    <col min="967" max="967" width="46.33203125" style="1" customWidth="1"/>
    <col min="968" max="968" width="19" style="1" customWidth="1"/>
    <col min="969" max="969" width="0" style="1" hidden="1" customWidth="1"/>
    <col min="970" max="970" width="17.6640625" style="1" customWidth="1"/>
    <col min="971" max="971" width="0" style="1" hidden="1" customWidth="1"/>
    <col min="972" max="972" width="22.33203125" style="1" customWidth="1"/>
    <col min="973" max="973" width="5.33203125" style="1" customWidth="1"/>
    <col min="974" max="974" width="36.33203125" style="1" customWidth="1"/>
    <col min="975" max="975" width="5.6640625" style="1" customWidth="1"/>
    <col min="976" max="976" width="0" style="1" hidden="1" customWidth="1"/>
    <col min="977" max="977" width="20.6640625" style="1" customWidth="1"/>
    <col min="978" max="978" width="4.88671875" style="1" customWidth="1"/>
    <col min="979" max="979" width="0" style="1" hidden="1" customWidth="1"/>
    <col min="980" max="980" width="24.6640625" style="1" customWidth="1"/>
    <col min="981" max="981" width="12.33203125" style="1" customWidth="1"/>
    <col min="982" max="982" width="0" style="1" hidden="1" customWidth="1"/>
    <col min="983" max="983" width="3.44140625" style="1" customWidth="1"/>
    <col min="984" max="984" width="0" style="1" hidden="1" customWidth="1"/>
    <col min="985" max="985" width="17.6640625" style="1" customWidth="1"/>
    <col min="986" max="986" width="3.44140625" style="1" customWidth="1"/>
    <col min="987" max="987" width="0" style="1" hidden="1" customWidth="1"/>
    <col min="988" max="988" width="23.6640625" style="1" customWidth="1"/>
    <col min="989" max="989" width="10" style="1" customWidth="1"/>
    <col min="990" max="990" width="0" style="1" hidden="1" customWidth="1"/>
    <col min="991" max="992" width="14.6640625" style="1" customWidth="1"/>
    <col min="993" max="993" width="12.88671875" style="1" customWidth="1"/>
    <col min="994" max="994" width="3.33203125" style="1" customWidth="1"/>
    <col min="995" max="995" width="30.33203125" style="1" customWidth="1"/>
    <col min="996" max="996" width="5" style="1" customWidth="1"/>
    <col min="997" max="997" width="0" style="1" hidden="1" customWidth="1"/>
    <col min="998" max="998" width="14.33203125" style="1" customWidth="1"/>
    <col min="999" max="999" width="5.6640625" style="1" customWidth="1"/>
    <col min="1000" max="1000" width="0" style="1" hidden="1" customWidth="1"/>
    <col min="1001" max="1001" width="17.33203125" style="1" customWidth="1"/>
    <col min="1002" max="1002" width="12.6640625" style="1" customWidth="1"/>
    <col min="1003" max="1003" width="0" style="1" hidden="1" customWidth="1"/>
    <col min="1004" max="1004" width="5.33203125" style="1" customWidth="1"/>
    <col min="1005" max="1005" width="0" style="1" hidden="1" customWidth="1"/>
    <col min="1006" max="1006" width="17" style="1" customWidth="1"/>
    <col min="1007" max="1007" width="6.33203125" style="1" customWidth="1"/>
    <col min="1008" max="1008" width="0" style="1" hidden="1" customWidth="1"/>
    <col min="1009" max="1009" width="14.33203125" style="1" customWidth="1"/>
    <col min="1010" max="1010" width="7.5546875" style="1" customWidth="1"/>
    <col min="1011" max="1011" width="0" style="1" hidden="1" customWidth="1"/>
    <col min="1012" max="1013" width="14.33203125" style="1" customWidth="1"/>
    <col min="1014" max="1014" width="20.88671875" style="1" customWidth="1"/>
    <col min="1015" max="1015" width="14.44140625" style="1" customWidth="1"/>
    <col min="1016" max="1016" width="15" style="1" customWidth="1"/>
    <col min="1017" max="1017" width="2.6640625" style="1" customWidth="1"/>
    <col min="1018" max="1018" width="11.6640625" style="1" customWidth="1"/>
    <col min="1019" max="1019" width="11.5546875" style="1" customWidth="1"/>
    <col min="1020" max="1020" width="2.33203125" style="1" customWidth="1"/>
    <col min="1021" max="1021" width="41" style="1" customWidth="1"/>
    <col min="1022" max="1022" width="14.33203125" style="1" customWidth="1"/>
    <col min="1023" max="1024" width="11.5546875" style="1" customWidth="1"/>
    <col min="1025" max="1025" width="21.88671875" style="1" customWidth="1"/>
    <col min="1026" max="1217" width="11.44140625" style="1"/>
    <col min="1218" max="1218" width="21.88671875" style="1" customWidth="1"/>
    <col min="1219" max="1219" width="13.88671875" style="1" customWidth="1"/>
    <col min="1220" max="1220" width="38.6640625" style="1" customWidth="1"/>
    <col min="1221" max="1221" width="3" style="1" bestFit="1" customWidth="1"/>
    <col min="1222" max="1222" width="32.33203125" style="1" customWidth="1"/>
    <col min="1223" max="1223" width="46.33203125" style="1" customWidth="1"/>
    <col min="1224" max="1224" width="19" style="1" customWidth="1"/>
    <col min="1225" max="1225" width="0" style="1" hidden="1" customWidth="1"/>
    <col min="1226" max="1226" width="17.6640625" style="1" customWidth="1"/>
    <col min="1227" max="1227" width="0" style="1" hidden="1" customWidth="1"/>
    <col min="1228" max="1228" width="22.33203125" style="1" customWidth="1"/>
    <col min="1229" max="1229" width="5.33203125" style="1" customWidth="1"/>
    <col min="1230" max="1230" width="36.33203125" style="1" customWidth="1"/>
    <col min="1231" max="1231" width="5.6640625" style="1" customWidth="1"/>
    <col min="1232" max="1232" width="0" style="1" hidden="1" customWidth="1"/>
    <col min="1233" max="1233" width="20.6640625" style="1" customWidth="1"/>
    <col min="1234" max="1234" width="4.88671875" style="1" customWidth="1"/>
    <col min="1235" max="1235" width="0" style="1" hidden="1" customWidth="1"/>
    <col min="1236" max="1236" width="24.6640625" style="1" customWidth="1"/>
    <col min="1237" max="1237" width="12.33203125" style="1" customWidth="1"/>
    <col min="1238" max="1238" width="0" style="1" hidden="1" customWidth="1"/>
    <col min="1239" max="1239" width="3.44140625" style="1" customWidth="1"/>
    <col min="1240" max="1240" width="0" style="1" hidden="1" customWidth="1"/>
    <col min="1241" max="1241" width="17.6640625" style="1" customWidth="1"/>
    <col min="1242" max="1242" width="3.44140625" style="1" customWidth="1"/>
    <col min="1243" max="1243" width="0" style="1" hidden="1" customWidth="1"/>
    <col min="1244" max="1244" width="23.6640625" style="1" customWidth="1"/>
    <col min="1245" max="1245" width="10" style="1" customWidth="1"/>
    <col min="1246" max="1246" width="0" style="1" hidden="1" customWidth="1"/>
    <col min="1247" max="1248" width="14.6640625" style="1" customWidth="1"/>
    <col min="1249" max="1249" width="12.88671875" style="1" customWidth="1"/>
    <col min="1250" max="1250" width="3.33203125" style="1" customWidth="1"/>
    <col min="1251" max="1251" width="30.33203125" style="1" customWidth="1"/>
    <col min="1252" max="1252" width="5" style="1" customWidth="1"/>
    <col min="1253" max="1253" width="0" style="1" hidden="1" customWidth="1"/>
    <col min="1254" max="1254" width="14.33203125" style="1" customWidth="1"/>
    <col min="1255" max="1255" width="5.6640625" style="1" customWidth="1"/>
    <col min="1256" max="1256" width="0" style="1" hidden="1" customWidth="1"/>
    <col min="1257" max="1257" width="17.33203125" style="1" customWidth="1"/>
    <col min="1258" max="1258" width="12.6640625" style="1" customWidth="1"/>
    <col min="1259" max="1259" width="0" style="1" hidden="1" customWidth="1"/>
    <col min="1260" max="1260" width="5.33203125" style="1" customWidth="1"/>
    <col min="1261" max="1261" width="0" style="1" hidden="1" customWidth="1"/>
    <col min="1262" max="1262" width="17" style="1" customWidth="1"/>
    <col min="1263" max="1263" width="6.33203125" style="1" customWidth="1"/>
    <col min="1264" max="1264" width="0" style="1" hidden="1" customWidth="1"/>
    <col min="1265" max="1265" width="14.33203125" style="1" customWidth="1"/>
    <col min="1266" max="1266" width="7.5546875" style="1" customWidth="1"/>
    <col min="1267" max="1267" width="0" style="1" hidden="1" customWidth="1"/>
    <col min="1268" max="1269" width="14.33203125" style="1" customWidth="1"/>
    <col min="1270" max="1270" width="20.88671875" style="1" customWidth="1"/>
    <col min="1271" max="1271" width="14.44140625" style="1" customWidth="1"/>
    <col min="1272" max="1272" width="15" style="1" customWidth="1"/>
    <col min="1273" max="1273" width="2.6640625" style="1" customWidth="1"/>
    <col min="1274" max="1274" width="11.6640625" style="1" customWidth="1"/>
    <col min="1275" max="1275" width="11.5546875" style="1" customWidth="1"/>
    <col min="1276" max="1276" width="2.33203125" style="1" customWidth="1"/>
    <col min="1277" max="1277" width="41" style="1" customWidth="1"/>
    <col min="1278" max="1278" width="14.33203125" style="1" customWidth="1"/>
    <col min="1279" max="1280" width="11.5546875" style="1" customWidth="1"/>
    <col min="1281" max="1281" width="21.88671875" style="1" customWidth="1"/>
    <col min="1282" max="1473" width="11.44140625" style="1"/>
    <col min="1474" max="1474" width="21.88671875" style="1" customWidth="1"/>
    <col min="1475" max="1475" width="13.88671875" style="1" customWidth="1"/>
    <col min="1476" max="1476" width="38.6640625" style="1" customWidth="1"/>
    <col min="1477" max="1477" width="3" style="1" bestFit="1" customWidth="1"/>
    <col min="1478" max="1478" width="32.33203125" style="1" customWidth="1"/>
    <col min="1479" max="1479" width="46.33203125" style="1" customWidth="1"/>
    <col min="1480" max="1480" width="19" style="1" customWidth="1"/>
    <col min="1481" max="1481" width="0" style="1" hidden="1" customWidth="1"/>
    <col min="1482" max="1482" width="17.6640625" style="1" customWidth="1"/>
    <col min="1483" max="1483" width="0" style="1" hidden="1" customWidth="1"/>
    <col min="1484" max="1484" width="22.33203125" style="1" customWidth="1"/>
    <col min="1485" max="1485" width="5.33203125" style="1" customWidth="1"/>
    <col min="1486" max="1486" width="36.33203125" style="1" customWidth="1"/>
    <col min="1487" max="1487" width="5.6640625" style="1" customWidth="1"/>
    <col min="1488" max="1488" width="0" style="1" hidden="1" customWidth="1"/>
    <col min="1489" max="1489" width="20.6640625" style="1" customWidth="1"/>
    <col min="1490" max="1490" width="4.88671875" style="1" customWidth="1"/>
    <col min="1491" max="1491" width="0" style="1" hidden="1" customWidth="1"/>
    <col min="1492" max="1492" width="24.6640625" style="1" customWidth="1"/>
    <col min="1493" max="1493" width="12.33203125" style="1" customWidth="1"/>
    <col min="1494" max="1494" width="0" style="1" hidden="1" customWidth="1"/>
    <col min="1495" max="1495" width="3.44140625" style="1" customWidth="1"/>
    <col min="1496" max="1496" width="0" style="1" hidden="1" customWidth="1"/>
    <col min="1497" max="1497" width="17.6640625" style="1" customWidth="1"/>
    <col min="1498" max="1498" width="3.44140625" style="1" customWidth="1"/>
    <col min="1499" max="1499" width="0" style="1" hidden="1" customWidth="1"/>
    <col min="1500" max="1500" width="23.6640625" style="1" customWidth="1"/>
    <col min="1501" max="1501" width="10" style="1" customWidth="1"/>
    <col min="1502" max="1502" width="0" style="1" hidden="1" customWidth="1"/>
    <col min="1503" max="1504" width="14.6640625" style="1" customWidth="1"/>
    <col min="1505" max="1505" width="12.88671875" style="1" customWidth="1"/>
    <col min="1506" max="1506" width="3.33203125" style="1" customWidth="1"/>
    <col min="1507" max="1507" width="30.33203125" style="1" customWidth="1"/>
    <col min="1508" max="1508" width="5" style="1" customWidth="1"/>
    <col min="1509" max="1509" width="0" style="1" hidden="1" customWidth="1"/>
    <col min="1510" max="1510" width="14.33203125" style="1" customWidth="1"/>
    <col min="1511" max="1511" width="5.6640625" style="1" customWidth="1"/>
    <col min="1512" max="1512" width="0" style="1" hidden="1" customWidth="1"/>
    <col min="1513" max="1513" width="17.33203125" style="1" customWidth="1"/>
    <col min="1514" max="1514" width="12.6640625" style="1" customWidth="1"/>
    <col min="1515" max="1515" width="0" style="1" hidden="1" customWidth="1"/>
    <col min="1516" max="1516" width="5.33203125" style="1" customWidth="1"/>
    <col min="1517" max="1517" width="0" style="1" hidden="1" customWidth="1"/>
    <col min="1518" max="1518" width="17" style="1" customWidth="1"/>
    <col min="1519" max="1519" width="6.33203125" style="1" customWidth="1"/>
    <col min="1520" max="1520" width="0" style="1" hidden="1" customWidth="1"/>
    <col min="1521" max="1521" width="14.33203125" style="1" customWidth="1"/>
    <col min="1522" max="1522" width="7.5546875" style="1" customWidth="1"/>
    <col min="1523" max="1523" width="0" style="1" hidden="1" customWidth="1"/>
    <col min="1524" max="1525" width="14.33203125" style="1" customWidth="1"/>
    <col min="1526" max="1526" width="20.88671875" style="1" customWidth="1"/>
    <col min="1527" max="1527" width="14.44140625" style="1" customWidth="1"/>
    <col min="1528" max="1528" width="15" style="1" customWidth="1"/>
    <col min="1529" max="1529" width="2.6640625" style="1" customWidth="1"/>
    <col min="1530" max="1530" width="11.6640625" style="1" customWidth="1"/>
    <col min="1531" max="1531" width="11.5546875" style="1" customWidth="1"/>
    <col min="1532" max="1532" width="2.33203125" style="1" customWidth="1"/>
    <col min="1533" max="1533" width="41" style="1" customWidth="1"/>
    <col min="1534" max="1534" width="14.33203125" style="1" customWidth="1"/>
    <col min="1535" max="1536" width="11.5546875" style="1" customWidth="1"/>
    <col min="1537" max="1537" width="21.88671875" style="1" customWidth="1"/>
    <col min="1538" max="1729" width="11.44140625" style="1"/>
    <col min="1730" max="1730" width="21.88671875" style="1" customWidth="1"/>
    <col min="1731" max="1731" width="13.88671875" style="1" customWidth="1"/>
    <col min="1732" max="1732" width="38.6640625" style="1" customWidth="1"/>
    <col min="1733" max="1733" width="3" style="1" bestFit="1" customWidth="1"/>
    <col min="1734" max="1734" width="32.33203125" style="1" customWidth="1"/>
    <col min="1735" max="1735" width="46.33203125" style="1" customWidth="1"/>
    <col min="1736" max="1736" width="19" style="1" customWidth="1"/>
    <col min="1737" max="1737" width="0" style="1" hidden="1" customWidth="1"/>
    <col min="1738" max="1738" width="17.6640625" style="1" customWidth="1"/>
    <col min="1739" max="1739" width="0" style="1" hidden="1" customWidth="1"/>
    <col min="1740" max="1740" width="22.33203125" style="1" customWidth="1"/>
    <col min="1741" max="1741" width="5.33203125" style="1" customWidth="1"/>
    <col min="1742" max="1742" width="36.33203125" style="1" customWidth="1"/>
    <col min="1743" max="1743" width="5.6640625" style="1" customWidth="1"/>
    <col min="1744" max="1744" width="0" style="1" hidden="1" customWidth="1"/>
    <col min="1745" max="1745" width="20.6640625" style="1" customWidth="1"/>
    <col min="1746" max="1746" width="4.88671875" style="1" customWidth="1"/>
    <col min="1747" max="1747" width="0" style="1" hidden="1" customWidth="1"/>
    <col min="1748" max="1748" width="24.6640625" style="1" customWidth="1"/>
    <col min="1749" max="1749" width="12.33203125" style="1" customWidth="1"/>
    <col min="1750" max="1750" width="0" style="1" hidden="1" customWidth="1"/>
    <col min="1751" max="1751" width="3.44140625" style="1" customWidth="1"/>
    <col min="1752" max="1752" width="0" style="1" hidden="1" customWidth="1"/>
    <col min="1753" max="1753" width="17.6640625" style="1" customWidth="1"/>
    <col min="1754" max="1754" width="3.44140625" style="1" customWidth="1"/>
    <col min="1755" max="1755" width="0" style="1" hidden="1" customWidth="1"/>
    <col min="1756" max="1756" width="23.6640625" style="1" customWidth="1"/>
    <col min="1757" max="1757" width="10" style="1" customWidth="1"/>
    <col min="1758" max="1758" width="0" style="1" hidden="1" customWidth="1"/>
    <col min="1759" max="1760" width="14.6640625" style="1" customWidth="1"/>
    <col min="1761" max="1761" width="12.88671875" style="1" customWidth="1"/>
    <col min="1762" max="1762" width="3.33203125" style="1" customWidth="1"/>
    <col min="1763" max="1763" width="30.33203125" style="1" customWidth="1"/>
    <col min="1764" max="1764" width="5" style="1" customWidth="1"/>
    <col min="1765" max="1765" width="0" style="1" hidden="1" customWidth="1"/>
    <col min="1766" max="1766" width="14.33203125" style="1" customWidth="1"/>
    <col min="1767" max="1767" width="5.6640625" style="1" customWidth="1"/>
    <col min="1768" max="1768" width="0" style="1" hidden="1" customWidth="1"/>
    <col min="1769" max="1769" width="17.33203125" style="1" customWidth="1"/>
    <col min="1770" max="1770" width="12.6640625" style="1" customWidth="1"/>
    <col min="1771" max="1771" width="0" style="1" hidden="1" customWidth="1"/>
    <col min="1772" max="1772" width="5.33203125" style="1" customWidth="1"/>
    <col min="1773" max="1773" width="0" style="1" hidden="1" customWidth="1"/>
    <col min="1774" max="1774" width="17" style="1" customWidth="1"/>
    <col min="1775" max="1775" width="6.33203125" style="1" customWidth="1"/>
    <col min="1776" max="1776" width="0" style="1" hidden="1" customWidth="1"/>
    <col min="1777" max="1777" width="14.33203125" style="1" customWidth="1"/>
    <col min="1778" max="1778" width="7.5546875" style="1" customWidth="1"/>
    <col min="1779" max="1779" width="0" style="1" hidden="1" customWidth="1"/>
    <col min="1780" max="1781" width="14.33203125" style="1" customWidth="1"/>
    <col min="1782" max="1782" width="20.88671875" style="1" customWidth="1"/>
    <col min="1783" max="1783" width="14.44140625" style="1" customWidth="1"/>
    <col min="1784" max="1784" width="15" style="1" customWidth="1"/>
    <col min="1785" max="1785" width="2.6640625" style="1" customWidth="1"/>
    <col min="1786" max="1786" width="11.6640625" style="1" customWidth="1"/>
    <col min="1787" max="1787" width="11.5546875" style="1" customWidth="1"/>
    <col min="1788" max="1788" width="2.33203125" style="1" customWidth="1"/>
    <col min="1789" max="1789" width="41" style="1" customWidth="1"/>
    <col min="1790" max="1790" width="14.33203125" style="1" customWidth="1"/>
    <col min="1791" max="1792" width="11.5546875" style="1" customWidth="1"/>
    <col min="1793" max="1793" width="21.88671875" style="1" customWidth="1"/>
    <col min="1794" max="1985" width="11.44140625" style="1"/>
    <col min="1986" max="1986" width="21.88671875" style="1" customWidth="1"/>
    <col min="1987" max="1987" width="13.88671875" style="1" customWidth="1"/>
    <col min="1988" max="1988" width="38.6640625" style="1" customWidth="1"/>
    <col min="1989" max="1989" width="3" style="1" bestFit="1" customWidth="1"/>
    <col min="1990" max="1990" width="32.33203125" style="1" customWidth="1"/>
    <col min="1991" max="1991" width="46.33203125" style="1" customWidth="1"/>
    <col min="1992" max="1992" width="19" style="1" customWidth="1"/>
    <col min="1993" max="1993" width="0" style="1" hidden="1" customWidth="1"/>
    <col min="1994" max="1994" width="17.6640625" style="1" customWidth="1"/>
    <col min="1995" max="1995" width="0" style="1" hidden="1" customWidth="1"/>
    <col min="1996" max="1996" width="22.33203125" style="1" customWidth="1"/>
    <col min="1997" max="1997" width="5.33203125" style="1" customWidth="1"/>
    <col min="1998" max="1998" width="36.33203125" style="1" customWidth="1"/>
    <col min="1999" max="1999" width="5.6640625" style="1" customWidth="1"/>
    <col min="2000" max="2000" width="0" style="1" hidden="1" customWidth="1"/>
    <col min="2001" max="2001" width="20.6640625" style="1" customWidth="1"/>
    <col min="2002" max="2002" width="4.88671875" style="1" customWidth="1"/>
    <col min="2003" max="2003" width="0" style="1" hidden="1" customWidth="1"/>
    <col min="2004" max="2004" width="24.6640625" style="1" customWidth="1"/>
    <col min="2005" max="2005" width="12.33203125" style="1" customWidth="1"/>
    <col min="2006" max="2006" width="0" style="1" hidden="1" customWidth="1"/>
    <col min="2007" max="2007" width="3.44140625" style="1" customWidth="1"/>
    <col min="2008" max="2008" width="0" style="1" hidden="1" customWidth="1"/>
    <col min="2009" max="2009" width="17.6640625" style="1" customWidth="1"/>
    <col min="2010" max="2010" width="3.44140625" style="1" customWidth="1"/>
    <col min="2011" max="2011" width="0" style="1" hidden="1" customWidth="1"/>
    <col min="2012" max="2012" width="23.6640625" style="1" customWidth="1"/>
    <col min="2013" max="2013" width="10" style="1" customWidth="1"/>
    <col min="2014" max="2014" width="0" style="1" hidden="1" customWidth="1"/>
    <col min="2015" max="2016" width="14.6640625" style="1" customWidth="1"/>
    <col min="2017" max="2017" width="12.88671875" style="1" customWidth="1"/>
    <col min="2018" max="2018" width="3.33203125" style="1" customWidth="1"/>
    <col min="2019" max="2019" width="30.33203125" style="1" customWidth="1"/>
    <col min="2020" max="2020" width="5" style="1" customWidth="1"/>
    <col min="2021" max="2021" width="0" style="1" hidden="1" customWidth="1"/>
    <col min="2022" max="2022" width="14.33203125" style="1" customWidth="1"/>
    <col min="2023" max="2023" width="5.6640625" style="1" customWidth="1"/>
    <col min="2024" max="2024" width="0" style="1" hidden="1" customWidth="1"/>
    <col min="2025" max="2025" width="17.33203125" style="1" customWidth="1"/>
    <col min="2026" max="2026" width="12.6640625" style="1" customWidth="1"/>
    <col min="2027" max="2027" width="0" style="1" hidden="1" customWidth="1"/>
    <col min="2028" max="2028" width="5.33203125" style="1" customWidth="1"/>
    <col min="2029" max="2029" width="0" style="1" hidden="1" customWidth="1"/>
    <col min="2030" max="2030" width="17" style="1" customWidth="1"/>
    <col min="2031" max="2031" width="6.33203125" style="1" customWidth="1"/>
    <col min="2032" max="2032" width="0" style="1" hidden="1" customWidth="1"/>
    <col min="2033" max="2033" width="14.33203125" style="1" customWidth="1"/>
    <col min="2034" max="2034" width="7.5546875" style="1" customWidth="1"/>
    <col min="2035" max="2035" width="0" style="1" hidden="1" customWidth="1"/>
    <col min="2036" max="2037" width="14.33203125" style="1" customWidth="1"/>
    <col min="2038" max="2038" width="20.88671875" style="1" customWidth="1"/>
    <col min="2039" max="2039" width="14.44140625" style="1" customWidth="1"/>
    <col min="2040" max="2040" width="15" style="1" customWidth="1"/>
    <col min="2041" max="2041" width="2.6640625" style="1" customWidth="1"/>
    <col min="2042" max="2042" width="11.6640625" style="1" customWidth="1"/>
    <col min="2043" max="2043" width="11.5546875" style="1" customWidth="1"/>
    <col min="2044" max="2044" width="2.33203125" style="1" customWidth="1"/>
    <col min="2045" max="2045" width="41" style="1" customWidth="1"/>
    <col min="2046" max="2046" width="14.33203125" style="1" customWidth="1"/>
    <col min="2047" max="2048" width="11.5546875" style="1" customWidth="1"/>
    <col min="2049" max="2049" width="21.88671875" style="1" customWidth="1"/>
    <col min="2050" max="2241" width="11.44140625" style="1"/>
    <col min="2242" max="2242" width="21.88671875" style="1" customWidth="1"/>
    <col min="2243" max="2243" width="13.88671875" style="1" customWidth="1"/>
    <col min="2244" max="2244" width="38.6640625" style="1" customWidth="1"/>
    <col min="2245" max="2245" width="3" style="1" bestFit="1" customWidth="1"/>
    <col min="2246" max="2246" width="32.33203125" style="1" customWidth="1"/>
    <col min="2247" max="2247" width="46.33203125" style="1" customWidth="1"/>
    <col min="2248" max="2248" width="19" style="1" customWidth="1"/>
    <col min="2249" max="2249" width="0" style="1" hidden="1" customWidth="1"/>
    <col min="2250" max="2250" width="17.6640625" style="1" customWidth="1"/>
    <col min="2251" max="2251" width="0" style="1" hidden="1" customWidth="1"/>
    <col min="2252" max="2252" width="22.33203125" style="1" customWidth="1"/>
    <col min="2253" max="2253" width="5.33203125" style="1" customWidth="1"/>
    <col min="2254" max="2254" width="36.33203125" style="1" customWidth="1"/>
    <col min="2255" max="2255" width="5.6640625" style="1" customWidth="1"/>
    <col min="2256" max="2256" width="0" style="1" hidden="1" customWidth="1"/>
    <col min="2257" max="2257" width="20.6640625" style="1" customWidth="1"/>
    <col min="2258" max="2258" width="4.88671875" style="1" customWidth="1"/>
    <col min="2259" max="2259" width="0" style="1" hidden="1" customWidth="1"/>
    <col min="2260" max="2260" width="24.6640625" style="1" customWidth="1"/>
    <col min="2261" max="2261" width="12.33203125" style="1" customWidth="1"/>
    <col min="2262" max="2262" width="0" style="1" hidden="1" customWidth="1"/>
    <col min="2263" max="2263" width="3.44140625" style="1" customWidth="1"/>
    <col min="2264" max="2264" width="0" style="1" hidden="1" customWidth="1"/>
    <col min="2265" max="2265" width="17.6640625" style="1" customWidth="1"/>
    <col min="2266" max="2266" width="3.44140625" style="1" customWidth="1"/>
    <col min="2267" max="2267" width="0" style="1" hidden="1" customWidth="1"/>
    <col min="2268" max="2268" width="23.6640625" style="1" customWidth="1"/>
    <col min="2269" max="2269" width="10" style="1" customWidth="1"/>
    <col min="2270" max="2270" width="0" style="1" hidden="1" customWidth="1"/>
    <col min="2271" max="2272" width="14.6640625" style="1" customWidth="1"/>
    <col min="2273" max="2273" width="12.88671875" style="1" customWidth="1"/>
    <col min="2274" max="2274" width="3.33203125" style="1" customWidth="1"/>
    <col min="2275" max="2275" width="30.33203125" style="1" customWidth="1"/>
    <col min="2276" max="2276" width="5" style="1" customWidth="1"/>
    <col min="2277" max="2277" width="0" style="1" hidden="1" customWidth="1"/>
    <col min="2278" max="2278" width="14.33203125" style="1" customWidth="1"/>
    <col min="2279" max="2279" width="5.6640625" style="1" customWidth="1"/>
    <col min="2280" max="2280" width="0" style="1" hidden="1" customWidth="1"/>
    <col min="2281" max="2281" width="17.33203125" style="1" customWidth="1"/>
    <col min="2282" max="2282" width="12.6640625" style="1" customWidth="1"/>
    <col min="2283" max="2283" width="0" style="1" hidden="1" customWidth="1"/>
    <col min="2284" max="2284" width="5.33203125" style="1" customWidth="1"/>
    <col min="2285" max="2285" width="0" style="1" hidden="1" customWidth="1"/>
    <col min="2286" max="2286" width="17" style="1" customWidth="1"/>
    <col min="2287" max="2287" width="6.33203125" style="1" customWidth="1"/>
    <col min="2288" max="2288" width="0" style="1" hidden="1" customWidth="1"/>
    <col min="2289" max="2289" width="14.33203125" style="1" customWidth="1"/>
    <col min="2290" max="2290" width="7.5546875" style="1" customWidth="1"/>
    <col min="2291" max="2291" width="0" style="1" hidden="1" customWidth="1"/>
    <col min="2292" max="2293" width="14.33203125" style="1" customWidth="1"/>
    <col min="2294" max="2294" width="20.88671875" style="1" customWidth="1"/>
    <col min="2295" max="2295" width="14.44140625" style="1" customWidth="1"/>
    <col min="2296" max="2296" width="15" style="1" customWidth="1"/>
    <col min="2297" max="2297" width="2.6640625" style="1" customWidth="1"/>
    <col min="2298" max="2298" width="11.6640625" style="1" customWidth="1"/>
    <col min="2299" max="2299" width="11.5546875" style="1" customWidth="1"/>
    <col min="2300" max="2300" width="2.33203125" style="1" customWidth="1"/>
    <col min="2301" max="2301" width="41" style="1" customWidth="1"/>
    <col min="2302" max="2302" width="14.33203125" style="1" customWidth="1"/>
    <col min="2303" max="2304" width="11.5546875" style="1" customWidth="1"/>
    <col min="2305" max="2305" width="21.88671875" style="1" customWidth="1"/>
    <col min="2306" max="2497" width="11.44140625" style="1"/>
    <col min="2498" max="2498" width="21.88671875" style="1" customWidth="1"/>
    <col min="2499" max="2499" width="13.88671875" style="1" customWidth="1"/>
    <col min="2500" max="2500" width="38.6640625" style="1" customWidth="1"/>
    <col min="2501" max="2501" width="3" style="1" bestFit="1" customWidth="1"/>
    <col min="2502" max="2502" width="32.33203125" style="1" customWidth="1"/>
    <col min="2503" max="2503" width="46.33203125" style="1" customWidth="1"/>
    <col min="2504" max="2504" width="19" style="1" customWidth="1"/>
    <col min="2505" max="2505" width="0" style="1" hidden="1" customWidth="1"/>
    <col min="2506" max="2506" width="17.6640625" style="1" customWidth="1"/>
    <col min="2507" max="2507" width="0" style="1" hidden="1" customWidth="1"/>
    <col min="2508" max="2508" width="22.33203125" style="1" customWidth="1"/>
    <col min="2509" max="2509" width="5.33203125" style="1" customWidth="1"/>
    <col min="2510" max="2510" width="36.33203125" style="1" customWidth="1"/>
    <col min="2511" max="2511" width="5.6640625" style="1" customWidth="1"/>
    <col min="2512" max="2512" width="0" style="1" hidden="1" customWidth="1"/>
    <col min="2513" max="2513" width="20.6640625" style="1" customWidth="1"/>
    <col min="2514" max="2514" width="4.88671875" style="1" customWidth="1"/>
    <col min="2515" max="2515" width="0" style="1" hidden="1" customWidth="1"/>
    <col min="2516" max="2516" width="24.6640625" style="1" customWidth="1"/>
    <col min="2517" max="2517" width="12.33203125" style="1" customWidth="1"/>
    <col min="2518" max="2518" width="0" style="1" hidden="1" customWidth="1"/>
    <col min="2519" max="2519" width="3.44140625" style="1" customWidth="1"/>
    <col min="2520" max="2520" width="0" style="1" hidden="1" customWidth="1"/>
    <col min="2521" max="2521" width="17.6640625" style="1" customWidth="1"/>
    <col min="2522" max="2522" width="3.44140625" style="1" customWidth="1"/>
    <col min="2523" max="2523" width="0" style="1" hidden="1" customWidth="1"/>
    <col min="2524" max="2524" width="23.6640625" style="1" customWidth="1"/>
    <col min="2525" max="2525" width="10" style="1" customWidth="1"/>
    <col min="2526" max="2526" width="0" style="1" hidden="1" customWidth="1"/>
    <col min="2527" max="2528" width="14.6640625" style="1" customWidth="1"/>
    <col min="2529" max="2529" width="12.88671875" style="1" customWidth="1"/>
    <col min="2530" max="2530" width="3.33203125" style="1" customWidth="1"/>
    <col min="2531" max="2531" width="30.33203125" style="1" customWidth="1"/>
    <col min="2532" max="2532" width="5" style="1" customWidth="1"/>
    <col min="2533" max="2533" width="0" style="1" hidden="1" customWidth="1"/>
    <col min="2534" max="2534" width="14.33203125" style="1" customWidth="1"/>
    <col min="2535" max="2535" width="5.6640625" style="1" customWidth="1"/>
    <col min="2536" max="2536" width="0" style="1" hidden="1" customWidth="1"/>
    <col min="2537" max="2537" width="17.33203125" style="1" customWidth="1"/>
    <col min="2538" max="2538" width="12.6640625" style="1" customWidth="1"/>
    <col min="2539" max="2539" width="0" style="1" hidden="1" customWidth="1"/>
    <col min="2540" max="2540" width="5.33203125" style="1" customWidth="1"/>
    <col min="2541" max="2541" width="0" style="1" hidden="1" customWidth="1"/>
    <col min="2542" max="2542" width="17" style="1" customWidth="1"/>
    <col min="2543" max="2543" width="6.33203125" style="1" customWidth="1"/>
    <col min="2544" max="2544" width="0" style="1" hidden="1" customWidth="1"/>
    <col min="2545" max="2545" width="14.33203125" style="1" customWidth="1"/>
    <col min="2546" max="2546" width="7.5546875" style="1" customWidth="1"/>
    <col min="2547" max="2547" width="0" style="1" hidden="1" customWidth="1"/>
    <col min="2548" max="2549" width="14.33203125" style="1" customWidth="1"/>
    <col min="2550" max="2550" width="20.88671875" style="1" customWidth="1"/>
    <col min="2551" max="2551" width="14.44140625" style="1" customWidth="1"/>
    <col min="2552" max="2552" width="15" style="1" customWidth="1"/>
    <col min="2553" max="2553" width="2.6640625" style="1" customWidth="1"/>
    <col min="2554" max="2554" width="11.6640625" style="1" customWidth="1"/>
    <col min="2555" max="2555" width="11.5546875" style="1" customWidth="1"/>
    <col min="2556" max="2556" width="2.33203125" style="1" customWidth="1"/>
    <col min="2557" max="2557" width="41" style="1" customWidth="1"/>
    <col min="2558" max="2558" width="14.33203125" style="1" customWidth="1"/>
    <col min="2559" max="2560" width="11.5546875" style="1" customWidth="1"/>
    <col min="2561" max="2561" width="21.88671875" style="1" customWidth="1"/>
    <col min="2562" max="2753" width="11.44140625" style="1"/>
    <col min="2754" max="2754" width="21.88671875" style="1" customWidth="1"/>
    <col min="2755" max="2755" width="13.88671875" style="1" customWidth="1"/>
    <col min="2756" max="2756" width="38.6640625" style="1" customWidth="1"/>
    <col min="2757" max="2757" width="3" style="1" bestFit="1" customWidth="1"/>
    <col min="2758" max="2758" width="32.33203125" style="1" customWidth="1"/>
    <col min="2759" max="2759" width="46.33203125" style="1" customWidth="1"/>
    <col min="2760" max="2760" width="19" style="1" customWidth="1"/>
    <col min="2761" max="2761" width="0" style="1" hidden="1" customWidth="1"/>
    <col min="2762" max="2762" width="17.6640625" style="1" customWidth="1"/>
    <col min="2763" max="2763" width="0" style="1" hidden="1" customWidth="1"/>
    <col min="2764" max="2764" width="22.33203125" style="1" customWidth="1"/>
    <col min="2765" max="2765" width="5.33203125" style="1" customWidth="1"/>
    <col min="2766" max="2766" width="36.33203125" style="1" customWidth="1"/>
    <col min="2767" max="2767" width="5.6640625" style="1" customWidth="1"/>
    <col min="2768" max="2768" width="0" style="1" hidden="1" customWidth="1"/>
    <col min="2769" max="2769" width="20.6640625" style="1" customWidth="1"/>
    <col min="2770" max="2770" width="4.88671875" style="1" customWidth="1"/>
    <col min="2771" max="2771" width="0" style="1" hidden="1" customWidth="1"/>
    <col min="2772" max="2772" width="24.6640625" style="1" customWidth="1"/>
    <col min="2773" max="2773" width="12.33203125" style="1" customWidth="1"/>
    <col min="2774" max="2774" width="0" style="1" hidden="1" customWidth="1"/>
    <col min="2775" max="2775" width="3.44140625" style="1" customWidth="1"/>
    <col min="2776" max="2776" width="0" style="1" hidden="1" customWidth="1"/>
    <col min="2777" max="2777" width="17.6640625" style="1" customWidth="1"/>
    <col min="2778" max="2778" width="3.44140625" style="1" customWidth="1"/>
    <col min="2779" max="2779" width="0" style="1" hidden="1" customWidth="1"/>
    <col min="2780" max="2780" width="23.6640625" style="1" customWidth="1"/>
    <col min="2781" max="2781" width="10" style="1" customWidth="1"/>
    <col min="2782" max="2782" width="0" style="1" hidden="1" customWidth="1"/>
    <col min="2783" max="2784" width="14.6640625" style="1" customWidth="1"/>
    <col min="2785" max="2785" width="12.88671875" style="1" customWidth="1"/>
    <col min="2786" max="2786" width="3.33203125" style="1" customWidth="1"/>
    <col min="2787" max="2787" width="30.33203125" style="1" customWidth="1"/>
    <col min="2788" max="2788" width="5" style="1" customWidth="1"/>
    <col min="2789" max="2789" width="0" style="1" hidden="1" customWidth="1"/>
    <col min="2790" max="2790" width="14.33203125" style="1" customWidth="1"/>
    <col min="2791" max="2791" width="5.6640625" style="1" customWidth="1"/>
    <col min="2792" max="2792" width="0" style="1" hidden="1" customWidth="1"/>
    <col min="2793" max="2793" width="17.33203125" style="1" customWidth="1"/>
    <col min="2794" max="2794" width="12.6640625" style="1" customWidth="1"/>
    <col min="2795" max="2795" width="0" style="1" hidden="1" customWidth="1"/>
    <col min="2796" max="2796" width="5.33203125" style="1" customWidth="1"/>
    <col min="2797" max="2797" width="0" style="1" hidden="1" customWidth="1"/>
    <col min="2798" max="2798" width="17" style="1" customWidth="1"/>
    <col min="2799" max="2799" width="6.33203125" style="1" customWidth="1"/>
    <col min="2800" max="2800" width="0" style="1" hidden="1" customWidth="1"/>
    <col min="2801" max="2801" width="14.33203125" style="1" customWidth="1"/>
    <col min="2802" max="2802" width="7.5546875" style="1" customWidth="1"/>
    <col min="2803" max="2803" width="0" style="1" hidden="1" customWidth="1"/>
    <col min="2804" max="2805" width="14.33203125" style="1" customWidth="1"/>
    <col min="2806" max="2806" width="20.88671875" style="1" customWidth="1"/>
    <col min="2807" max="2807" width="14.44140625" style="1" customWidth="1"/>
    <col min="2808" max="2808" width="15" style="1" customWidth="1"/>
    <col min="2809" max="2809" width="2.6640625" style="1" customWidth="1"/>
    <col min="2810" max="2810" width="11.6640625" style="1" customWidth="1"/>
    <col min="2811" max="2811" width="11.5546875" style="1" customWidth="1"/>
    <col min="2812" max="2812" width="2.33203125" style="1" customWidth="1"/>
    <col min="2813" max="2813" width="41" style="1" customWidth="1"/>
    <col min="2814" max="2814" width="14.33203125" style="1" customWidth="1"/>
    <col min="2815" max="2816" width="11.5546875" style="1" customWidth="1"/>
    <col min="2817" max="2817" width="21.88671875" style="1" customWidth="1"/>
    <col min="2818" max="3009" width="11.44140625" style="1"/>
    <col min="3010" max="3010" width="21.88671875" style="1" customWidth="1"/>
    <col min="3011" max="3011" width="13.88671875" style="1" customWidth="1"/>
    <col min="3012" max="3012" width="38.6640625" style="1" customWidth="1"/>
    <col min="3013" max="3013" width="3" style="1" bestFit="1" customWidth="1"/>
    <col min="3014" max="3014" width="32.33203125" style="1" customWidth="1"/>
    <col min="3015" max="3015" width="46.33203125" style="1" customWidth="1"/>
    <col min="3016" max="3016" width="19" style="1" customWidth="1"/>
    <col min="3017" max="3017" width="0" style="1" hidden="1" customWidth="1"/>
    <col min="3018" max="3018" width="17.6640625" style="1" customWidth="1"/>
    <col min="3019" max="3019" width="0" style="1" hidden="1" customWidth="1"/>
    <col min="3020" max="3020" width="22.33203125" style="1" customWidth="1"/>
    <col min="3021" max="3021" width="5.33203125" style="1" customWidth="1"/>
    <col min="3022" max="3022" width="36.33203125" style="1" customWidth="1"/>
    <col min="3023" max="3023" width="5.6640625" style="1" customWidth="1"/>
    <col min="3024" max="3024" width="0" style="1" hidden="1" customWidth="1"/>
    <col min="3025" max="3025" width="20.6640625" style="1" customWidth="1"/>
    <col min="3026" max="3026" width="4.88671875" style="1" customWidth="1"/>
    <col min="3027" max="3027" width="0" style="1" hidden="1" customWidth="1"/>
    <col min="3028" max="3028" width="24.6640625" style="1" customWidth="1"/>
    <col min="3029" max="3029" width="12.33203125" style="1" customWidth="1"/>
    <col min="3030" max="3030" width="0" style="1" hidden="1" customWidth="1"/>
    <col min="3031" max="3031" width="3.44140625" style="1" customWidth="1"/>
    <col min="3032" max="3032" width="0" style="1" hidden="1" customWidth="1"/>
    <col min="3033" max="3033" width="17.6640625" style="1" customWidth="1"/>
    <col min="3034" max="3034" width="3.44140625" style="1" customWidth="1"/>
    <col min="3035" max="3035" width="0" style="1" hidden="1" customWidth="1"/>
    <col min="3036" max="3036" width="23.6640625" style="1" customWidth="1"/>
    <col min="3037" max="3037" width="10" style="1" customWidth="1"/>
    <col min="3038" max="3038" width="0" style="1" hidden="1" customWidth="1"/>
    <col min="3039" max="3040" width="14.6640625" style="1" customWidth="1"/>
    <col min="3041" max="3041" width="12.88671875" style="1" customWidth="1"/>
    <col min="3042" max="3042" width="3.33203125" style="1" customWidth="1"/>
    <col min="3043" max="3043" width="30.33203125" style="1" customWidth="1"/>
    <col min="3044" max="3044" width="5" style="1" customWidth="1"/>
    <col min="3045" max="3045" width="0" style="1" hidden="1" customWidth="1"/>
    <col min="3046" max="3046" width="14.33203125" style="1" customWidth="1"/>
    <col min="3047" max="3047" width="5.6640625" style="1" customWidth="1"/>
    <col min="3048" max="3048" width="0" style="1" hidden="1" customWidth="1"/>
    <col min="3049" max="3049" width="17.33203125" style="1" customWidth="1"/>
    <col min="3050" max="3050" width="12.6640625" style="1" customWidth="1"/>
    <col min="3051" max="3051" width="0" style="1" hidden="1" customWidth="1"/>
    <col min="3052" max="3052" width="5.33203125" style="1" customWidth="1"/>
    <col min="3053" max="3053" width="0" style="1" hidden="1" customWidth="1"/>
    <col min="3054" max="3054" width="17" style="1" customWidth="1"/>
    <col min="3055" max="3055" width="6.33203125" style="1" customWidth="1"/>
    <col min="3056" max="3056" width="0" style="1" hidden="1" customWidth="1"/>
    <col min="3057" max="3057" width="14.33203125" style="1" customWidth="1"/>
    <col min="3058" max="3058" width="7.5546875" style="1" customWidth="1"/>
    <col min="3059" max="3059" width="0" style="1" hidden="1" customWidth="1"/>
    <col min="3060" max="3061" width="14.33203125" style="1" customWidth="1"/>
    <col min="3062" max="3062" width="20.88671875" style="1" customWidth="1"/>
    <col min="3063" max="3063" width="14.44140625" style="1" customWidth="1"/>
    <col min="3064" max="3064" width="15" style="1" customWidth="1"/>
    <col min="3065" max="3065" width="2.6640625" style="1" customWidth="1"/>
    <col min="3066" max="3066" width="11.6640625" style="1" customWidth="1"/>
    <col min="3067" max="3067" width="11.5546875" style="1" customWidth="1"/>
    <col min="3068" max="3068" width="2.33203125" style="1" customWidth="1"/>
    <col min="3069" max="3069" width="41" style="1" customWidth="1"/>
    <col min="3070" max="3070" width="14.33203125" style="1" customWidth="1"/>
    <col min="3071" max="3072" width="11.5546875" style="1" customWidth="1"/>
    <col min="3073" max="3073" width="21.88671875" style="1" customWidth="1"/>
    <col min="3074" max="3265" width="11.44140625" style="1"/>
    <col min="3266" max="3266" width="21.88671875" style="1" customWidth="1"/>
    <col min="3267" max="3267" width="13.88671875" style="1" customWidth="1"/>
    <col min="3268" max="3268" width="38.6640625" style="1" customWidth="1"/>
    <col min="3269" max="3269" width="3" style="1" bestFit="1" customWidth="1"/>
    <col min="3270" max="3270" width="32.33203125" style="1" customWidth="1"/>
    <col min="3271" max="3271" width="46.33203125" style="1" customWidth="1"/>
    <col min="3272" max="3272" width="19" style="1" customWidth="1"/>
    <col min="3273" max="3273" width="0" style="1" hidden="1" customWidth="1"/>
    <col min="3274" max="3274" width="17.6640625" style="1" customWidth="1"/>
    <col min="3275" max="3275" width="0" style="1" hidden="1" customWidth="1"/>
    <col min="3276" max="3276" width="22.33203125" style="1" customWidth="1"/>
    <col min="3277" max="3277" width="5.33203125" style="1" customWidth="1"/>
    <col min="3278" max="3278" width="36.33203125" style="1" customWidth="1"/>
    <col min="3279" max="3279" width="5.6640625" style="1" customWidth="1"/>
    <col min="3280" max="3280" width="0" style="1" hidden="1" customWidth="1"/>
    <col min="3281" max="3281" width="20.6640625" style="1" customWidth="1"/>
    <col min="3282" max="3282" width="4.88671875" style="1" customWidth="1"/>
    <col min="3283" max="3283" width="0" style="1" hidden="1" customWidth="1"/>
    <col min="3284" max="3284" width="24.6640625" style="1" customWidth="1"/>
    <col min="3285" max="3285" width="12.33203125" style="1" customWidth="1"/>
    <col min="3286" max="3286" width="0" style="1" hidden="1" customWidth="1"/>
    <col min="3287" max="3287" width="3.44140625" style="1" customWidth="1"/>
    <col min="3288" max="3288" width="0" style="1" hidden="1" customWidth="1"/>
    <col min="3289" max="3289" width="17.6640625" style="1" customWidth="1"/>
    <col min="3290" max="3290" width="3.44140625" style="1" customWidth="1"/>
    <col min="3291" max="3291" width="0" style="1" hidden="1" customWidth="1"/>
    <col min="3292" max="3292" width="23.6640625" style="1" customWidth="1"/>
    <col min="3293" max="3293" width="10" style="1" customWidth="1"/>
    <col min="3294" max="3294" width="0" style="1" hidden="1" customWidth="1"/>
    <col min="3295" max="3296" width="14.6640625" style="1" customWidth="1"/>
    <col min="3297" max="3297" width="12.88671875" style="1" customWidth="1"/>
    <col min="3298" max="3298" width="3.33203125" style="1" customWidth="1"/>
    <col min="3299" max="3299" width="30.33203125" style="1" customWidth="1"/>
    <col min="3300" max="3300" width="5" style="1" customWidth="1"/>
    <col min="3301" max="3301" width="0" style="1" hidden="1" customWidth="1"/>
    <col min="3302" max="3302" width="14.33203125" style="1" customWidth="1"/>
    <col min="3303" max="3303" width="5.6640625" style="1" customWidth="1"/>
    <col min="3304" max="3304" width="0" style="1" hidden="1" customWidth="1"/>
    <col min="3305" max="3305" width="17.33203125" style="1" customWidth="1"/>
    <col min="3306" max="3306" width="12.6640625" style="1" customWidth="1"/>
    <col min="3307" max="3307" width="0" style="1" hidden="1" customWidth="1"/>
    <col min="3308" max="3308" width="5.33203125" style="1" customWidth="1"/>
    <col min="3309" max="3309" width="0" style="1" hidden="1" customWidth="1"/>
    <col min="3310" max="3310" width="17" style="1" customWidth="1"/>
    <col min="3311" max="3311" width="6.33203125" style="1" customWidth="1"/>
    <col min="3312" max="3312" width="0" style="1" hidden="1" customWidth="1"/>
    <col min="3313" max="3313" width="14.33203125" style="1" customWidth="1"/>
    <col min="3314" max="3314" width="7.5546875" style="1" customWidth="1"/>
    <col min="3315" max="3315" width="0" style="1" hidden="1" customWidth="1"/>
    <col min="3316" max="3317" width="14.33203125" style="1" customWidth="1"/>
    <col min="3318" max="3318" width="20.88671875" style="1" customWidth="1"/>
    <col min="3319" max="3319" width="14.44140625" style="1" customWidth="1"/>
    <col min="3320" max="3320" width="15" style="1" customWidth="1"/>
    <col min="3321" max="3321" width="2.6640625" style="1" customWidth="1"/>
    <col min="3322" max="3322" width="11.6640625" style="1" customWidth="1"/>
    <col min="3323" max="3323" width="11.5546875" style="1" customWidth="1"/>
    <col min="3324" max="3324" width="2.33203125" style="1" customWidth="1"/>
    <col min="3325" max="3325" width="41" style="1" customWidth="1"/>
    <col min="3326" max="3326" width="14.33203125" style="1" customWidth="1"/>
    <col min="3327" max="3328" width="11.5546875" style="1" customWidth="1"/>
    <col min="3329" max="3329" width="21.88671875" style="1" customWidth="1"/>
    <col min="3330" max="3521" width="11.44140625" style="1"/>
    <col min="3522" max="3522" width="21.88671875" style="1" customWidth="1"/>
    <col min="3523" max="3523" width="13.88671875" style="1" customWidth="1"/>
    <col min="3524" max="3524" width="38.6640625" style="1" customWidth="1"/>
    <col min="3525" max="3525" width="3" style="1" bestFit="1" customWidth="1"/>
    <col min="3526" max="3526" width="32.33203125" style="1" customWidth="1"/>
    <col min="3527" max="3527" width="46.33203125" style="1" customWidth="1"/>
    <col min="3528" max="3528" width="19" style="1" customWidth="1"/>
    <col min="3529" max="3529" width="0" style="1" hidden="1" customWidth="1"/>
    <col min="3530" max="3530" width="17.6640625" style="1" customWidth="1"/>
    <col min="3531" max="3531" width="0" style="1" hidden="1" customWidth="1"/>
    <col min="3532" max="3532" width="22.33203125" style="1" customWidth="1"/>
    <col min="3533" max="3533" width="5.33203125" style="1" customWidth="1"/>
    <col min="3534" max="3534" width="36.33203125" style="1" customWidth="1"/>
    <col min="3535" max="3535" width="5.6640625" style="1" customWidth="1"/>
    <col min="3536" max="3536" width="0" style="1" hidden="1" customWidth="1"/>
    <col min="3537" max="3537" width="20.6640625" style="1" customWidth="1"/>
    <col min="3538" max="3538" width="4.88671875" style="1" customWidth="1"/>
    <col min="3539" max="3539" width="0" style="1" hidden="1" customWidth="1"/>
    <col min="3540" max="3540" width="24.6640625" style="1" customWidth="1"/>
    <col min="3541" max="3541" width="12.33203125" style="1" customWidth="1"/>
    <col min="3542" max="3542" width="0" style="1" hidden="1" customWidth="1"/>
    <col min="3543" max="3543" width="3.44140625" style="1" customWidth="1"/>
    <col min="3544" max="3544" width="0" style="1" hidden="1" customWidth="1"/>
    <col min="3545" max="3545" width="17.6640625" style="1" customWidth="1"/>
    <col min="3546" max="3546" width="3.44140625" style="1" customWidth="1"/>
    <col min="3547" max="3547" width="0" style="1" hidden="1" customWidth="1"/>
    <col min="3548" max="3548" width="23.6640625" style="1" customWidth="1"/>
    <col min="3549" max="3549" width="10" style="1" customWidth="1"/>
    <col min="3550" max="3550" width="0" style="1" hidden="1" customWidth="1"/>
    <col min="3551" max="3552" width="14.6640625" style="1" customWidth="1"/>
    <col min="3553" max="3553" width="12.88671875" style="1" customWidth="1"/>
    <col min="3554" max="3554" width="3.33203125" style="1" customWidth="1"/>
    <col min="3555" max="3555" width="30.33203125" style="1" customWidth="1"/>
    <col min="3556" max="3556" width="5" style="1" customWidth="1"/>
    <col min="3557" max="3557" width="0" style="1" hidden="1" customWidth="1"/>
    <col min="3558" max="3558" width="14.33203125" style="1" customWidth="1"/>
    <col min="3559" max="3559" width="5.6640625" style="1" customWidth="1"/>
    <col min="3560" max="3560" width="0" style="1" hidden="1" customWidth="1"/>
    <col min="3561" max="3561" width="17.33203125" style="1" customWidth="1"/>
    <col min="3562" max="3562" width="12.6640625" style="1" customWidth="1"/>
    <col min="3563" max="3563" width="0" style="1" hidden="1" customWidth="1"/>
    <col min="3564" max="3564" width="5.33203125" style="1" customWidth="1"/>
    <col min="3565" max="3565" width="0" style="1" hidden="1" customWidth="1"/>
    <col min="3566" max="3566" width="17" style="1" customWidth="1"/>
    <col min="3567" max="3567" width="6.33203125" style="1" customWidth="1"/>
    <col min="3568" max="3568" width="0" style="1" hidden="1" customWidth="1"/>
    <col min="3569" max="3569" width="14.33203125" style="1" customWidth="1"/>
    <col min="3570" max="3570" width="7.5546875" style="1" customWidth="1"/>
    <col min="3571" max="3571" width="0" style="1" hidden="1" customWidth="1"/>
    <col min="3572" max="3573" width="14.33203125" style="1" customWidth="1"/>
    <col min="3574" max="3574" width="20.88671875" style="1" customWidth="1"/>
    <col min="3575" max="3575" width="14.44140625" style="1" customWidth="1"/>
    <col min="3576" max="3576" width="15" style="1" customWidth="1"/>
    <col min="3577" max="3577" width="2.6640625" style="1" customWidth="1"/>
    <col min="3578" max="3578" width="11.6640625" style="1" customWidth="1"/>
    <col min="3579" max="3579" width="11.5546875" style="1" customWidth="1"/>
    <col min="3580" max="3580" width="2.33203125" style="1" customWidth="1"/>
    <col min="3581" max="3581" width="41" style="1" customWidth="1"/>
    <col min="3582" max="3582" width="14.33203125" style="1" customWidth="1"/>
    <col min="3583" max="3584" width="11.5546875" style="1" customWidth="1"/>
    <col min="3585" max="3585" width="21.88671875" style="1" customWidth="1"/>
    <col min="3586" max="3777" width="11.44140625" style="1"/>
    <col min="3778" max="3778" width="21.88671875" style="1" customWidth="1"/>
    <col min="3779" max="3779" width="13.88671875" style="1" customWidth="1"/>
    <col min="3780" max="3780" width="38.6640625" style="1" customWidth="1"/>
    <col min="3781" max="3781" width="3" style="1" bestFit="1" customWidth="1"/>
    <col min="3782" max="3782" width="32.33203125" style="1" customWidth="1"/>
    <col min="3783" max="3783" width="46.33203125" style="1" customWidth="1"/>
    <col min="3784" max="3784" width="19" style="1" customWidth="1"/>
    <col min="3785" max="3785" width="0" style="1" hidden="1" customWidth="1"/>
    <col min="3786" max="3786" width="17.6640625" style="1" customWidth="1"/>
    <col min="3787" max="3787" width="0" style="1" hidden="1" customWidth="1"/>
    <col min="3788" max="3788" width="22.33203125" style="1" customWidth="1"/>
    <col min="3789" max="3789" width="5.33203125" style="1" customWidth="1"/>
    <col min="3790" max="3790" width="36.33203125" style="1" customWidth="1"/>
    <col min="3791" max="3791" width="5.6640625" style="1" customWidth="1"/>
    <col min="3792" max="3792" width="0" style="1" hidden="1" customWidth="1"/>
    <col min="3793" max="3793" width="20.6640625" style="1" customWidth="1"/>
    <col min="3794" max="3794" width="4.88671875" style="1" customWidth="1"/>
    <col min="3795" max="3795" width="0" style="1" hidden="1" customWidth="1"/>
    <col min="3796" max="3796" width="24.6640625" style="1" customWidth="1"/>
    <col min="3797" max="3797" width="12.33203125" style="1" customWidth="1"/>
    <col min="3798" max="3798" width="0" style="1" hidden="1" customWidth="1"/>
    <col min="3799" max="3799" width="3.44140625" style="1" customWidth="1"/>
    <col min="3800" max="3800" width="0" style="1" hidden="1" customWidth="1"/>
    <col min="3801" max="3801" width="17.6640625" style="1" customWidth="1"/>
    <col min="3802" max="3802" width="3.44140625" style="1" customWidth="1"/>
    <col min="3803" max="3803" width="0" style="1" hidden="1" customWidth="1"/>
    <col min="3804" max="3804" width="23.6640625" style="1" customWidth="1"/>
    <col min="3805" max="3805" width="10" style="1" customWidth="1"/>
    <col min="3806" max="3806" width="0" style="1" hidden="1" customWidth="1"/>
    <col min="3807" max="3808" width="14.6640625" style="1" customWidth="1"/>
    <col min="3809" max="3809" width="12.88671875" style="1" customWidth="1"/>
    <col min="3810" max="3810" width="3.33203125" style="1" customWidth="1"/>
    <col min="3811" max="3811" width="30.33203125" style="1" customWidth="1"/>
    <col min="3812" max="3812" width="5" style="1" customWidth="1"/>
    <col min="3813" max="3813" width="0" style="1" hidden="1" customWidth="1"/>
    <col min="3814" max="3814" width="14.33203125" style="1" customWidth="1"/>
    <col min="3815" max="3815" width="5.6640625" style="1" customWidth="1"/>
    <col min="3816" max="3816" width="0" style="1" hidden="1" customWidth="1"/>
    <col min="3817" max="3817" width="17.33203125" style="1" customWidth="1"/>
    <col min="3818" max="3818" width="12.6640625" style="1" customWidth="1"/>
    <col min="3819" max="3819" width="0" style="1" hidden="1" customWidth="1"/>
    <col min="3820" max="3820" width="5.33203125" style="1" customWidth="1"/>
    <col min="3821" max="3821" width="0" style="1" hidden="1" customWidth="1"/>
    <col min="3822" max="3822" width="17" style="1" customWidth="1"/>
    <col min="3823" max="3823" width="6.33203125" style="1" customWidth="1"/>
    <col min="3824" max="3824" width="0" style="1" hidden="1" customWidth="1"/>
    <col min="3825" max="3825" width="14.33203125" style="1" customWidth="1"/>
    <col min="3826" max="3826" width="7.5546875" style="1" customWidth="1"/>
    <col min="3827" max="3827" width="0" style="1" hidden="1" customWidth="1"/>
    <col min="3828" max="3829" width="14.33203125" style="1" customWidth="1"/>
    <col min="3830" max="3830" width="20.88671875" style="1" customWidth="1"/>
    <col min="3831" max="3831" width="14.44140625" style="1" customWidth="1"/>
    <col min="3832" max="3832" width="15" style="1" customWidth="1"/>
    <col min="3833" max="3833" width="2.6640625" style="1" customWidth="1"/>
    <col min="3834" max="3834" width="11.6640625" style="1" customWidth="1"/>
    <col min="3835" max="3835" width="11.5546875" style="1" customWidth="1"/>
    <col min="3836" max="3836" width="2.33203125" style="1" customWidth="1"/>
    <col min="3837" max="3837" width="41" style="1" customWidth="1"/>
    <col min="3838" max="3838" width="14.33203125" style="1" customWidth="1"/>
    <col min="3839" max="3840" width="11.5546875" style="1" customWidth="1"/>
    <col min="3841" max="3841" width="21.88671875" style="1" customWidth="1"/>
    <col min="3842" max="4033" width="11.44140625" style="1"/>
    <col min="4034" max="4034" width="21.88671875" style="1" customWidth="1"/>
    <col min="4035" max="4035" width="13.88671875" style="1" customWidth="1"/>
    <col min="4036" max="4036" width="38.6640625" style="1" customWidth="1"/>
    <col min="4037" max="4037" width="3" style="1" bestFit="1" customWidth="1"/>
    <col min="4038" max="4038" width="32.33203125" style="1" customWidth="1"/>
    <col min="4039" max="4039" width="46.33203125" style="1" customWidth="1"/>
    <col min="4040" max="4040" width="19" style="1" customWidth="1"/>
    <col min="4041" max="4041" width="0" style="1" hidden="1" customWidth="1"/>
    <col min="4042" max="4042" width="17.6640625" style="1" customWidth="1"/>
    <col min="4043" max="4043" width="0" style="1" hidden="1" customWidth="1"/>
    <col min="4044" max="4044" width="22.33203125" style="1" customWidth="1"/>
    <col min="4045" max="4045" width="5.33203125" style="1" customWidth="1"/>
    <col min="4046" max="4046" width="36.33203125" style="1" customWidth="1"/>
    <col min="4047" max="4047" width="5.6640625" style="1" customWidth="1"/>
    <col min="4048" max="4048" width="0" style="1" hidden="1" customWidth="1"/>
    <col min="4049" max="4049" width="20.6640625" style="1" customWidth="1"/>
    <col min="4050" max="4050" width="4.88671875" style="1" customWidth="1"/>
    <col min="4051" max="4051" width="0" style="1" hidden="1" customWidth="1"/>
    <col min="4052" max="4052" width="24.6640625" style="1" customWidth="1"/>
    <col min="4053" max="4053" width="12.33203125" style="1" customWidth="1"/>
    <col min="4054" max="4054" width="0" style="1" hidden="1" customWidth="1"/>
    <col min="4055" max="4055" width="3.44140625" style="1" customWidth="1"/>
    <col min="4056" max="4056" width="0" style="1" hidden="1" customWidth="1"/>
    <col min="4057" max="4057" width="17.6640625" style="1" customWidth="1"/>
    <col min="4058" max="4058" width="3.44140625" style="1" customWidth="1"/>
    <col min="4059" max="4059" width="0" style="1" hidden="1" customWidth="1"/>
    <col min="4060" max="4060" width="23.6640625" style="1" customWidth="1"/>
    <col min="4061" max="4061" width="10" style="1" customWidth="1"/>
    <col min="4062" max="4062" width="0" style="1" hidden="1" customWidth="1"/>
    <col min="4063" max="4064" width="14.6640625" style="1" customWidth="1"/>
    <col min="4065" max="4065" width="12.88671875" style="1" customWidth="1"/>
    <col min="4066" max="4066" width="3.33203125" style="1" customWidth="1"/>
    <col min="4067" max="4067" width="30.33203125" style="1" customWidth="1"/>
    <col min="4068" max="4068" width="5" style="1" customWidth="1"/>
    <col min="4069" max="4069" width="0" style="1" hidden="1" customWidth="1"/>
    <col min="4070" max="4070" width="14.33203125" style="1" customWidth="1"/>
    <col min="4071" max="4071" width="5.6640625" style="1" customWidth="1"/>
    <col min="4072" max="4072" width="0" style="1" hidden="1" customWidth="1"/>
    <col min="4073" max="4073" width="17.33203125" style="1" customWidth="1"/>
    <col min="4074" max="4074" width="12.6640625" style="1" customWidth="1"/>
    <col min="4075" max="4075" width="0" style="1" hidden="1" customWidth="1"/>
    <col min="4076" max="4076" width="5.33203125" style="1" customWidth="1"/>
    <col min="4077" max="4077" width="0" style="1" hidden="1" customWidth="1"/>
    <col min="4078" max="4078" width="17" style="1" customWidth="1"/>
    <col min="4079" max="4079" width="6.33203125" style="1" customWidth="1"/>
    <col min="4080" max="4080" width="0" style="1" hidden="1" customWidth="1"/>
    <col min="4081" max="4081" width="14.33203125" style="1" customWidth="1"/>
    <col min="4082" max="4082" width="7.5546875" style="1" customWidth="1"/>
    <col min="4083" max="4083" width="0" style="1" hidden="1" customWidth="1"/>
    <col min="4084" max="4085" width="14.33203125" style="1" customWidth="1"/>
    <col min="4086" max="4086" width="20.88671875" style="1" customWidth="1"/>
    <col min="4087" max="4087" width="14.44140625" style="1" customWidth="1"/>
    <col min="4088" max="4088" width="15" style="1" customWidth="1"/>
    <col min="4089" max="4089" width="2.6640625" style="1" customWidth="1"/>
    <col min="4090" max="4090" width="11.6640625" style="1" customWidth="1"/>
    <col min="4091" max="4091" width="11.5546875" style="1" customWidth="1"/>
    <col min="4092" max="4092" width="2.33203125" style="1" customWidth="1"/>
    <col min="4093" max="4093" width="41" style="1" customWidth="1"/>
    <col min="4094" max="4094" width="14.33203125" style="1" customWidth="1"/>
    <col min="4095" max="4096" width="11.5546875" style="1" customWidth="1"/>
    <col min="4097" max="4097" width="21.88671875" style="1" customWidth="1"/>
    <col min="4098" max="4289" width="11.44140625" style="1"/>
    <col min="4290" max="4290" width="21.88671875" style="1" customWidth="1"/>
    <col min="4291" max="4291" width="13.88671875" style="1" customWidth="1"/>
    <col min="4292" max="4292" width="38.6640625" style="1" customWidth="1"/>
    <col min="4293" max="4293" width="3" style="1" bestFit="1" customWidth="1"/>
    <col min="4294" max="4294" width="32.33203125" style="1" customWidth="1"/>
    <col min="4295" max="4295" width="46.33203125" style="1" customWidth="1"/>
    <col min="4296" max="4296" width="19" style="1" customWidth="1"/>
    <col min="4297" max="4297" width="0" style="1" hidden="1" customWidth="1"/>
    <col min="4298" max="4298" width="17.6640625" style="1" customWidth="1"/>
    <col min="4299" max="4299" width="0" style="1" hidden="1" customWidth="1"/>
    <col min="4300" max="4300" width="22.33203125" style="1" customWidth="1"/>
    <col min="4301" max="4301" width="5.33203125" style="1" customWidth="1"/>
    <col min="4302" max="4302" width="36.33203125" style="1" customWidth="1"/>
    <col min="4303" max="4303" width="5.6640625" style="1" customWidth="1"/>
    <col min="4304" max="4304" width="0" style="1" hidden="1" customWidth="1"/>
    <col min="4305" max="4305" width="20.6640625" style="1" customWidth="1"/>
    <col min="4306" max="4306" width="4.88671875" style="1" customWidth="1"/>
    <col min="4307" max="4307" width="0" style="1" hidden="1" customWidth="1"/>
    <col min="4308" max="4308" width="24.6640625" style="1" customWidth="1"/>
    <col min="4309" max="4309" width="12.33203125" style="1" customWidth="1"/>
    <col min="4310" max="4310" width="0" style="1" hidden="1" customWidth="1"/>
    <col min="4311" max="4311" width="3.44140625" style="1" customWidth="1"/>
    <col min="4312" max="4312" width="0" style="1" hidden="1" customWidth="1"/>
    <col min="4313" max="4313" width="17.6640625" style="1" customWidth="1"/>
    <col min="4314" max="4314" width="3.44140625" style="1" customWidth="1"/>
    <col min="4315" max="4315" width="0" style="1" hidden="1" customWidth="1"/>
    <col min="4316" max="4316" width="23.6640625" style="1" customWidth="1"/>
    <col min="4317" max="4317" width="10" style="1" customWidth="1"/>
    <col min="4318" max="4318" width="0" style="1" hidden="1" customWidth="1"/>
    <col min="4319" max="4320" width="14.6640625" style="1" customWidth="1"/>
    <col min="4321" max="4321" width="12.88671875" style="1" customWidth="1"/>
    <col min="4322" max="4322" width="3.33203125" style="1" customWidth="1"/>
    <col min="4323" max="4323" width="30.33203125" style="1" customWidth="1"/>
    <col min="4324" max="4324" width="5" style="1" customWidth="1"/>
    <col min="4325" max="4325" width="0" style="1" hidden="1" customWidth="1"/>
    <col min="4326" max="4326" width="14.33203125" style="1" customWidth="1"/>
    <col min="4327" max="4327" width="5.6640625" style="1" customWidth="1"/>
    <col min="4328" max="4328" width="0" style="1" hidden="1" customWidth="1"/>
    <col min="4329" max="4329" width="17.33203125" style="1" customWidth="1"/>
    <col min="4330" max="4330" width="12.6640625" style="1" customWidth="1"/>
    <col min="4331" max="4331" width="0" style="1" hidden="1" customWidth="1"/>
    <col min="4332" max="4332" width="5.33203125" style="1" customWidth="1"/>
    <col min="4333" max="4333" width="0" style="1" hidden="1" customWidth="1"/>
    <col min="4334" max="4334" width="17" style="1" customWidth="1"/>
    <col min="4335" max="4335" width="6.33203125" style="1" customWidth="1"/>
    <col min="4336" max="4336" width="0" style="1" hidden="1" customWidth="1"/>
    <col min="4337" max="4337" width="14.33203125" style="1" customWidth="1"/>
    <col min="4338" max="4338" width="7.5546875" style="1" customWidth="1"/>
    <col min="4339" max="4339" width="0" style="1" hidden="1" customWidth="1"/>
    <col min="4340" max="4341" width="14.33203125" style="1" customWidth="1"/>
    <col min="4342" max="4342" width="20.88671875" style="1" customWidth="1"/>
    <col min="4343" max="4343" width="14.44140625" style="1" customWidth="1"/>
    <col min="4344" max="4344" width="15" style="1" customWidth="1"/>
    <col min="4345" max="4345" width="2.6640625" style="1" customWidth="1"/>
    <col min="4346" max="4346" width="11.6640625" style="1" customWidth="1"/>
    <col min="4347" max="4347" width="11.5546875" style="1" customWidth="1"/>
    <col min="4348" max="4348" width="2.33203125" style="1" customWidth="1"/>
    <col min="4349" max="4349" width="41" style="1" customWidth="1"/>
    <col min="4350" max="4350" width="14.33203125" style="1" customWidth="1"/>
    <col min="4351" max="4352" width="11.5546875" style="1" customWidth="1"/>
    <col min="4353" max="4353" width="21.88671875" style="1" customWidth="1"/>
    <col min="4354" max="4545" width="11.44140625" style="1"/>
    <col min="4546" max="4546" width="21.88671875" style="1" customWidth="1"/>
    <col min="4547" max="4547" width="13.88671875" style="1" customWidth="1"/>
    <col min="4548" max="4548" width="38.6640625" style="1" customWidth="1"/>
    <col min="4549" max="4549" width="3" style="1" bestFit="1" customWidth="1"/>
    <col min="4550" max="4550" width="32.33203125" style="1" customWidth="1"/>
    <col min="4551" max="4551" width="46.33203125" style="1" customWidth="1"/>
    <col min="4552" max="4552" width="19" style="1" customWidth="1"/>
    <col min="4553" max="4553" width="0" style="1" hidden="1" customWidth="1"/>
    <col min="4554" max="4554" width="17.6640625" style="1" customWidth="1"/>
    <col min="4555" max="4555" width="0" style="1" hidden="1" customWidth="1"/>
    <col min="4556" max="4556" width="22.33203125" style="1" customWidth="1"/>
    <col min="4557" max="4557" width="5.33203125" style="1" customWidth="1"/>
    <col min="4558" max="4558" width="36.33203125" style="1" customWidth="1"/>
    <col min="4559" max="4559" width="5.6640625" style="1" customWidth="1"/>
    <col min="4560" max="4560" width="0" style="1" hidden="1" customWidth="1"/>
    <col min="4561" max="4561" width="20.6640625" style="1" customWidth="1"/>
    <col min="4562" max="4562" width="4.88671875" style="1" customWidth="1"/>
    <col min="4563" max="4563" width="0" style="1" hidden="1" customWidth="1"/>
    <col min="4564" max="4564" width="24.6640625" style="1" customWidth="1"/>
    <col min="4565" max="4565" width="12.33203125" style="1" customWidth="1"/>
    <col min="4566" max="4566" width="0" style="1" hidden="1" customWidth="1"/>
    <col min="4567" max="4567" width="3.44140625" style="1" customWidth="1"/>
    <col min="4568" max="4568" width="0" style="1" hidden="1" customWidth="1"/>
    <col min="4569" max="4569" width="17.6640625" style="1" customWidth="1"/>
    <col min="4570" max="4570" width="3.44140625" style="1" customWidth="1"/>
    <col min="4571" max="4571" width="0" style="1" hidden="1" customWidth="1"/>
    <col min="4572" max="4572" width="23.6640625" style="1" customWidth="1"/>
    <col min="4573" max="4573" width="10" style="1" customWidth="1"/>
    <col min="4574" max="4574" width="0" style="1" hidden="1" customWidth="1"/>
    <col min="4575" max="4576" width="14.6640625" style="1" customWidth="1"/>
    <col min="4577" max="4577" width="12.88671875" style="1" customWidth="1"/>
    <col min="4578" max="4578" width="3.33203125" style="1" customWidth="1"/>
    <col min="4579" max="4579" width="30.33203125" style="1" customWidth="1"/>
    <col min="4580" max="4580" width="5" style="1" customWidth="1"/>
    <col min="4581" max="4581" width="0" style="1" hidden="1" customWidth="1"/>
    <col min="4582" max="4582" width="14.33203125" style="1" customWidth="1"/>
    <col min="4583" max="4583" width="5.6640625" style="1" customWidth="1"/>
    <col min="4584" max="4584" width="0" style="1" hidden="1" customWidth="1"/>
    <col min="4585" max="4585" width="17.33203125" style="1" customWidth="1"/>
    <col min="4586" max="4586" width="12.6640625" style="1" customWidth="1"/>
    <col min="4587" max="4587" width="0" style="1" hidden="1" customWidth="1"/>
    <col min="4588" max="4588" width="5.33203125" style="1" customWidth="1"/>
    <col min="4589" max="4589" width="0" style="1" hidden="1" customWidth="1"/>
    <col min="4590" max="4590" width="17" style="1" customWidth="1"/>
    <col min="4591" max="4591" width="6.33203125" style="1" customWidth="1"/>
    <col min="4592" max="4592" width="0" style="1" hidden="1" customWidth="1"/>
    <col min="4593" max="4593" width="14.33203125" style="1" customWidth="1"/>
    <col min="4594" max="4594" width="7.5546875" style="1" customWidth="1"/>
    <col min="4595" max="4595" width="0" style="1" hidden="1" customWidth="1"/>
    <col min="4596" max="4597" width="14.33203125" style="1" customWidth="1"/>
    <col min="4598" max="4598" width="20.88671875" style="1" customWidth="1"/>
    <col min="4599" max="4599" width="14.44140625" style="1" customWidth="1"/>
    <col min="4600" max="4600" width="15" style="1" customWidth="1"/>
    <col min="4601" max="4601" width="2.6640625" style="1" customWidth="1"/>
    <col min="4602" max="4602" width="11.6640625" style="1" customWidth="1"/>
    <col min="4603" max="4603" width="11.5546875" style="1" customWidth="1"/>
    <col min="4604" max="4604" width="2.33203125" style="1" customWidth="1"/>
    <col min="4605" max="4605" width="41" style="1" customWidth="1"/>
    <col min="4606" max="4606" width="14.33203125" style="1" customWidth="1"/>
    <col min="4607" max="4608" width="11.5546875" style="1" customWidth="1"/>
    <col min="4609" max="4609" width="21.88671875" style="1" customWidth="1"/>
    <col min="4610" max="4801" width="11.44140625" style="1"/>
    <col min="4802" max="4802" width="21.88671875" style="1" customWidth="1"/>
    <col min="4803" max="4803" width="13.88671875" style="1" customWidth="1"/>
    <col min="4804" max="4804" width="38.6640625" style="1" customWidth="1"/>
    <col min="4805" max="4805" width="3" style="1" bestFit="1" customWidth="1"/>
    <col min="4806" max="4806" width="32.33203125" style="1" customWidth="1"/>
    <col min="4807" max="4807" width="46.33203125" style="1" customWidth="1"/>
    <col min="4808" max="4808" width="19" style="1" customWidth="1"/>
    <col min="4809" max="4809" width="0" style="1" hidden="1" customWidth="1"/>
    <col min="4810" max="4810" width="17.6640625" style="1" customWidth="1"/>
    <col min="4811" max="4811" width="0" style="1" hidden="1" customWidth="1"/>
    <col min="4812" max="4812" width="22.33203125" style="1" customWidth="1"/>
    <col min="4813" max="4813" width="5.33203125" style="1" customWidth="1"/>
    <col min="4814" max="4814" width="36.33203125" style="1" customWidth="1"/>
    <col min="4815" max="4815" width="5.6640625" style="1" customWidth="1"/>
    <col min="4816" max="4816" width="0" style="1" hidden="1" customWidth="1"/>
    <col min="4817" max="4817" width="20.6640625" style="1" customWidth="1"/>
    <col min="4818" max="4818" width="4.88671875" style="1" customWidth="1"/>
    <col min="4819" max="4819" width="0" style="1" hidden="1" customWidth="1"/>
    <col min="4820" max="4820" width="24.6640625" style="1" customWidth="1"/>
    <col min="4821" max="4821" width="12.33203125" style="1" customWidth="1"/>
    <col min="4822" max="4822" width="0" style="1" hidden="1" customWidth="1"/>
    <col min="4823" max="4823" width="3.44140625" style="1" customWidth="1"/>
    <col min="4824" max="4824" width="0" style="1" hidden="1" customWidth="1"/>
    <col min="4825" max="4825" width="17.6640625" style="1" customWidth="1"/>
    <col min="4826" max="4826" width="3.44140625" style="1" customWidth="1"/>
    <col min="4827" max="4827" width="0" style="1" hidden="1" customWidth="1"/>
    <col min="4828" max="4828" width="23.6640625" style="1" customWidth="1"/>
    <col min="4829" max="4829" width="10" style="1" customWidth="1"/>
    <col min="4830" max="4830" width="0" style="1" hidden="1" customWidth="1"/>
    <col min="4831" max="4832" width="14.6640625" style="1" customWidth="1"/>
    <col min="4833" max="4833" width="12.88671875" style="1" customWidth="1"/>
    <col min="4834" max="4834" width="3.33203125" style="1" customWidth="1"/>
    <col min="4835" max="4835" width="30.33203125" style="1" customWidth="1"/>
    <col min="4836" max="4836" width="5" style="1" customWidth="1"/>
    <col min="4837" max="4837" width="0" style="1" hidden="1" customWidth="1"/>
    <col min="4838" max="4838" width="14.33203125" style="1" customWidth="1"/>
    <col min="4839" max="4839" width="5.6640625" style="1" customWidth="1"/>
    <col min="4840" max="4840" width="0" style="1" hidden="1" customWidth="1"/>
    <col min="4841" max="4841" width="17.33203125" style="1" customWidth="1"/>
    <col min="4842" max="4842" width="12.6640625" style="1" customWidth="1"/>
    <col min="4843" max="4843" width="0" style="1" hidden="1" customWidth="1"/>
    <col min="4844" max="4844" width="5.33203125" style="1" customWidth="1"/>
    <col min="4845" max="4845" width="0" style="1" hidden="1" customWidth="1"/>
    <col min="4846" max="4846" width="17" style="1" customWidth="1"/>
    <col min="4847" max="4847" width="6.33203125" style="1" customWidth="1"/>
    <col min="4848" max="4848" width="0" style="1" hidden="1" customWidth="1"/>
    <col min="4849" max="4849" width="14.33203125" style="1" customWidth="1"/>
    <col min="4850" max="4850" width="7.5546875" style="1" customWidth="1"/>
    <col min="4851" max="4851" width="0" style="1" hidden="1" customWidth="1"/>
    <col min="4852" max="4853" width="14.33203125" style="1" customWidth="1"/>
    <col min="4854" max="4854" width="20.88671875" style="1" customWidth="1"/>
    <col min="4855" max="4855" width="14.44140625" style="1" customWidth="1"/>
    <col min="4856" max="4856" width="15" style="1" customWidth="1"/>
    <col min="4857" max="4857" width="2.6640625" style="1" customWidth="1"/>
    <col min="4858" max="4858" width="11.6640625" style="1" customWidth="1"/>
    <col min="4859" max="4859" width="11.5546875" style="1" customWidth="1"/>
    <col min="4860" max="4860" width="2.33203125" style="1" customWidth="1"/>
    <col min="4861" max="4861" width="41" style="1" customWidth="1"/>
    <col min="4862" max="4862" width="14.33203125" style="1" customWidth="1"/>
    <col min="4863" max="4864" width="11.5546875" style="1" customWidth="1"/>
    <col min="4865" max="4865" width="21.88671875" style="1" customWidth="1"/>
    <col min="4866" max="5057" width="11.44140625" style="1"/>
    <col min="5058" max="5058" width="21.88671875" style="1" customWidth="1"/>
    <col min="5059" max="5059" width="13.88671875" style="1" customWidth="1"/>
    <col min="5060" max="5060" width="38.6640625" style="1" customWidth="1"/>
    <col min="5061" max="5061" width="3" style="1" bestFit="1" customWidth="1"/>
    <col min="5062" max="5062" width="32.33203125" style="1" customWidth="1"/>
    <col min="5063" max="5063" width="46.33203125" style="1" customWidth="1"/>
    <col min="5064" max="5064" width="19" style="1" customWidth="1"/>
    <col min="5065" max="5065" width="0" style="1" hidden="1" customWidth="1"/>
    <col min="5066" max="5066" width="17.6640625" style="1" customWidth="1"/>
    <col min="5067" max="5067" width="0" style="1" hidden="1" customWidth="1"/>
    <col min="5068" max="5068" width="22.33203125" style="1" customWidth="1"/>
    <col min="5069" max="5069" width="5.33203125" style="1" customWidth="1"/>
    <col min="5070" max="5070" width="36.33203125" style="1" customWidth="1"/>
    <col min="5071" max="5071" width="5.6640625" style="1" customWidth="1"/>
    <col min="5072" max="5072" width="0" style="1" hidden="1" customWidth="1"/>
    <col min="5073" max="5073" width="20.6640625" style="1" customWidth="1"/>
    <col min="5074" max="5074" width="4.88671875" style="1" customWidth="1"/>
    <col min="5075" max="5075" width="0" style="1" hidden="1" customWidth="1"/>
    <col min="5076" max="5076" width="24.6640625" style="1" customWidth="1"/>
    <col min="5077" max="5077" width="12.33203125" style="1" customWidth="1"/>
    <col min="5078" max="5078" width="0" style="1" hidden="1" customWidth="1"/>
    <col min="5079" max="5079" width="3.44140625" style="1" customWidth="1"/>
    <col min="5080" max="5080" width="0" style="1" hidden="1" customWidth="1"/>
    <col min="5081" max="5081" width="17.6640625" style="1" customWidth="1"/>
    <col min="5082" max="5082" width="3.44140625" style="1" customWidth="1"/>
    <col min="5083" max="5083" width="0" style="1" hidden="1" customWidth="1"/>
    <col min="5084" max="5084" width="23.6640625" style="1" customWidth="1"/>
    <col min="5085" max="5085" width="10" style="1" customWidth="1"/>
    <col min="5086" max="5086" width="0" style="1" hidden="1" customWidth="1"/>
    <col min="5087" max="5088" width="14.6640625" style="1" customWidth="1"/>
    <col min="5089" max="5089" width="12.88671875" style="1" customWidth="1"/>
    <col min="5090" max="5090" width="3.33203125" style="1" customWidth="1"/>
    <col min="5091" max="5091" width="30.33203125" style="1" customWidth="1"/>
    <col min="5092" max="5092" width="5" style="1" customWidth="1"/>
    <col min="5093" max="5093" width="0" style="1" hidden="1" customWidth="1"/>
    <col min="5094" max="5094" width="14.33203125" style="1" customWidth="1"/>
    <col min="5095" max="5095" width="5.6640625" style="1" customWidth="1"/>
    <col min="5096" max="5096" width="0" style="1" hidden="1" customWidth="1"/>
    <col min="5097" max="5097" width="17.33203125" style="1" customWidth="1"/>
    <col min="5098" max="5098" width="12.6640625" style="1" customWidth="1"/>
    <col min="5099" max="5099" width="0" style="1" hidden="1" customWidth="1"/>
    <col min="5100" max="5100" width="5.33203125" style="1" customWidth="1"/>
    <col min="5101" max="5101" width="0" style="1" hidden="1" customWidth="1"/>
    <col min="5102" max="5102" width="17" style="1" customWidth="1"/>
    <col min="5103" max="5103" width="6.33203125" style="1" customWidth="1"/>
    <col min="5104" max="5104" width="0" style="1" hidden="1" customWidth="1"/>
    <col min="5105" max="5105" width="14.33203125" style="1" customWidth="1"/>
    <col min="5106" max="5106" width="7.5546875" style="1" customWidth="1"/>
    <col min="5107" max="5107" width="0" style="1" hidden="1" customWidth="1"/>
    <col min="5108" max="5109" width="14.33203125" style="1" customWidth="1"/>
    <col min="5110" max="5110" width="20.88671875" style="1" customWidth="1"/>
    <col min="5111" max="5111" width="14.44140625" style="1" customWidth="1"/>
    <col min="5112" max="5112" width="15" style="1" customWidth="1"/>
    <col min="5113" max="5113" width="2.6640625" style="1" customWidth="1"/>
    <col min="5114" max="5114" width="11.6640625" style="1" customWidth="1"/>
    <col min="5115" max="5115" width="11.5546875" style="1" customWidth="1"/>
    <col min="5116" max="5116" width="2.33203125" style="1" customWidth="1"/>
    <col min="5117" max="5117" width="41" style="1" customWidth="1"/>
    <col min="5118" max="5118" width="14.33203125" style="1" customWidth="1"/>
    <col min="5119" max="5120" width="11.5546875" style="1" customWidth="1"/>
    <col min="5121" max="5121" width="21.88671875" style="1" customWidth="1"/>
    <col min="5122" max="5313" width="11.44140625" style="1"/>
    <col min="5314" max="5314" width="21.88671875" style="1" customWidth="1"/>
    <col min="5315" max="5315" width="13.88671875" style="1" customWidth="1"/>
    <col min="5316" max="5316" width="38.6640625" style="1" customWidth="1"/>
    <col min="5317" max="5317" width="3" style="1" bestFit="1" customWidth="1"/>
    <col min="5318" max="5318" width="32.33203125" style="1" customWidth="1"/>
    <col min="5319" max="5319" width="46.33203125" style="1" customWidth="1"/>
    <col min="5320" max="5320" width="19" style="1" customWidth="1"/>
    <col min="5321" max="5321" width="0" style="1" hidden="1" customWidth="1"/>
    <col min="5322" max="5322" width="17.6640625" style="1" customWidth="1"/>
    <col min="5323" max="5323" width="0" style="1" hidden="1" customWidth="1"/>
    <col min="5324" max="5324" width="22.33203125" style="1" customWidth="1"/>
    <col min="5325" max="5325" width="5.33203125" style="1" customWidth="1"/>
    <col min="5326" max="5326" width="36.33203125" style="1" customWidth="1"/>
    <col min="5327" max="5327" width="5.6640625" style="1" customWidth="1"/>
    <col min="5328" max="5328" width="0" style="1" hidden="1" customWidth="1"/>
    <col min="5329" max="5329" width="20.6640625" style="1" customWidth="1"/>
    <col min="5330" max="5330" width="4.88671875" style="1" customWidth="1"/>
    <col min="5331" max="5331" width="0" style="1" hidden="1" customWidth="1"/>
    <col min="5332" max="5332" width="24.6640625" style="1" customWidth="1"/>
    <col min="5333" max="5333" width="12.33203125" style="1" customWidth="1"/>
    <col min="5334" max="5334" width="0" style="1" hidden="1" customWidth="1"/>
    <col min="5335" max="5335" width="3.44140625" style="1" customWidth="1"/>
    <col min="5336" max="5336" width="0" style="1" hidden="1" customWidth="1"/>
    <col min="5337" max="5337" width="17.6640625" style="1" customWidth="1"/>
    <col min="5338" max="5338" width="3.44140625" style="1" customWidth="1"/>
    <col min="5339" max="5339" width="0" style="1" hidden="1" customWidth="1"/>
    <col min="5340" max="5340" width="23.6640625" style="1" customWidth="1"/>
    <col min="5341" max="5341" width="10" style="1" customWidth="1"/>
    <col min="5342" max="5342" width="0" style="1" hidden="1" customWidth="1"/>
    <col min="5343" max="5344" width="14.6640625" style="1" customWidth="1"/>
    <col min="5345" max="5345" width="12.88671875" style="1" customWidth="1"/>
    <col min="5346" max="5346" width="3.33203125" style="1" customWidth="1"/>
    <col min="5347" max="5347" width="30.33203125" style="1" customWidth="1"/>
    <col min="5348" max="5348" width="5" style="1" customWidth="1"/>
    <col min="5349" max="5349" width="0" style="1" hidden="1" customWidth="1"/>
    <col min="5350" max="5350" width="14.33203125" style="1" customWidth="1"/>
    <col min="5351" max="5351" width="5.6640625" style="1" customWidth="1"/>
    <col min="5352" max="5352" width="0" style="1" hidden="1" customWidth="1"/>
    <col min="5353" max="5353" width="17.33203125" style="1" customWidth="1"/>
    <col min="5354" max="5354" width="12.6640625" style="1" customWidth="1"/>
    <col min="5355" max="5355" width="0" style="1" hidden="1" customWidth="1"/>
    <col min="5356" max="5356" width="5.33203125" style="1" customWidth="1"/>
    <col min="5357" max="5357" width="0" style="1" hidden="1" customWidth="1"/>
    <col min="5358" max="5358" width="17" style="1" customWidth="1"/>
    <col min="5359" max="5359" width="6.33203125" style="1" customWidth="1"/>
    <col min="5360" max="5360" width="0" style="1" hidden="1" customWidth="1"/>
    <col min="5361" max="5361" width="14.33203125" style="1" customWidth="1"/>
    <col min="5362" max="5362" width="7.5546875" style="1" customWidth="1"/>
    <col min="5363" max="5363" width="0" style="1" hidden="1" customWidth="1"/>
    <col min="5364" max="5365" width="14.33203125" style="1" customWidth="1"/>
    <col min="5366" max="5366" width="20.88671875" style="1" customWidth="1"/>
    <col min="5367" max="5367" width="14.44140625" style="1" customWidth="1"/>
    <col min="5368" max="5368" width="15" style="1" customWidth="1"/>
    <col min="5369" max="5369" width="2.6640625" style="1" customWidth="1"/>
    <col min="5370" max="5370" width="11.6640625" style="1" customWidth="1"/>
    <col min="5371" max="5371" width="11.5546875" style="1" customWidth="1"/>
    <col min="5372" max="5372" width="2.33203125" style="1" customWidth="1"/>
    <col min="5373" max="5373" width="41" style="1" customWidth="1"/>
    <col min="5374" max="5374" width="14.33203125" style="1" customWidth="1"/>
    <col min="5375" max="5376" width="11.5546875" style="1" customWidth="1"/>
    <col min="5377" max="5377" width="21.88671875" style="1" customWidth="1"/>
    <col min="5378" max="5569" width="11.44140625" style="1"/>
    <col min="5570" max="5570" width="21.88671875" style="1" customWidth="1"/>
    <col min="5571" max="5571" width="13.88671875" style="1" customWidth="1"/>
    <col min="5572" max="5572" width="38.6640625" style="1" customWidth="1"/>
    <col min="5573" max="5573" width="3" style="1" bestFit="1" customWidth="1"/>
    <col min="5574" max="5574" width="32.33203125" style="1" customWidth="1"/>
    <col min="5575" max="5575" width="46.33203125" style="1" customWidth="1"/>
    <col min="5576" max="5576" width="19" style="1" customWidth="1"/>
    <col min="5577" max="5577" width="0" style="1" hidden="1" customWidth="1"/>
    <col min="5578" max="5578" width="17.6640625" style="1" customWidth="1"/>
    <col min="5579" max="5579" width="0" style="1" hidden="1" customWidth="1"/>
    <col min="5580" max="5580" width="22.33203125" style="1" customWidth="1"/>
    <col min="5581" max="5581" width="5.33203125" style="1" customWidth="1"/>
    <col min="5582" max="5582" width="36.33203125" style="1" customWidth="1"/>
    <col min="5583" max="5583" width="5.6640625" style="1" customWidth="1"/>
    <col min="5584" max="5584" width="0" style="1" hidden="1" customWidth="1"/>
    <col min="5585" max="5585" width="20.6640625" style="1" customWidth="1"/>
    <col min="5586" max="5586" width="4.88671875" style="1" customWidth="1"/>
    <col min="5587" max="5587" width="0" style="1" hidden="1" customWidth="1"/>
    <col min="5588" max="5588" width="24.6640625" style="1" customWidth="1"/>
    <col min="5589" max="5589" width="12.33203125" style="1" customWidth="1"/>
    <col min="5590" max="5590" width="0" style="1" hidden="1" customWidth="1"/>
    <col min="5591" max="5591" width="3.44140625" style="1" customWidth="1"/>
    <col min="5592" max="5592" width="0" style="1" hidden="1" customWidth="1"/>
    <col min="5593" max="5593" width="17.6640625" style="1" customWidth="1"/>
    <col min="5594" max="5594" width="3.44140625" style="1" customWidth="1"/>
    <col min="5595" max="5595" width="0" style="1" hidden="1" customWidth="1"/>
    <col min="5596" max="5596" width="23.6640625" style="1" customWidth="1"/>
    <col min="5597" max="5597" width="10" style="1" customWidth="1"/>
    <col min="5598" max="5598" width="0" style="1" hidden="1" customWidth="1"/>
    <col min="5599" max="5600" width="14.6640625" style="1" customWidth="1"/>
    <col min="5601" max="5601" width="12.88671875" style="1" customWidth="1"/>
    <col min="5602" max="5602" width="3.33203125" style="1" customWidth="1"/>
    <col min="5603" max="5603" width="30.33203125" style="1" customWidth="1"/>
    <col min="5604" max="5604" width="5" style="1" customWidth="1"/>
    <col min="5605" max="5605" width="0" style="1" hidden="1" customWidth="1"/>
    <col min="5606" max="5606" width="14.33203125" style="1" customWidth="1"/>
    <col min="5607" max="5607" width="5.6640625" style="1" customWidth="1"/>
    <col min="5608" max="5608" width="0" style="1" hidden="1" customWidth="1"/>
    <col min="5609" max="5609" width="17.33203125" style="1" customWidth="1"/>
    <col min="5610" max="5610" width="12.6640625" style="1" customWidth="1"/>
    <col min="5611" max="5611" width="0" style="1" hidden="1" customWidth="1"/>
    <col min="5612" max="5612" width="5.33203125" style="1" customWidth="1"/>
    <col min="5613" max="5613" width="0" style="1" hidden="1" customWidth="1"/>
    <col min="5614" max="5614" width="17" style="1" customWidth="1"/>
    <col min="5615" max="5615" width="6.33203125" style="1" customWidth="1"/>
    <col min="5616" max="5616" width="0" style="1" hidden="1" customWidth="1"/>
    <col min="5617" max="5617" width="14.33203125" style="1" customWidth="1"/>
    <col min="5618" max="5618" width="7.5546875" style="1" customWidth="1"/>
    <col min="5619" max="5619" width="0" style="1" hidden="1" customWidth="1"/>
    <col min="5620" max="5621" width="14.33203125" style="1" customWidth="1"/>
    <col min="5622" max="5622" width="20.88671875" style="1" customWidth="1"/>
    <col min="5623" max="5623" width="14.44140625" style="1" customWidth="1"/>
    <col min="5624" max="5624" width="15" style="1" customWidth="1"/>
    <col min="5625" max="5625" width="2.6640625" style="1" customWidth="1"/>
    <col min="5626" max="5626" width="11.6640625" style="1" customWidth="1"/>
    <col min="5627" max="5627" width="11.5546875" style="1" customWidth="1"/>
    <col min="5628" max="5628" width="2.33203125" style="1" customWidth="1"/>
    <col min="5629" max="5629" width="41" style="1" customWidth="1"/>
    <col min="5630" max="5630" width="14.33203125" style="1" customWidth="1"/>
    <col min="5631" max="5632" width="11.5546875" style="1" customWidth="1"/>
    <col min="5633" max="5633" width="21.88671875" style="1" customWidth="1"/>
    <col min="5634" max="5825" width="11.44140625" style="1"/>
    <col min="5826" max="5826" width="21.88671875" style="1" customWidth="1"/>
    <col min="5827" max="5827" width="13.88671875" style="1" customWidth="1"/>
    <col min="5828" max="5828" width="38.6640625" style="1" customWidth="1"/>
    <col min="5829" max="5829" width="3" style="1" bestFit="1" customWidth="1"/>
    <col min="5830" max="5830" width="32.33203125" style="1" customWidth="1"/>
    <col min="5831" max="5831" width="46.33203125" style="1" customWidth="1"/>
    <col min="5832" max="5832" width="19" style="1" customWidth="1"/>
    <col min="5833" max="5833" width="0" style="1" hidden="1" customWidth="1"/>
    <col min="5834" max="5834" width="17.6640625" style="1" customWidth="1"/>
    <col min="5835" max="5835" width="0" style="1" hidden="1" customWidth="1"/>
    <col min="5836" max="5836" width="22.33203125" style="1" customWidth="1"/>
    <col min="5837" max="5837" width="5.33203125" style="1" customWidth="1"/>
    <col min="5838" max="5838" width="36.33203125" style="1" customWidth="1"/>
    <col min="5839" max="5839" width="5.6640625" style="1" customWidth="1"/>
    <col min="5840" max="5840" width="0" style="1" hidden="1" customWidth="1"/>
    <col min="5841" max="5841" width="20.6640625" style="1" customWidth="1"/>
    <col min="5842" max="5842" width="4.88671875" style="1" customWidth="1"/>
    <col min="5843" max="5843" width="0" style="1" hidden="1" customWidth="1"/>
    <col min="5844" max="5844" width="24.6640625" style="1" customWidth="1"/>
    <col min="5845" max="5845" width="12.33203125" style="1" customWidth="1"/>
    <col min="5846" max="5846" width="0" style="1" hidden="1" customWidth="1"/>
    <col min="5847" max="5847" width="3.44140625" style="1" customWidth="1"/>
    <col min="5848" max="5848" width="0" style="1" hidden="1" customWidth="1"/>
    <col min="5849" max="5849" width="17.6640625" style="1" customWidth="1"/>
    <col min="5850" max="5850" width="3.44140625" style="1" customWidth="1"/>
    <col min="5851" max="5851" width="0" style="1" hidden="1" customWidth="1"/>
    <col min="5852" max="5852" width="23.6640625" style="1" customWidth="1"/>
    <col min="5853" max="5853" width="10" style="1" customWidth="1"/>
    <col min="5854" max="5854" width="0" style="1" hidden="1" customWidth="1"/>
    <col min="5855" max="5856" width="14.6640625" style="1" customWidth="1"/>
    <col min="5857" max="5857" width="12.88671875" style="1" customWidth="1"/>
    <col min="5858" max="5858" width="3.33203125" style="1" customWidth="1"/>
    <col min="5859" max="5859" width="30.33203125" style="1" customWidth="1"/>
    <col min="5860" max="5860" width="5" style="1" customWidth="1"/>
    <col min="5861" max="5861" width="0" style="1" hidden="1" customWidth="1"/>
    <col min="5862" max="5862" width="14.33203125" style="1" customWidth="1"/>
    <col min="5863" max="5863" width="5.6640625" style="1" customWidth="1"/>
    <col min="5864" max="5864" width="0" style="1" hidden="1" customWidth="1"/>
    <col min="5865" max="5865" width="17.33203125" style="1" customWidth="1"/>
    <col min="5866" max="5866" width="12.6640625" style="1" customWidth="1"/>
    <col min="5867" max="5867" width="0" style="1" hidden="1" customWidth="1"/>
    <col min="5868" max="5868" width="5.33203125" style="1" customWidth="1"/>
    <col min="5869" max="5869" width="0" style="1" hidden="1" customWidth="1"/>
    <col min="5870" max="5870" width="17" style="1" customWidth="1"/>
    <col min="5871" max="5871" width="6.33203125" style="1" customWidth="1"/>
    <col min="5872" max="5872" width="0" style="1" hidden="1" customWidth="1"/>
    <col min="5873" max="5873" width="14.33203125" style="1" customWidth="1"/>
    <col min="5874" max="5874" width="7.5546875" style="1" customWidth="1"/>
    <col min="5875" max="5875" width="0" style="1" hidden="1" customWidth="1"/>
    <col min="5876" max="5877" width="14.33203125" style="1" customWidth="1"/>
    <col min="5878" max="5878" width="20.88671875" style="1" customWidth="1"/>
    <col min="5879" max="5879" width="14.44140625" style="1" customWidth="1"/>
    <col min="5880" max="5880" width="15" style="1" customWidth="1"/>
    <col min="5881" max="5881" width="2.6640625" style="1" customWidth="1"/>
    <col min="5882" max="5882" width="11.6640625" style="1" customWidth="1"/>
    <col min="5883" max="5883" width="11.5546875" style="1" customWidth="1"/>
    <col min="5884" max="5884" width="2.33203125" style="1" customWidth="1"/>
    <col min="5885" max="5885" width="41" style="1" customWidth="1"/>
    <col min="5886" max="5886" width="14.33203125" style="1" customWidth="1"/>
    <col min="5887" max="5888" width="11.5546875" style="1" customWidth="1"/>
    <col min="5889" max="5889" width="21.88671875" style="1" customWidth="1"/>
    <col min="5890" max="6081" width="11.44140625" style="1"/>
    <col min="6082" max="6082" width="21.88671875" style="1" customWidth="1"/>
    <col min="6083" max="6083" width="13.88671875" style="1" customWidth="1"/>
    <col min="6084" max="6084" width="38.6640625" style="1" customWidth="1"/>
    <col min="6085" max="6085" width="3" style="1" bestFit="1" customWidth="1"/>
    <col min="6086" max="6086" width="32.33203125" style="1" customWidth="1"/>
    <col min="6087" max="6087" width="46.33203125" style="1" customWidth="1"/>
    <col min="6088" max="6088" width="19" style="1" customWidth="1"/>
    <col min="6089" max="6089" width="0" style="1" hidden="1" customWidth="1"/>
    <col min="6090" max="6090" width="17.6640625" style="1" customWidth="1"/>
    <col min="6091" max="6091" width="0" style="1" hidden="1" customWidth="1"/>
    <col min="6092" max="6092" width="22.33203125" style="1" customWidth="1"/>
    <col min="6093" max="6093" width="5.33203125" style="1" customWidth="1"/>
    <col min="6094" max="6094" width="36.33203125" style="1" customWidth="1"/>
    <col min="6095" max="6095" width="5.6640625" style="1" customWidth="1"/>
    <col min="6096" max="6096" width="0" style="1" hidden="1" customWidth="1"/>
    <col min="6097" max="6097" width="20.6640625" style="1" customWidth="1"/>
    <col min="6098" max="6098" width="4.88671875" style="1" customWidth="1"/>
    <col min="6099" max="6099" width="0" style="1" hidden="1" customWidth="1"/>
    <col min="6100" max="6100" width="24.6640625" style="1" customWidth="1"/>
    <col min="6101" max="6101" width="12.33203125" style="1" customWidth="1"/>
    <col min="6102" max="6102" width="0" style="1" hidden="1" customWidth="1"/>
    <col min="6103" max="6103" width="3.44140625" style="1" customWidth="1"/>
    <col min="6104" max="6104" width="0" style="1" hidden="1" customWidth="1"/>
    <col min="6105" max="6105" width="17.6640625" style="1" customWidth="1"/>
    <col min="6106" max="6106" width="3.44140625" style="1" customWidth="1"/>
    <col min="6107" max="6107" width="0" style="1" hidden="1" customWidth="1"/>
    <col min="6108" max="6108" width="23.6640625" style="1" customWidth="1"/>
    <col min="6109" max="6109" width="10" style="1" customWidth="1"/>
    <col min="6110" max="6110" width="0" style="1" hidden="1" customWidth="1"/>
    <col min="6111" max="6112" width="14.6640625" style="1" customWidth="1"/>
    <col min="6113" max="6113" width="12.88671875" style="1" customWidth="1"/>
    <col min="6114" max="6114" width="3.33203125" style="1" customWidth="1"/>
    <col min="6115" max="6115" width="30.33203125" style="1" customWidth="1"/>
    <col min="6116" max="6116" width="5" style="1" customWidth="1"/>
    <col min="6117" max="6117" width="0" style="1" hidden="1" customWidth="1"/>
    <col min="6118" max="6118" width="14.33203125" style="1" customWidth="1"/>
    <col min="6119" max="6119" width="5.6640625" style="1" customWidth="1"/>
    <col min="6120" max="6120" width="0" style="1" hidden="1" customWidth="1"/>
    <col min="6121" max="6121" width="17.33203125" style="1" customWidth="1"/>
    <col min="6122" max="6122" width="12.6640625" style="1" customWidth="1"/>
    <col min="6123" max="6123" width="0" style="1" hidden="1" customWidth="1"/>
    <col min="6124" max="6124" width="5.33203125" style="1" customWidth="1"/>
    <col min="6125" max="6125" width="0" style="1" hidden="1" customWidth="1"/>
    <col min="6126" max="6126" width="17" style="1" customWidth="1"/>
    <col min="6127" max="6127" width="6.33203125" style="1" customWidth="1"/>
    <col min="6128" max="6128" width="0" style="1" hidden="1" customWidth="1"/>
    <col min="6129" max="6129" width="14.33203125" style="1" customWidth="1"/>
    <col min="6130" max="6130" width="7.5546875" style="1" customWidth="1"/>
    <col min="6131" max="6131" width="0" style="1" hidden="1" customWidth="1"/>
    <col min="6132" max="6133" width="14.33203125" style="1" customWidth="1"/>
    <col min="6134" max="6134" width="20.88671875" style="1" customWidth="1"/>
    <col min="6135" max="6135" width="14.44140625" style="1" customWidth="1"/>
    <col min="6136" max="6136" width="15" style="1" customWidth="1"/>
    <col min="6137" max="6137" width="2.6640625" style="1" customWidth="1"/>
    <col min="6138" max="6138" width="11.6640625" style="1" customWidth="1"/>
    <col min="6139" max="6139" width="11.5546875" style="1" customWidth="1"/>
    <col min="6140" max="6140" width="2.33203125" style="1" customWidth="1"/>
    <col min="6141" max="6141" width="41" style="1" customWidth="1"/>
    <col min="6142" max="6142" width="14.33203125" style="1" customWidth="1"/>
    <col min="6143" max="6144" width="11.5546875" style="1" customWidth="1"/>
    <col min="6145" max="6145" width="21.88671875" style="1" customWidth="1"/>
    <col min="6146" max="6337" width="11.44140625" style="1"/>
    <col min="6338" max="6338" width="21.88671875" style="1" customWidth="1"/>
    <col min="6339" max="6339" width="13.88671875" style="1" customWidth="1"/>
    <col min="6340" max="6340" width="38.6640625" style="1" customWidth="1"/>
    <col min="6341" max="6341" width="3" style="1" bestFit="1" customWidth="1"/>
    <col min="6342" max="6342" width="32.33203125" style="1" customWidth="1"/>
    <col min="6343" max="6343" width="46.33203125" style="1" customWidth="1"/>
    <col min="6344" max="6344" width="19" style="1" customWidth="1"/>
    <col min="6345" max="6345" width="0" style="1" hidden="1" customWidth="1"/>
    <col min="6346" max="6346" width="17.6640625" style="1" customWidth="1"/>
    <col min="6347" max="6347" width="0" style="1" hidden="1" customWidth="1"/>
    <col min="6348" max="6348" width="22.33203125" style="1" customWidth="1"/>
    <col min="6349" max="6349" width="5.33203125" style="1" customWidth="1"/>
    <col min="6350" max="6350" width="36.33203125" style="1" customWidth="1"/>
    <col min="6351" max="6351" width="5.6640625" style="1" customWidth="1"/>
    <col min="6352" max="6352" width="0" style="1" hidden="1" customWidth="1"/>
    <col min="6353" max="6353" width="20.6640625" style="1" customWidth="1"/>
    <col min="6354" max="6354" width="4.88671875" style="1" customWidth="1"/>
    <col min="6355" max="6355" width="0" style="1" hidden="1" customWidth="1"/>
    <col min="6356" max="6356" width="24.6640625" style="1" customWidth="1"/>
    <col min="6357" max="6357" width="12.33203125" style="1" customWidth="1"/>
    <col min="6358" max="6358" width="0" style="1" hidden="1" customWidth="1"/>
    <col min="6359" max="6359" width="3.44140625" style="1" customWidth="1"/>
    <col min="6360" max="6360" width="0" style="1" hidden="1" customWidth="1"/>
    <col min="6361" max="6361" width="17.6640625" style="1" customWidth="1"/>
    <col min="6362" max="6362" width="3.44140625" style="1" customWidth="1"/>
    <col min="6363" max="6363" width="0" style="1" hidden="1" customWidth="1"/>
    <col min="6364" max="6364" width="23.6640625" style="1" customWidth="1"/>
    <col min="6365" max="6365" width="10" style="1" customWidth="1"/>
    <col min="6366" max="6366" width="0" style="1" hidden="1" customWidth="1"/>
    <col min="6367" max="6368" width="14.6640625" style="1" customWidth="1"/>
    <col min="6369" max="6369" width="12.88671875" style="1" customWidth="1"/>
    <col min="6370" max="6370" width="3.33203125" style="1" customWidth="1"/>
    <col min="6371" max="6371" width="30.33203125" style="1" customWidth="1"/>
    <col min="6372" max="6372" width="5" style="1" customWidth="1"/>
    <col min="6373" max="6373" width="0" style="1" hidden="1" customWidth="1"/>
    <col min="6374" max="6374" width="14.33203125" style="1" customWidth="1"/>
    <col min="6375" max="6375" width="5.6640625" style="1" customWidth="1"/>
    <col min="6376" max="6376" width="0" style="1" hidden="1" customWidth="1"/>
    <col min="6377" max="6377" width="17.33203125" style="1" customWidth="1"/>
    <col min="6378" max="6378" width="12.6640625" style="1" customWidth="1"/>
    <col min="6379" max="6379" width="0" style="1" hidden="1" customWidth="1"/>
    <col min="6380" max="6380" width="5.33203125" style="1" customWidth="1"/>
    <col min="6381" max="6381" width="0" style="1" hidden="1" customWidth="1"/>
    <col min="6382" max="6382" width="17" style="1" customWidth="1"/>
    <col min="6383" max="6383" width="6.33203125" style="1" customWidth="1"/>
    <col min="6384" max="6384" width="0" style="1" hidden="1" customWidth="1"/>
    <col min="6385" max="6385" width="14.33203125" style="1" customWidth="1"/>
    <col min="6386" max="6386" width="7.5546875" style="1" customWidth="1"/>
    <col min="6387" max="6387" width="0" style="1" hidden="1" customWidth="1"/>
    <col min="6388" max="6389" width="14.33203125" style="1" customWidth="1"/>
    <col min="6390" max="6390" width="20.88671875" style="1" customWidth="1"/>
    <col min="6391" max="6391" width="14.44140625" style="1" customWidth="1"/>
    <col min="6392" max="6392" width="15" style="1" customWidth="1"/>
    <col min="6393" max="6393" width="2.6640625" style="1" customWidth="1"/>
    <col min="6394" max="6394" width="11.6640625" style="1" customWidth="1"/>
    <col min="6395" max="6395" width="11.5546875" style="1" customWidth="1"/>
    <col min="6396" max="6396" width="2.33203125" style="1" customWidth="1"/>
    <col min="6397" max="6397" width="41" style="1" customWidth="1"/>
    <col min="6398" max="6398" width="14.33203125" style="1" customWidth="1"/>
    <col min="6399" max="6400" width="11.5546875" style="1" customWidth="1"/>
    <col min="6401" max="6401" width="21.88671875" style="1" customWidth="1"/>
    <col min="6402" max="6593" width="11.44140625" style="1"/>
    <col min="6594" max="6594" width="21.88671875" style="1" customWidth="1"/>
    <col min="6595" max="6595" width="13.88671875" style="1" customWidth="1"/>
    <col min="6596" max="6596" width="38.6640625" style="1" customWidth="1"/>
    <col min="6597" max="6597" width="3" style="1" bestFit="1" customWidth="1"/>
    <col min="6598" max="6598" width="32.33203125" style="1" customWidth="1"/>
    <col min="6599" max="6599" width="46.33203125" style="1" customWidth="1"/>
    <col min="6600" max="6600" width="19" style="1" customWidth="1"/>
    <col min="6601" max="6601" width="0" style="1" hidden="1" customWidth="1"/>
    <col min="6602" max="6602" width="17.6640625" style="1" customWidth="1"/>
    <col min="6603" max="6603" width="0" style="1" hidden="1" customWidth="1"/>
    <col min="6604" max="6604" width="22.33203125" style="1" customWidth="1"/>
    <col min="6605" max="6605" width="5.33203125" style="1" customWidth="1"/>
    <col min="6606" max="6606" width="36.33203125" style="1" customWidth="1"/>
    <col min="6607" max="6607" width="5.6640625" style="1" customWidth="1"/>
    <col min="6608" max="6608" width="0" style="1" hidden="1" customWidth="1"/>
    <col min="6609" max="6609" width="20.6640625" style="1" customWidth="1"/>
    <col min="6610" max="6610" width="4.88671875" style="1" customWidth="1"/>
    <col min="6611" max="6611" width="0" style="1" hidden="1" customWidth="1"/>
    <col min="6612" max="6612" width="24.6640625" style="1" customWidth="1"/>
    <col min="6613" max="6613" width="12.33203125" style="1" customWidth="1"/>
    <col min="6614" max="6614" width="0" style="1" hidden="1" customWidth="1"/>
    <col min="6615" max="6615" width="3.44140625" style="1" customWidth="1"/>
    <col min="6616" max="6616" width="0" style="1" hidden="1" customWidth="1"/>
    <col min="6617" max="6617" width="17.6640625" style="1" customWidth="1"/>
    <col min="6618" max="6618" width="3.44140625" style="1" customWidth="1"/>
    <col min="6619" max="6619" width="0" style="1" hidden="1" customWidth="1"/>
    <col min="6620" max="6620" width="23.6640625" style="1" customWidth="1"/>
    <col min="6621" max="6621" width="10" style="1" customWidth="1"/>
    <col min="6622" max="6622" width="0" style="1" hidden="1" customWidth="1"/>
    <col min="6623" max="6624" width="14.6640625" style="1" customWidth="1"/>
    <col min="6625" max="6625" width="12.88671875" style="1" customWidth="1"/>
    <col min="6626" max="6626" width="3.33203125" style="1" customWidth="1"/>
    <col min="6627" max="6627" width="30.33203125" style="1" customWidth="1"/>
    <col min="6628" max="6628" width="5" style="1" customWidth="1"/>
    <col min="6629" max="6629" width="0" style="1" hidden="1" customWidth="1"/>
    <col min="6630" max="6630" width="14.33203125" style="1" customWidth="1"/>
    <col min="6631" max="6631" width="5.6640625" style="1" customWidth="1"/>
    <col min="6632" max="6632" width="0" style="1" hidden="1" customWidth="1"/>
    <col min="6633" max="6633" width="17.33203125" style="1" customWidth="1"/>
    <col min="6634" max="6634" width="12.6640625" style="1" customWidth="1"/>
    <col min="6635" max="6635" width="0" style="1" hidden="1" customWidth="1"/>
    <col min="6636" max="6636" width="5.33203125" style="1" customWidth="1"/>
    <col min="6637" max="6637" width="0" style="1" hidden="1" customWidth="1"/>
    <col min="6638" max="6638" width="17" style="1" customWidth="1"/>
    <col min="6639" max="6639" width="6.33203125" style="1" customWidth="1"/>
    <col min="6640" max="6640" width="0" style="1" hidden="1" customWidth="1"/>
    <col min="6641" max="6641" width="14.33203125" style="1" customWidth="1"/>
    <col min="6642" max="6642" width="7.5546875" style="1" customWidth="1"/>
    <col min="6643" max="6643" width="0" style="1" hidden="1" customWidth="1"/>
    <col min="6644" max="6645" width="14.33203125" style="1" customWidth="1"/>
    <col min="6646" max="6646" width="20.88671875" style="1" customWidth="1"/>
    <col min="6647" max="6647" width="14.44140625" style="1" customWidth="1"/>
    <col min="6648" max="6648" width="15" style="1" customWidth="1"/>
    <col min="6649" max="6649" width="2.6640625" style="1" customWidth="1"/>
    <col min="6650" max="6650" width="11.6640625" style="1" customWidth="1"/>
    <col min="6651" max="6651" width="11.5546875" style="1" customWidth="1"/>
    <col min="6652" max="6652" width="2.33203125" style="1" customWidth="1"/>
    <col min="6653" max="6653" width="41" style="1" customWidth="1"/>
    <col min="6654" max="6654" width="14.33203125" style="1" customWidth="1"/>
    <col min="6655" max="6656" width="11.5546875" style="1" customWidth="1"/>
    <col min="6657" max="6657" width="21.88671875" style="1" customWidth="1"/>
    <col min="6658" max="6849" width="11.44140625" style="1"/>
    <col min="6850" max="6850" width="21.88671875" style="1" customWidth="1"/>
    <col min="6851" max="6851" width="13.88671875" style="1" customWidth="1"/>
    <col min="6852" max="6852" width="38.6640625" style="1" customWidth="1"/>
    <col min="6853" max="6853" width="3" style="1" bestFit="1" customWidth="1"/>
    <col min="6854" max="6854" width="32.33203125" style="1" customWidth="1"/>
    <col min="6855" max="6855" width="46.33203125" style="1" customWidth="1"/>
    <col min="6856" max="6856" width="19" style="1" customWidth="1"/>
    <col min="6857" max="6857" width="0" style="1" hidden="1" customWidth="1"/>
    <col min="6858" max="6858" width="17.6640625" style="1" customWidth="1"/>
    <col min="6859" max="6859" width="0" style="1" hidden="1" customWidth="1"/>
    <col min="6860" max="6860" width="22.33203125" style="1" customWidth="1"/>
    <col min="6861" max="6861" width="5.33203125" style="1" customWidth="1"/>
    <col min="6862" max="6862" width="36.33203125" style="1" customWidth="1"/>
    <col min="6863" max="6863" width="5.6640625" style="1" customWidth="1"/>
    <col min="6864" max="6864" width="0" style="1" hidden="1" customWidth="1"/>
    <col min="6865" max="6865" width="20.6640625" style="1" customWidth="1"/>
    <col min="6866" max="6866" width="4.88671875" style="1" customWidth="1"/>
    <col min="6867" max="6867" width="0" style="1" hidden="1" customWidth="1"/>
    <col min="6868" max="6868" width="24.6640625" style="1" customWidth="1"/>
    <col min="6869" max="6869" width="12.33203125" style="1" customWidth="1"/>
    <col min="6870" max="6870" width="0" style="1" hidden="1" customWidth="1"/>
    <col min="6871" max="6871" width="3.44140625" style="1" customWidth="1"/>
    <col min="6872" max="6872" width="0" style="1" hidden="1" customWidth="1"/>
    <col min="6873" max="6873" width="17.6640625" style="1" customWidth="1"/>
    <col min="6874" max="6874" width="3.44140625" style="1" customWidth="1"/>
    <col min="6875" max="6875" width="0" style="1" hidden="1" customWidth="1"/>
    <col min="6876" max="6876" width="23.6640625" style="1" customWidth="1"/>
    <col min="6877" max="6877" width="10" style="1" customWidth="1"/>
    <col min="6878" max="6878" width="0" style="1" hidden="1" customWidth="1"/>
    <col min="6879" max="6880" width="14.6640625" style="1" customWidth="1"/>
    <col min="6881" max="6881" width="12.88671875" style="1" customWidth="1"/>
    <col min="6882" max="6882" width="3.33203125" style="1" customWidth="1"/>
    <col min="6883" max="6883" width="30.33203125" style="1" customWidth="1"/>
    <col min="6884" max="6884" width="5" style="1" customWidth="1"/>
    <col min="6885" max="6885" width="0" style="1" hidden="1" customWidth="1"/>
    <col min="6886" max="6886" width="14.33203125" style="1" customWidth="1"/>
    <col min="6887" max="6887" width="5.6640625" style="1" customWidth="1"/>
    <col min="6888" max="6888" width="0" style="1" hidden="1" customWidth="1"/>
    <col min="6889" max="6889" width="17.33203125" style="1" customWidth="1"/>
    <col min="6890" max="6890" width="12.6640625" style="1" customWidth="1"/>
    <col min="6891" max="6891" width="0" style="1" hidden="1" customWidth="1"/>
    <col min="6892" max="6892" width="5.33203125" style="1" customWidth="1"/>
    <col min="6893" max="6893" width="0" style="1" hidden="1" customWidth="1"/>
    <col min="6894" max="6894" width="17" style="1" customWidth="1"/>
    <col min="6895" max="6895" width="6.33203125" style="1" customWidth="1"/>
    <col min="6896" max="6896" width="0" style="1" hidden="1" customWidth="1"/>
    <col min="6897" max="6897" width="14.33203125" style="1" customWidth="1"/>
    <col min="6898" max="6898" width="7.5546875" style="1" customWidth="1"/>
    <col min="6899" max="6899" width="0" style="1" hidden="1" customWidth="1"/>
    <col min="6900" max="6901" width="14.33203125" style="1" customWidth="1"/>
    <col min="6902" max="6902" width="20.88671875" style="1" customWidth="1"/>
    <col min="6903" max="6903" width="14.44140625" style="1" customWidth="1"/>
    <col min="6904" max="6904" width="15" style="1" customWidth="1"/>
    <col min="6905" max="6905" width="2.6640625" style="1" customWidth="1"/>
    <col min="6906" max="6906" width="11.6640625" style="1" customWidth="1"/>
    <col min="6907" max="6907" width="11.5546875" style="1" customWidth="1"/>
    <col min="6908" max="6908" width="2.33203125" style="1" customWidth="1"/>
    <col min="6909" max="6909" width="41" style="1" customWidth="1"/>
    <col min="6910" max="6910" width="14.33203125" style="1" customWidth="1"/>
    <col min="6911" max="6912" width="11.5546875" style="1" customWidth="1"/>
    <col min="6913" max="6913" width="21.88671875" style="1" customWidth="1"/>
    <col min="6914" max="7105" width="11.44140625" style="1"/>
    <col min="7106" max="7106" width="21.88671875" style="1" customWidth="1"/>
    <col min="7107" max="7107" width="13.88671875" style="1" customWidth="1"/>
    <col min="7108" max="7108" width="38.6640625" style="1" customWidth="1"/>
    <col min="7109" max="7109" width="3" style="1" bestFit="1" customWidth="1"/>
    <col min="7110" max="7110" width="32.33203125" style="1" customWidth="1"/>
    <col min="7111" max="7111" width="46.33203125" style="1" customWidth="1"/>
    <col min="7112" max="7112" width="19" style="1" customWidth="1"/>
    <col min="7113" max="7113" width="0" style="1" hidden="1" customWidth="1"/>
    <col min="7114" max="7114" width="17.6640625" style="1" customWidth="1"/>
    <col min="7115" max="7115" width="0" style="1" hidden="1" customWidth="1"/>
    <col min="7116" max="7116" width="22.33203125" style="1" customWidth="1"/>
    <col min="7117" max="7117" width="5.33203125" style="1" customWidth="1"/>
    <col min="7118" max="7118" width="36.33203125" style="1" customWidth="1"/>
    <col min="7119" max="7119" width="5.6640625" style="1" customWidth="1"/>
    <col min="7120" max="7120" width="0" style="1" hidden="1" customWidth="1"/>
    <col min="7121" max="7121" width="20.6640625" style="1" customWidth="1"/>
    <col min="7122" max="7122" width="4.88671875" style="1" customWidth="1"/>
    <col min="7123" max="7123" width="0" style="1" hidden="1" customWidth="1"/>
    <col min="7124" max="7124" width="24.6640625" style="1" customWidth="1"/>
    <col min="7125" max="7125" width="12.33203125" style="1" customWidth="1"/>
    <col min="7126" max="7126" width="0" style="1" hidden="1" customWidth="1"/>
    <col min="7127" max="7127" width="3.44140625" style="1" customWidth="1"/>
    <col min="7128" max="7128" width="0" style="1" hidden="1" customWidth="1"/>
    <col min="7129" max="7129" width="17.6640625" style="1" customWidth="1"/>
    <col min="7130" max="7130" width="3.44140625" style="1" customWidth="1"/>
    <col min="7131" max="7131" width="0" style="1" hidden="1" customWidth="1"/>
    <col min="7132" max="7132" width="23.6640625" style="1" customWidth="1"/>
    <col min="7133" max="7133" width="10" style="1" customWidth="1"/>
    <col min="7134" max="7134" width="0" style="1" hidden="1" customWidth="1"/>
    <col min="7135" max="7136" width="14.6640625" style="1" customWidth="1"/>
    <col min="7137" max="7137" width="12.88671875" style="1" customWidth="1"/>
    <col min="7138" max="7138" width="3.33203125" style="1" customWidth="1"/>
    <col min="7139" max="7139" width="30.33203125" style="1" customWidth="1"/>
    <col min="7140" max="7140" width="5" style="1" customWidth="1"/>
    <col min="7141" max="7141" width="0" style="1" hidden="1" customWidth="1"/>
    <col min="7142" max="7142" width="14.33203125" style="1" customWidth="1"/>
    <col min="7143" max="7143" width="5.6640625" style="1" customWidth="1"/>
    <col min="7144" max="7144" width="0" style="1" hidden="1" customWidth="1"/>
    <col min="7145" max="7145" width="17.33203125" style="1" customWidth="1"/>
    <col min="7146" max="7146" width="12.6640625" style="1" customWidth="1"/>
    <col min="7147" max="7147" width="0" style="1" hidden="1" customWidth="1"/>
    <col min="7148" max="7148" width="5.33203125" style="1" customWidth="1"/>
    <col min="7149" max="7149" width="0" style="1" hidden="1" customWidth="1"/>
    <col min="7150" max="7150" width="17" style="1" customWidth="1"/>
    <col min="7151" max="7151" width="6.33203125" style="1" customWidth="1"/>
    <col min="7152" max="7152" width="0" style="1" hidden="1" customWidth="1"/>
    <col min="7153" max="7153" width="14.33203125" style="1" customWidth="1"/>
    <col min="7154" max="7154" width="7.5546875" style="1" customWidth="1"/>
    <col min="7155" max="7155" width="0" style="1" hidden="1" customWidth="1"/>
    <col min="7156" max="7157" width="14.33203125" style="1" customWidth="1"/>
    <col min="7158" max="7158" width="20.88671875" style="1" customWidth="1"/>
    <col min="7159" max="7159" width="14.44140625" style="1" customWidth="1"/>
    <col min="7160" max="7160" width="15" style="1" customWidth="1"/>
    <col min="7161" max="7161" width="2.6640625" style="1" customWidth="1"/>
    <col min="7162" max="7162" width="11.6640625" style="1" customWidth="1"/>
    <col min="7163" max="7163" width="11.5546875" style="1" customWidth="1"/>
    <col min="7164" max="7164" width="2.33203125" style="1" customWidth="1"/>
    <col min="7165" max="7165" width="41" style="1" customWidth="1"/>
    <col min="7166" max="7166" width="14.33203125" style="1" customWidth="1"/>
    <col min="7167" max="7168" width="11.5546875" style="1" customWidth="1"/>
    <col min="7169" max="7169" width="21.88671875" style="1" customWidth="1"/>
    <col min="7170" max="7361" width="11.44140625" style="1"/>
    <col min="7362" max="7362" width="21.88671875" style="1" customWidth="1"/>
    <col min="7363" max="7363" width="13.88671875" style="1" customWidth="1"/>
    <col min="7364" max="7364" width="38.6640625" style="1" customWidth="1"/>
    <col min="7365" max="7365" width="3" style="1" bestFit="1" customWidth="1"/>
    <col min="7366" max="7366" width="32.33203125" style="1" customWidth="1"/>
    <col min="7367" max="7367" width="46.33203125" style="1" customWidth="1"/>
    <col min="7368" max="7368" width="19" style="1" customWidth="1"/>
    <col min="7369" max="7369" width="0" style="1" hidden="1" customWidth="1"/>
    <col min="7370" max="7370" width="17.6640625" style="1" customWidth="1"/>
    <col min="7371" max="7371" width="0" style="1" hidden="1" customWidth="1"/>
    <col min="7372" max="7372" width="22.33203125" style="1" customWidth="1"/>
    <col min="7373" max="7373" width="5.33203125" style="1" customWidth="1"/>
    <col min="7374" max="7374" width="36.33203125" style="1" customWidth="1"/>
    <col min="7375" max="7375" width="5.6640625" style="1" customWidth="1"/>
    <col min="7376" max="7376" width="0" style="1" hidden="1" customWidth="1"/>
    <col min="7377" max="7377" width="20.6640625" style="1" customWidth="1"/>
    <col min="7378" max="7378" width="4.88671875" style="1" customWidth="1"/>
    <col min="7379" max="7379" width="0" style="1" hidden="1" customWidth="1"/>
    <col min="7380" max="7380" width="24.6640625" style="1" customWidth="1"/>
    <col min="7381" max="7381" width="12.33203125" style="1" customWidth="1"/>
    <col min="7382" max="7382" width="0" style="1" hidden="1" customWidth="1"/>
    <col min="7383" max="7383" width="3.44140625" style="1" customWidth="1"/>
    <col min="7384" max="7384" width="0" style="1" hidden="1" customWidth="1"/>
    <col min="7385" max="7385" width="17.6640625" style="1" customWidth="1"/>
    <col min="7386" max="7386" width="3.44140625" style="1" customWidth="1"/>
    <col min="7387" max="7387" width="0" style="1" hidden="1" customWidth="1"/>
    <col min="7388" max="7388" width="23.6640625" style="1" customWidth="1"/>
    <col min="7389" max="7389" width="10" style="1" customWidth="1"/>
    <col min="7390" max="7390" width="0" style="1" hidden="1" customWidth="1"/>
    <col min="7391" max="7392" width="14.6640625" style="1" customWidth="1"/>
    <col min="7393" max="7393" width="12.88671875" style="1" customWidth="1"/>
    <col min="7394" max="7394" width="3.33203125" style="1" customWidth="1"/>
    <col min="7395" max="7395" width="30.33203125" style="1" customWidth="1"/>
    <col min="7396" max="7396" width="5" style="1" customWidth="1"/>
    <col min="7397" max="7397" width="0" style="1" hidden="1" customWidth="1"/>
    <col min="7398" max="7398" width="14.33203125" style="1" customWidth="1"/>
    <col min="7399" max="7399" width="5.6640625" style="1" customWidth="1"/>
    <col min="7400" max="7400" width="0" style="1" hidden="1" customWidth="1"/>
    <col min="7401" max="7401" width="17.33203125" style="1" customWidth="1"/>
    <col min="7402" max="7402" width="12.6640625" style="1" customWidth="1"/>
    <col min="7403" max="7403" width="0" style="1" hidden="1" customWidth="1"/>
    <col min="7404" max="7404" width="5.33203125" style="1" customWidth="1"/>
    <col min="7405" max="7405" width="0" style="1" hidden="1" customWidth="1"/>
    <col min="7406" max="7406" width="17" style="1" customWidth="1"/>
    <col min="7407" max="7407" width="6.33203125" style="1" customWidth="1"/>
    <col min="7408" max="7408" width="0" style="1" hidden="1" customWidth="1"/>
    <col min="7409" max="7409" width="14.33203125" style="1" customWidth="1"/>
    <col min="7410" max="7410" width="7.5546875" style="1" customWidth="1"/>
    <col min="7411" max="7411" width="0" style="1" hidden="1" customWidth="1"/>
    <col min="7412" max="7413" width="14.33203125" style="1" customWidth="1"/>
    <col min="7414" max="7414" width="20.88671875" style="1" customWidth="1"/>
    <col min="7415" max="7415" width="14.44140625" style="1" customWidth="1"/>
    <col min="7416" max="7416" width="15" style="1" customWidth="1"/>
    <col min="7417" max="7417" width="2.6640625" style="1" customWidth="1"/>
    <col min="7418" max="7418" width="11.6640625" style="1" customWidth="1"/>
    <col min="7419" max="7419" width="11.5546875" style="1" customWidth="1"/>
    <col min="7420" max="7420" width="2.33203125" style="1" customWidth="1"/>
    <col min="7421" max="7421" width="41" style="1" customWidth="1"/>
    <col min="7422" max="7422" width="14.33203125" style="1" customWidth="1"/>
    <col min="7423" max="7424" width="11.5546875" style="1" customWidth="1"/>
    <col min="7425" max="7425" width="21.88671875" style="1" customWidth="1"/>
    <col min="7426" max="7617" width="11.44140625" style="1"/>
    <col min="7618" max="7618" width="21.88671875" style="1" customWidth="1"/>
    <col min="7619" max="7619" width="13.88671875" style="1" customWidth="1"/>
    <col min="7620" max="7620" width="38.6640625" style="1" customWidth="1"/>
    <col min="7621" max="7621" width="3" style="1" bestFit="1" customWidth="1"/>
    <col min="7622" max="7622" width="32.33203125" style="1" customWidth="1"/>
    <col min="7623" max="7623" width="46.33203125" style="1" customWidth="1"/>
    <col min="7624" max="7624" width="19" style="1" customWidth="1"/>
    <col min="7625" max="7625" width="0" style="1" hidden="1" customWidth="1"/>
    <col min="7626" max="7626" width="17.6640625" style="1" customWidth="1"/>
    <col min="7627" max="7627" width="0" style="1" hidden="1" customWidth="1"/>
    <col min="7628" max="7628" width="22.33203125" style="1" customWidth="1"/>
    <col min="7629" max="7629" width="5.33203125" style="1" customWidth="1"/>
    <col min="7630" max="7630" width="36.33203125" style="1" customWidth="1"/>
    <col min="7631" max="7631" width="5.6640625" style="1" customWidth="1"/>
    <col min="7632" max="7632" width="0" style="1" hidden="1" customWidth="1"/>
    <col min="7633" max="7633" width="20.6640625" style="1" customWidth="1"/>
    <col min="7634" max="7634" width="4.88671875" style="1" customWidth="1"/>
    <col min="7635" max="7635" width="0" style="1" hidden="1" customWidth="1"/>
    <col min="7636" max="7636" width="24.6640625" style="1" customWidth="1"/>
    <col min="7637" max="7637" width="12.33203125" style="1" customWidth="1"/>
    <col min="7638" max="7638" width="0" style="1" hidden="1" customWidth="1"/>
    <col min="7639" max="7639" width="3.44140625" style="1" customWidth="1"/>
    <col min="7640" max="7640" width="0" style="1" hidden="1" customWidth="1"/>
    <col min="7641" max="7641" width="17.6640625" style="1" customWidth="1"/>
    <col min="7642" max="7642" width="3.44140625" style="1" customWidth="1"/>
    <col min="7643" max="7643" width="0" style="1" hidden="1" customWidth="1"/>
    <col min="7644" max="7644" width="23.6640625" style="1" customWidth="1"/>
    <col min="7645" max="7645" width="10" style="1" customWidth="1"/>
    <col min="7646" max="7646" width="0" style="1" hidden="1" customWidth="1"/>
    <col min="7647" max="7648" width="14.6640625" style="1" customWidth="1"/>
    <col min="7649" max="7649" width="12.88671875" style="1" customWidth="1"/>
    <col min="7650" max="7650" width="3.33203125" style="1" customWidth="1"/>
    <col min="7651" max="7651" width="30.33203125" style="1" customWidth="1"/>
    <col min="7652" max="7652" width="5" style="1" customWidth="1"/>
    <col min="7653" max="7653" width="0" style="1" hidden="1" customWidth="1"/>
    <col min="7654" max="7654" width="14.33203125" style="1" customWidth="1"/>
    <col min="7655" max="7655" width="5.6640625" style="1" customWidth="1"/>
    <col min="7656" max="7656" width="0" style="1" hidden="1" customWidth="1"/>
    <col min="7657" max="7657" width="17.33203125" style="1" customWidth="1"/>
    <col min="7658" max="7658" width="12.6640625" style="1" customWidth="1"/>
    <col min="7659" max="7659" width="0" style="1" hidden="1" customWidth="1"/>
    <col min="7660" max="7660" width="5.33203125" style="1" customWidth="1"/>
    <col min="7661" max="7661" width="0" style="1" hidden="1" customWidth="1"/>
    <col min="7662" max="7662" width="17" style="1" customWidth="1"/>
    <col min="7663" max="7663" width="6.33203125" style="1" customWidth="1"/>
    <col min="7664" max="7664" width="0" style="1" hidden="1" customWidth="1"/>
    <col min="7665" max="7665" width="14.33203125" style="1" customWidth="1"/>
    <col min="7666" max="7666" width="7.5546875" style="1" customWidth="1"/>
    <col min="7667" max="7667" width="0" style="1" hidden="1" customWidth="1"/>
    <col min="7668" max="7669" width="14.33203125" style="1" customWidth="1"/>
    <col min="7670" max="7670" width="20.88671875" style="1" customWidth="1"/>
    <col min="7671" max="7671" width="14.44140625" style="1" customWidth="1"/>
    <col min="7672" max="7672" width="15" style="1" customWidth="1"/>
    <col min="7673" max="7673" width="2.6640625" style="1" customWidth="1"/>
    <col min="7674" max="7674" width="11.6640625" style="1" customWidth="1"/>
    <col min="7675" max="7675" width="11.5546875" style="1" customWidth="1"/>
    <col min="7676" max="7676" width="2.33203125" style="1" customWidth="1"/>
    <col min="7677" max="7677" width="41" style="1" customWidth="1"/>
    <col min="7678" max="7678" width="14.33203125" style="1" customWidth="1"/>
    <col min="7679" max="7680" width="11.5546875" style="1" customWidth="1"/>
    <col min="7681" max="7681" width="21.88671875" style="1" customWidth="1"/>
    <col min="7682" max="7873" width="11.44140625" style="1"/>
    <col min="7874" max="7874" width="21.88671875" style="1" customWidth="1"/>
    <col min="7875" max="7875" width="13.88671875" style="1" customWidth="1"/>
    <col min="7876" max="7876" width="38.6640625" style="1" customWidth="1"/>
    <col min="7877" max="7877" width="3" style="1" bestFit="1" customWidth="1"/>
    <col min="7878" max="7878" width="32.33203125" style="1" customWidth="1"/>
    <col min="7879" max="7879" width="46.33203125" style="1" customWidth="1"/>
    <col min="7880" max="7880" width="19" style="1" customWidth="1"/>
    <col min="7881" max="7881" width="0" style="1" hidden="1" customWidth="1"/>
    <col min="7882" max="7882" width="17.6640625" style="1" customWidth="1"/>
    <col min="7883" max="7883" width="0" style="1" hidden="1" customWidth="1"/>
    <col min="7884" max="7884" width="22.33203125" style="1" customWidth="1"/>
    <col min="7885" max="7885" width="5.33203125" style="1" customWidth="1"/>
    <col min="7886" max="7886" width="36.33203125" style="1" customWidth="1"/>
    <col min="7887" max="7887" width="5.6640625" style="1" customWidth="1"/>
    <col min="7888" max="7888" width="0" style="1" hidden="1" customWidth="1"/>
    <col min="7889" max="7889" width="20.6640625" style="1" customWidth="1"/>
    <col min="7890" max="7890" width="4.88671875" style="1" customWidth="1"/>
    <col min="7891" max="7891" width="0" style="1" hidden="1" customWidth="1"/>
    <col min="7892" max="7892" width="24.6640625" style="1" customWidth="1"/>
    <col min="7893" max="7893" width="12.33203125" style="1" customWidth="1"/>
    <col min="7894" max="7894" width="0" style="1" hidden="1" customWidth="1"/>
    <col min="7895" max="7895" width="3.44140625" style="1" customWidth="1"/>
    <col min="7896" max="7896" width="0" style="1" hidden="1" customWidth="1"/>
    <col min="7897" max="7897" width="17.6640625" style="1" customWidth="1"/>
    <col min="7898" max="7898" width="3.44140625" style="1" customWidth="1"/>
    <col min="7899" max="7899" width="0" style="1" hidden="1" customWidth="1"/>
    <col min="7900" max="7900" width="23.6640625" style="1" customWidth="1"/>
    <col min="7901" max="7901" width="10" style="1" customWidth="1"/>
    <col min="7902" max="7902" width="0" style="1" hidden="1" customWidth="1"/>
    <col min="7903" max="7904" width="14.6640625" style="1" customWidth="1"/>
    <col min="7905" max="7905" width="12.88671875" style="1" customWidth="1"/>
    <col min="7906" max="7906" width="3.33203125" style="1" customWidth="1"/>
    <col min="7907" max="7907" width="30.33203125" style="1" customWidth="1"/>
    <col min="7908" max="7908" width="5" style="1" customWidth="1"/>
    <col min="7909" max="7909" width="0" style="1" hidden="1" customWidth="1"/>
    <col min="7910" max="7910" width="14.33203125" style="1" customWidth="1"/>
    <col min="7911" max="7911" width="5.6640625" style="1" customWidth="1"/>
    <col min="7912" max="7912" width="0" style="1" hidden="1" customWidth="1"/>
    <col min="7913" max="7913" width="17.33203125" style="1" customWidth="1"/>
    <col min="7914" max="7914" width="12.6640625" style="1" customWidth="1"/>
    <col min="7915" max="7915" width="0" style="1" hidden="1" customWidth="1"/>
    <col min="7916" max="7916" width="5.33203125" style="1" customWidth="1"/>
    <col min="7917" max="7917" width="0" style="1" hidden="1" customWidth="1"/>
    <col min="7918" max="7918" width="17" style="1" customWidth="1"/>
    <col min="7919" max="7919" width="6.33203125" style="1" customWidth="1"/>
    <col min="7920" max="7920" width="0" style="1" hidden="1" customWidth="1"/>
    <col min="7921" max="7921" width="14.33203125" style="1" customWidth="1"/>
    <col min="7922" max="7922" width="7.5546875" style="1" customWidth="1"/>
    <col min="7923" max="7923" width="0" style="1" hidden="1" customWidth="1"/>
    <col min="7924" max="7925" width="14.33203125" style="1" customWidth="1"/>
    <col min="7926" max="7926" width="20.88671875" style="1" customWidth="1"/>
    <col min="7927" max="7927" width="14.44140625" style="1" customWidth="1"/>
    <col min="7928" max="7928" width="15" style="1" customWidth="1"/>
    <col min="7929" max="7929" width="2.6640625" style="1" customWidth="1"/>
    <col min="7930" max="7930" width="11.6640625" style="1" customWidth="1"/>
    <col min="7931" max="7931" width="11.5546875" style="1" customWidth="1"/>
    <col min="7932" max="7932" width="2.33203125" style="1" customWidth="1"/>
    <col min="7933" max="7933" width="41" style="1" customWidth="1"/>
    <col min="7934" max="7934" width="14.33203125" style="1" customWidth="1"/>
    <col min="7935" max="7936" width="11.5546875" style="1" customWidth="1"/>
    <col min="7937" max="7937" width="21.88671875" style="1" customWidth="1"/>
    <col min="7938" max="8129" width="11.44140625" style="1"/>
    <col min="8130" max="8130" width="21.88671875" style="1" customWidth="1"/>
    <col min="8131" max="8131" width="13.88671875" style="1" customWidth="1"/>
    <col min="8132" max="8132" width="38.6640625" style="1" customWidth="1"/>
    <col min="8133" max="8133" width="3" style="1" bestFit="1" customWidth="1"/>
    <col min="8134" max="8134" width="32.33203125" style="1" customWidth="1"/>
    <col min="8135" max="8135" width="46.33203125" style="1" customWidth="1"/>
    <col min="8136" max="8136" width="19" style="1" customWidth="1"/>
    <col min="8137" max="8137" width="0" style="1" hidden="1" customWidth="1"/>
    <col min="8138" max="8138" width="17.6640625" style="1" customWidth="1"/>
    <col min="8139" max="8139" width="0" style="1" hidden="1" customWidth="1"/>
    <col min="8140" max="8140" width="22.33203125" style="1" customWidth="1"/>
    <col min="8141" max="8141" width="5.33203125" style="1" customWidth="1"/>
    <col min="8142" max="8142" width="36.33203125" style="1" customWidth="1"/>
    <col min="8143" max="8143" width="5.6640625" style="1" customWidth="1"/>
    <col min="8144" max="8144" width="0" style="1" hidden="1" customWidth="1"/>
    <col min="8145" max="8145" width="20.6640625" style="1" customWidth="1"/>
    <col min="8146" max="8146" width="4.88671875" style="1" customWidth="1"/>
    <col min="8147" max="8147" width="0" style="1" hidden="1" customWidth="1"/>
    <col min="8148" max="8148" width="24.6640625" style="1" customWidth="1"/>
    <col min="8149" max="8149" width="12.33203125" style="1" customWidth="1"/>
    <col min="8150" max="8150" width="0" style="1" hidden="1" customWidth="1"/>
    <col min="8151" max="8151" width="3.44140625" style="1" customWidth="1"/>
    <col min="8152" max="8152" width="0" style="1" hidden="1" customWidth="1"/>
    <col min="8153" max="8153" width="17.6640625" style="1" customWidth="1"/>
    <col min="8154" max="8154" width="3.44140625" style="1" customWidth="1"/>
    <col min="8155" max="8155" width="0" style="1" hidden="1" customWidth="1"/>
    <col min="8156" max="8156" width="23.6640625" style="1" customWidth="1"/>
    <col min="8157" max="8157" width="10" style="1" customWidth="1"/>
    <col min="8158" max="8158" width="0" style="1" hidden="1" customWidth="1"/>
    <col min="8159" max="8160" width="14.6640625" style="1" customWidth="1"/>
    <col min="8161" max="8161" width="12.88671875" style="1" customWidth="1"/>
    <col min="8162" max="8162" width="3.33203125" style="1" customWidth="1"/>
    <col min="8163" max="8163" width="30.33203125" style="1" customWidth="1"/>
    <col min="8164" max="8164" width="5" style="1" customWidth="1"/>
    <col min="8165" max="8165" width="0" style="1" hidden="1" customWidth="1"/>
    <col min="8166" max="8166" width="14.33203125" style="1" customWidth="1"/>
    <col min="8167" max="8167" width="5.6640625" style="1" customWidth="1"/>
    <col min="8168" max="8168" width="0" style="1" hidden="1" customWidth="1"/>
    <col min="8169" max="8169" width="17.33203125" style="1" customWidth="1"/>
    <col min="8170" max="8170" width="12.6640625" style="1" customWidth="1"/>
    <col min="8171" max="8171" width="0" style="1" hidden="1" customWidth="1"/>
    <col min="8172" max="8172" width="5.33203125" style="1" customWidth="1"/>
    <col min="8173" max="8173" width="0" style="1" hidden="1" customWidth="1"/>
    <col min="8174" max="8174" width="17" style="1" customWidth="1"/>
    <col min="8175" max="8175" width="6.33203125" style="1" customWidth="1"/>
    <col min="8176" max="8176" width="0" style="1" hidden="1" customWidth="1"/>
    <col min="8177" max="8177" width="14.33203125" style="1" customWidth="1"/>
    <col min="8178" max="8178" width="7.5546875" style="1" customWidth="1"/>
    <col min="8179" max="8179" width="0" style="1" hidden="1" customWidth="1"/>
    <col min="8180" max="8181" width="14.33203125" style="1" customWidth="1"/>
    <col min="8182" max="8182" width="20.88671875" style="1" customWidth="1"/>
    <col min="8183" max="8183" width="14.44140625" style="1" customWidth="1"/>
    <col min="8184" max="8184" width="15" style="1" customWidth="1"/>
    <col min="8185" max="8185" width="2.6640625" style="1" customWidth="1"/>
    <col min="8186" max="8186" width="11.6640625" style="1" customWidth="1"/>
    <col min="8187" max="8187" width="11.5546875" style="1" customWidth="1"/>
    <col min="8188" max="8188" width="2.33203125" style="1" customWidth="1"/>
    <col min="8189" max="8189" width="41" style="1" customWidth="1"/>
    <col min="8190" max="8190" width="14.33203125" style="1" customWidth="1"/>
    <col min="8191" max="8192" width="11.5546875" style="1" customWidth="1"/>
    <col min="8193" max="8193" width="21.88671875" style="1" customWidth="1"/>
    <col min="8194" max="8385" width="11.44140625" style="1"/>
    <col min="8386" max="8386" width="21.88671875" style="1" customWidth="1"/>
    <col min="8387" max="8387" width="13.88671875" style="1" customWidth="1"/>
    <col min="8388" max="8388" width="38.6640625" style="1" customWidth="1"/>
    <col min="8389" max="8389" width="3" style="1" bestFit="1" customWidth="1"/>
    <col min="8390" max="8390" width="32.33203125" style="1" customWidth="1"/>
    <col min="8391" max="8391" width="46.33203125" style="1" customWidth="1"/>
    <col min="8392" max="8392" width="19" style="1" customWidth="1"/>
    <col min="8393" max="8393" width="0" style="1" hidden="1" customWidth="1"/>
    <col min="8394" max="8394" width="17.6640625" style="1" customWidth="1"/>
    <col min="8395" max="8395" width="0" style="1" hidden="1" customWidth="1"/>
    <col min="8396" max="8396" width="22.33203125" style="1" customWidth="1"/>
    <col min="8397" max="8397" width="5.33203125" style="1" customWidth="1"/>
    <col min="8398" max="8398" width="36.33203125" style="1" customWidth="1"/>
    <col min="8399" max="8399" width="5.6640625" style="1" customWidth="1"/>
    <col min="8400" max="8400" width="0" style="1" hidden="1" customWidth="1"/>
    <col min="8401" max="8401" width="20.6640625" style="1" customWidth="1"/>
    <col min="8402" max="8402" width="4.88671875" style="1" customWidth="1"/>
    <col min="8403" max="8403" width="0" style="1" hidden="1" customWidth="1"/>
    <col min="8404" max="8404" width="24.6640625" style="1" customWidth="1"/>
    <col min="8405" max="8405" width="12.33203125" style="1" customWidth="1"/>
    <col min="8406" max="8406" width="0" style="1" hidden="1" customWidth="1"/>
    <col min="8407" max="8407" width="3.44140625" style="1" customWidth="1"/>
    <col min="8408" max="8408" width="0" style="1" hidden="1" customWidth="1"/>
    <col min="8409" max="8409" width="17.6640625" style="1" customWidth="1"/>
    <col min="8410" max="8410" width="3.44140625" style="1" customWidth="1"/>
    <col min="8411" max="8411" width="0" style="1" hidden="1" customWidth="1"/>
    <col min="8412" max="8412" width="23.6640625" style="1" customWidth="1"/>
    <col min="8413" max="8413" width="10" style="1" customWidth="1"/>
    <col min="8414" max="8414" width="0" style="1" hidden="1" customWidth="1"/>
    <col min="8415" max="8416" width="14.6640625" style="1" customWidth="1"/>
    <col min="8417" max="8417" width="12.88671875" style="1" customWidth="1"/>
    <col min="8418" max="8418" width="3.33203125" style="1" customWidth="1"/>
    <col min="8419" max="8419" width="30.33203125" style="1" customWidth="1"/>
    <col min="8420" max="8420" width="5" style="1" customWidth="1"/>
    <col min="8421" max="8421" width="0" style="1" hidden="1" customWidth="1"/>
    <col min="8422" max="8422" width="14.33203125" style="1" customWidth="1"/>
    <col min="8423" max="8423" width="5.6640625" style="1" customWidth="1"/>
    <col min="8424" max="8424" width="0" style="1" hidden="1" customWidth="1"/>
    <col min="8425" max="8425" width="17.33203125" style="1" customWidth="1"/>
    <col min="8426" max="8426" width="12.6640625" style="1" customWidth="1"/>
    <col min="8427" max="8427" width="0" style="1" hidden="1" customWidth="1"/>
    <col min="8428" max="8428" width="5.33203125" style="1" customWidth="1"/>
    <col min="8429" max="8429" width="0" style="1" hidden="1" customWidth="1"/>
    <col min="8430" max="8430" width="17" style="1" customWidth="1"/>
    <col min="8431" max="8431" width="6.33203125" style="1" customWidth="1"/>
    <col min="8432" max="8432" width="0" style="1" hidden="1" customWidth="1"/>
    <col min="8433" max="8433" width="14.33203125" style="1" customWidth="1"/>
    <col min="8434" max="8434" width="7.5546875" style="1" customWidth="1"/>
    <col min="8435" max="8435" width="0" style="1" hidden="1" customWidth="1"/>
    <col min="8436" max="8437" width="14.33203125" style="1" customWidth="1"/>
    <col min="8438" max="8438" width="20.88671875" style="1" customWidth="1"/>
    <col min="8439" max="8439" width="14.44140625" style="1" customWidth="1"/>
    <col min="8440" max="8440" width="15" style="1" customWidth="1"/>
    <col min="8441" max="8441" width="2.6640625" style="1" customWidth="1"/>
    <col min="8442" max="8442" width="11.6640625" style="1" customWidth="1"/>
    <col min="8443" max="8443" width="11.5546875" style="1" customWidth="1"/>
    <col min="8444" max="8444" width="2.33203125" style="1" customWidth="1"/>
    <col min="8445" max="8445" width="41" style="1" customWidth="1"/>
    <col min="8446" max="8446" width="14.33203125" style="1" customWidth="1"/>
    <col min="8447" max="8448" width="11.5546875" style="1" customWidth="1"/>
    <col min="8449" max="8449" width="21.88671875" style="1" customWidth="1"/>
    <col min="8450" max="8641" width="11.44140625" style="1"/>
    <col min="8642" max="8642" width="21.88671875" style="1" customWidth="1"/>
    <col min="8643" max="8643" width="13.88671875" style="1" customWidth="1"/>
    <col min="8644" max="8644" width="38.6640625" style="1" customWidth="1"/>
    <col min="8645" max="8645" width="3" style="1" bestFit="1" customWidth="1"/>
    <col min="8646" max="8646" width="32.33203125" style="1" customWidth="1"/>
    <col min="8647" max="8647" width="46.33203125" style="1" customWidth="1"/>
    <col min="8648" max="8648" width="19" style="1" customWidth="1"/>
    <col min="8649" max="8649" width="0" style="1" hidden="1" customWidth="1"/>
    <col min="8650" max="8650" width="17.6640625" style="1" customWidth="1"/>
    <col min="8651" max="8651" width="0" style="1" hidden="1" customWidth="1"/>
    <col min="8652" max="8652" width="22.33203125" style="1" customWidth="1"/>
    <col min="8653" max="8653" width="5.33203125" style="1" customWidth="1"/>
    <col min="8654" max="8654" width="36.33203125" style="1" customWidth="1"/>
    <col min="8655" max="8655" width="5.6640625" style="1" customWidth="1"/>
    <col min="8656" max="8656" width="0" style="1" hidden="1" customWidth="1"/>
    <col min="8657" max="8657" width="20.6640625" style="1" customWidth="1"/>
    <col min="8658" max="8658" width="4.88671875" style="1" customWidth="1"/>
    <col min="8659" max="8659" width="0" style="1" hidden="1" customWidth="1"/>
    <col min="8660" max="8660" width="24.6640625" style="1" customWidth="1"/>
    <col min="8661" max="8661" width="12.33203125" style="1" customWidth="1"/>
    <col min="8662" max="8662" width="0" style="1" hidden="1" customWidth="1"/>
    <col min="8663" max="8663" width="3.44140625" style="1" customWidth="1"/>
    <col min="8664" max="8664" width="0" style="1" hidden="1" customWidth="1"/>
    <col min="8665" max="8665" width="17.6640625" style="1" customWidth="1"/>
    <col min="8666" max="8666" width="3.44140625" style="1" customWidth="1"/>
    <col min="8667" max="8667" width="0" style="1" hidden="1" customWidth="1"/>
    <col min="8668" max="8668" width="23.6640625" style="1" customWidth="1"/>
    <col min="8669" max="8669" width="10" style="1" customWidth="1"/>
    <col min="8670" max="8670" width="0" style="1" hidden="1" customWidth="1"/>
    <col min="8671" max="8672" width="14.6640625" style="1" customWidth="1"/>
    <col min="8673" max="8673" width="12.88671875" style="1" customWidth="1"/>
    <col min="8674" max="8674" width="3.33203125" style="1" customWidth="1"/>
    <col min="8675" max="8675" width="30.33203125" style="1" customWidth="1"/>
    <col min="8676" max="8676" width="5" style="1" customWidth="1"/>
    <col min="8677" max="8677" width="0" style="1" hidden="1" customWidth="1"/>
    <col min="8678" max="8678" width="14.33203125" style="1" customWidth="1"/>
    <col min="8679" max="8679" width="5.6640625" style="1" customWidth="1"/>
    <col min="8680" max="8680" width="0" style="1" hidden="1" customWidth="1"/>
    <col min="8681" max="8681" width="17.33203125" style="1" customWidth="1"/>
    <col min="8682" max="8682" width="12.6640625" style="1" customWidth="1"/>
    <col min="8683" max="8683" width="0" style="1" hidden="1" customWidth="1"/>
    <col min="8684" max="8684" width="5.33203125" style="1" customWidth="1"/>
    <col min="8685" max="8685" width="0" style="1" hidden="1" customWidth="1"/>
    <col min="8686" max="8686" width="17" style="1" customWidth="1"/>
    <col min="8687" max="8687" width="6.33203125" style="1" customWidth="1"/>
    <col min="8688" max="8688" width="0" style="1" hidden="1" customWidth="1"/>
    <col min="8689" max="8689" width="14.33203125" style="1" customWidth="1"/>
    <col min="8690" max="8690" width="7.5546875" style="1" customWidth="1"/>
    <col min="8691" max="8691" width="0" style="1" hidden="1" customWidth="1"/>
    <col min="8692" max="8693" width="14.33203125" style="1" customWidth="1"/>
    <col min="8694" max="8694" width="20.88671875" style="1" customWidth="1"/>
    <col min="8695" max="8695" width="14.44140625" style="1" customWidth="1"/>
    <col min="8696" max="8696" width="15" style="1" customWidth="1"/>
    <col min="8697" max="8697" width="2.6640625" style="1" customWidth="1"/>
    <col min="8698" max="8698" width="11.6640625" style="1" customWidth="1"/>
    <col min="8699" max="8699" width="11.5546875" style="1" customWidth="1"/>
    <col min="8700" max="8700" width="2.33203125" style="1" customWidth="1"/>
    <col min="8701" max="8701" width="41" style="1" customWidth="1"/>
    <col min="8702" max="8702" width="14.33203125" style="1" customWidth="1"/>
    <col min="8703" max="8704" width="11.5546875" style="1" customWidth="1"/>
    <col min="8705" max="8705" width="21.88671875" style="1" customWidth="1"/>
    <col min="8706" max="8897" width="11.44140625" style="1"/>
    <col min="8898" max="8898" width="21.88671875" style="1" customWidth="1"/>
    <col min="8899" max="8899" width="13.88671875" style="1" customWidth="1"/>
    <col min="8900" max="8900" width="38.6640625" style="1" customWidth="1"/>
    <col min="8901" max="8901" width="3" style="1" bestFit="1" customWidth="1"/>
    <col min="8902" max="8902" width="32.33203125" style="1" customWidth="1"/>
    <col min="8903" max="8903" width="46.33203125" style="1" customWidth="1"/>
    <col min="8904" max="8904" width="19" style="1" customWidth="1"/>
    <col min="8905" max="8905" width="0" style="1" hidden="1" customWidth="1"/>
    <col min="8906" max="8906" width="17.6640625" style="1" customWidth="1"/>
    <col min="8907" max="8907" width="0" style="1" hidden="1" customWidth="1"/>
    <col min="8908" max="8908" width="22.33203125" style="1" customWidth="1"/>
    <col min="8909" max="8909" width="5.33203125" style="1" customWidth="1"/>
    <col min="8910" max="8910" width="36.33203125" style="1" customWidth="1"/>
    <col min="8911" max="8911" width="5.6640625" style="1" customWidth="1"/>
    <col min="8912" max="8912" width="0" style="1" hidden="1" customWidth="1"/>
    <col min="8913" max="8913" width="20.6640625" style="1" customWidth="1"/>
    <col min="8914" max="8914" width="4.88671875" style="1" customWidth="1"/>
    <col min="8915" max="8915" width="0" style="1" hidden="1" customWidth="1"/>
    <col min="8916" max="8916" width="24.6640625" style="1" customWidth="1"/>
    <col min="8917" max="8917" width="12.33203125" style="1" customWidth="1"/>
    <col min="8918" max="8918" width="0" style="1" hidden="1" customWidth="1"/>
    <col min="8919" max="8919" width="3.44140625" style="1" customWidth="1"/>
    <col min="8920" max="8920" width="0" style="1" hidden="1" customWidth="1"/>
    <col min="8921" max="8921" width="17.6640625" style="1" customWidth="1"/>
    <col min="8922" max="8922" width="3.44140625" style="1" customWidth="1"/>
    <col min="8923" max="8923" width="0" style="1" hidden="1" customWidth="1"/>
    <col min="8924" max="8924" width="23.6640625" style="1" customWidth="1"/>
    <col min="8925" max="8925" width="10" style="1" customWidth="1"/>
    <col min="8926" max="8926" width="0" style="1" hidden="1" customWidth="1"/>
    <col min="8927" max="8928" width="14.6640625" style="1" customWidth="1"/>
    <col min="8929" max="8929" width="12.88671875" style="1" customWidth="1"/>
    <col min="8930" max="8930" width="3.33203125" style="1" customWidth="1"/>
    <col min="8931" max="8931" width="30.33203125" style="1" customWidth="1"/>
    <col min="8932" max="8932" width="5" style="1" customWidth="1"/>
    <col min="8933" max="8933" width="0" style="1" hidden="1" customWidth="1"/>
    <col min="8934" max="8934" width="14.33203125" style="1" customWidth="1"/>
    <col min="8935" max="8935" width="5.6640625" style="1" customWidth="1"/>
    <col min="8936" max="8936" width="0" style="1" hidden="1" customWidth="1"/>
    <col min="8937" max="8937" width="17.33203125" style="1" customWidth="1"/>
    <col min="8938" max="8938" width="12.6640625" style="1" customWidth="1"/>
    <col min="8939" max="8939" width="0" style="1" hidden="1" customWidth="1"/>
    <col min="8940" max="8940" width="5.33203125" style="1" customWidth="1"/>
    <col min="8941" max="8941" width="0" style="1" hidden="1" customWidth="1"/>
    <col min="8942" max="8942" width="17" style="1" customWidth="1"/>
    <col min="8943" max="8943" width="6.33203125" style="1" customWidth="1"/>
    <col min="8944" max="8944" width="0" style="1" hidden="1" customWidth="1"/>
    <col min="8945" max="8945" width="14.33203125" style="1" customWidth="1"/>
    <col min="8946" max="8946" width="7.5546875" style="1" customWidth="1"/>
    <col min="8947" max="8947" width="0" style="1" hidden="1" customWidth="1"/>
    <col min="8948" max="8949" width="14.33203125" style="1" customWidth="1"/>
    <col min="8950" max="8950" width="20.88671875" style="1" customWidth="1"/>
    <col min="8951" max="8951" width="14.44140625" style="1" customWidth="1"/>
    <col min="8952" max="8952" width="15" style="1" customWidth="1"/>
    <col min="8953" max="8953" width="2.6640625" style="1" customWidth="1"/>
    <col min="8954" max="8954" width="11.6640625" style="1" customWidth="1"/>
    <col min="8955" max="8955" width="11.5546875" style="1" customWidth="1"/>
    <col min="8956" max="8956" width="2.33203125" style="1" customWidth="1"/>
    <col min="8957" max="8957" width="41" style="1" customWidth="1"/>
    <col min="8958" max="8958" width="14.33203125" style="1" customWidth="1"/>
    <col min="8959" max="8960" width="11.5546875" style="1" customWidth="1"/>
    <col min="8961" max="8961" width="21.88671875" style="1" customWidth="1"/>
    <col min="8962" max="9153" width="11.44140625" style="1"/>
    <col min="9154" max="9154" width="21.88671875" style="1" customWidth="1"/>
    <col min="9155" max="9155" width="13.88671875" style="1" customWidth="1"/>
    <col min="9156" max="9156" width="38.6640625" style="1" customWidth="1"/>
    <col min="9157" max="9157" width="3" style="1" bestFit="1" customWidth="1"/>
    <col min="9158" max="9158" width="32.33203125" style="1" customWidth="1"/>
    <col min="9159" max="9159" width="46.33203125" style="1" customWidth="1"/>
    <col min="9160" max="9160" width="19" style="1" customWidth="1"/>
    <col min="9161" max="9161" width="0" style="1" hidden="1" customWidth="1"/>
    <col min="9162" max="9162" width="17.6640625" style="1" customWidth="1"/>
    <col min="9163" max="9163" width="0" style="1" hidden="1" customWidth="1"/>
    <col min="9164" max="9164" width="22.33203125" style="1" customWidth="1"/>
    <col min="9165" max="9165" width="5.33203125" style="1" customWidth="1"/>
    <col min="9166" max="9166" width="36.33203125" style="1" customWidth="1"/>
    <col min="9167" max="9167" width="5.6640625" style="1" customWidth="1"/>
    <col min="9168" max="9168" width="0" style="1" hidden="1" customWidth="1"/>
    <col min="9169" max="9169" width="20.6640625" style="1" customWidth="1"/>
    <col min="9170" max="9170" width="4.88671875" style="1" customWidth="1"/>
    <col min="9171" max="9171" width="0" style="1" hidden="1" customWidth="1"/>
    <col min="9172" max="9172" width="24.6640625" style="1" customWidth="1"/>
    <col min="9173" max="9173" width="12.33203125" style="1" customWidth="1"/>
    <col min="9174" max="9174" width="0" style="1" hidden="1" customWidth="1"/>
    <col min="9175" max="9175" width="3.44140625" style="1" customWidth="1"/>
    <col min="9176" max="9176" width="0" style="1" hidden="1" customWidth="1"/>
    <col min="9177" max="9177" width="17.6640625" style="1" customWidth="1"/>
    <col min="9178" max="9178" width="3.44140625" style="1" customWidth="1"/>
    <col min="9179" max="9179" width="0" style="1" hidden="1" customWidth="1"/>
    <col min="9180" max="9180" width="23.6640625" style="1" customWidth="1"/>
    <col min="9181" max="9181" width="10" style="1" customWidth="1"/>
    <col min="9182" max="9182" width="0" style="1" hidden="1" customWidth="1"/>
    <col min="9183" max="9184" width="14.6640625" style="1" customWidth="1"/>
    <col min="9185" max="9185" width="12.88671875" style="1" customWidth="1"/>
    <col min="9186" max="9186" width="3.33203125" style="1" customWidth="1"/>
    <col min="9187" max="9187" width="30.33203125" style="1" customWidth="1"/>
    <col min="9188" max="9188" width="5" style="1" customWidth="1"/>
    <col min="9189" max="9189" width="0" style="1" hidden="1" customWidth="1"/>
    <col min="9190" max="9190" width="14.33203125" style="1" customWidth="1"/>
    <col min="9191" max="9191" width="5.6640625" style="1" customWidth="1"/>
    <col min="9192" max="9192" width="0" style="1" hidden="1" customWidth="1"/>
    <col min="9193" max="9193" width="17.33203125" style="1" customWidth="1"/>
    <col min="9194" max="9194" width="12.6640625" style="1" customWidth="1"/>
    <col min="9195" max="9195" width="0" style="1" hidden="1" customWidth="1"/>
    <col min="9196" max="9196" width="5.33203125" style="1" customWidth="1"/>
    <col min="9197" max="9197" width="0" style="1" hidden="1" customWidth="1"/>
    <col min="9198" max="9198" width="17" style="1" customWidth="1"/>
    <col min="9199" max="9199" width="6.33203125" style="1" customWidth="1"/>
    <col min="9200" max="9200" width="0" style="1" hidden="1" customWidth="1"/>
    <col min="9201" max="9201" width="14.33203125" style="1" customWidth="1"/>
    <col min="9202" max="9202" width="7.5546875" style="1" customWidth="1"/>
    <col min="9203" max="9203" width="0" style="1" hidden="1" customWidth="1"/>
    <col min="9204" max="9205" width="14.33203125" style="1" customWidth="1"/>
    <col min="9206" max="9206" width="20.88671875" style="1" customWidth="1"/>
    <col min="9207" max="9207" width="14.44140625" style="1" customWidth="1"/>
    <col min="9208" max="9208" width="15" style="1" customWidth="1"/>
    <col min="9209" max="9209" width="2.6640625" style="1" customWidth="1"/>
    <col min="9210" max="9210" width="11.6640625" style="1" customWidth="1"/>
    <col min="9211" max="9211" width="11.5546875" style="1" customWidth="1"/>
    <col min="9212" max="9212" width="2.33203125" style="1" customWidth="1"/>
    <col min="9213" max="9213" width="41" style="1" customWidth="1"/>
    <col min="9214" max="9214" width="14.33203125" style="1" customWidth="1"/>
    <col min="9215" max="9216" width="11.5546875" style="1" customWidth="1"/>
    <col min="9217" max="9217" width="21.88671875" style="1" customWidth="1"/>
    <col min="9218" max="9409" width="11.44140625" style="1"/>
    <col min="9410" max="9410" width="21.88671875" style="1" customWidth="1"/>
    <col min="9411" max="9411" width="13.88671875" style="1" customWidth="1"/>
    <col min="9412" max="9412" width="38.6640625" style="1" customWidth="1"/>
    <col min="9413" max="9413" width="3" style="1" bestFit="1" customWidth="1"/>
    <col min="9414" max="9414" width="32.33203125" style="1" customWidth="1"/>
    <col min="9415" max="9415" width="46.33203125" style="1" customWidth="1"/>
    <col min="9416" max="9416" width="19" style="1" customWidth="1"/>
    <col min="9417" max="9417" width="0" style="1" hidden="1" customWidth="1"/>
    <col min="9418" max="9418" width="17.6640625" style="1" customWidth="1"/>
    <col min="9419" max="9419" width="0" style="1" hidden="1" customWidth="1"/>
    <col min="9420" max="9420" width="22.33203125" style="1" customWidth="1"/>
    <col min="9421" max="9421" width="5.33203125" style="1" customWidth="1"/>
    <col min="9422" max="9422" width="36.33203125" style="1" customWidth="1"/>
    <col min="9423" max="9423" width="5.6640625" style="1" customWidth="1"/>
    <col min="9424" max="9424" width="0" style="1" hidden="1" customWidth="1"/>
    <col min="9425" max="9425" width="20.6640625" style="1" customWidth="1"/>
    <col min="9426" max="9426" width="4.88671875" style="1" customWidth="1"/>
    <col min="9427" max="9427" width="0" style="1" hidden="1" customWidth="1"/>
    <col min="9428" max="9428" width="24.6640625" style="1" customWidth="1"/>
    <col min="9429" max="9429" width="12.33203125" style="1" customWidth="1"/>
    <col min="9430" max="9430" width="0" style="1" hidden="1" customWidth="1"/>
    <col min="9431" max="9431" width="3.44140625" style="1" customWidth="1"/>
    <col min="9432" max="9432" width="0" style="1" hidden="1" customWidth="1"/>
    <col min="9433" max="9433" width="17.6640625" style="1" customWidth="1"/>
    <col min="9434" max="9434" width="3.44140625" style="1" customWidth="1"/>
    <col min="9435" max="9435" width="0" style="1" hidden="1" customWidth="1"/>
    <col min="9436" max="9436" width="23.6640625" style="1" customWidth="1"/>
    <col min="9437" max="9437" width="10" style="1" customWidth="1"/>
    <col min="9438" max="9438" width="0" style="1" hidden="1" customWidth="1"/>
    <col min="9439" max="9440" width="14.6640625" style="1" customWidth="1"/>
    <col min="9441" max="9441" width="12.88671875" style="1" customWidth="1"/>
    <col min="9442" max="9442" width="3.33203125" style="1" customWidth="1"/>
    <col min="9443" max="9443" width="30.33203125" style="1" customWidth="1"/>
    <col min="9444" max="9444" width="5" style="1" customWidth="1"/>
    <col min="9445" max="9445" width="0" style="1" hidden="1" customWidth="1"/>
    <col min="9446" max="9446" width="14.33203125" style="1" customWidth="1"/>
    <col min="9447" max="9447" width="5.6640625" style="1" customWidth="1"/>
    <col min="9448" max="9448" width="0" style="1" hidden="1" customWidth="1"/>
    <col min="9449" max="9449" width="17.33203125" style="1" customWidth="1"/>
    <col min="9450" max="9450" width="12.6640625" style="1" customWidth="1"/>
    <col min="9451" max="9451" width="0" style="1" hidden="1" customWidth="1"/>
    <col min="9452" max="9452" width="5.33203125" style="1" customWidth="1"/>
    <col min="9453" max="9453" width="0" style="1" hidden="1" customWidth="1"/>
    <col min="9454" max="9454" width="17" style="1" customWidth="1"/>
    <col min="9455" max="9455" width="6.33203125" style="1" customWidth="1"/>
    <col min="9456" max="9456" width="0" style="1" hidden="1" customWidth="1"/>
    <col min="9457" max="9457" width="14.33203125" style="1" customWidth="1"/>
    <col min="9458" max="9458" width="7.5546875" style="1" customWidth="1"/>
    <col min="9459" max="9459" width="0" style="1" hidden="1" customWidth="1"/>
    <col min="9460" max="9461" width="14.33203125" style="1" customWidth="1"/>
    <col min="9462" max="9462" width="20.88671875" style="1" customWidth="1"/>
    <col min="9463" max="9463" width="14.44140625" style="1" customWidth="1"/>
    <col min="9464" max="9464" width="15" style="1" customWidth="1"/>
    <col min="9465" max="9465" width="2.6640625" style="1" customWidth="1"/>
    <col min="9466" max="9466" width="11.6640625" style="1" customWidth="1"/>
    <col min="9467" max="9467" width="11.5546875" style="1" customWidth="1"/>
    <col min="9468" max="9468" width="2.33203125" style="1" customWidth="1"/>
    <col min="9469" max="9469" width="41" style="1" customWidth="1"/>
    <col min="9470" max="9470" width="14.33203125" style="1" customWidth="1"/>
    <col min="9471" max="9472" width="11.5546875" style="1" customWidth="1"/>
    <col min="9473" max="9473" width="21.88671875" style="1" customWidth="1"/>
    <col min="9474" max="9665" width="11.44140625" style="1"/>
    <col min="9666" max="9666" width="21.88671875" style="1" customWidth="1"/>
    <col min="9667" max="9667" width="13.88671875" style="1" customWidth="1"/>
    <col min="9668" max="9668" width="38.6640625" style="1" customWidth="1"/>
    <col min="9669" max="9669" width="3" style="1" bestFit="1" customWidth="1"/>
    <col min="9670" max="9670" width="32.33203125" style="1" customWidth="1"/>
    <col min="9671" max="9671" width="46.33203125" style="1" customWidth="1"/>
    <col min="9672" max="9672" width="19" style="1" customWidth="1"/>
    <col min="9673" max="9673" width="0" style="1" hidden="1" customWidth="1"/>
    <col min="9674" max="9674" width="17.6640625" style="1" customWidth="1"/>
    <col min="9675" max="9675" width="0" style="1" hidden="1" customWidth="1"/>
    <col min="9676" max="9676" width="22.33203125" style="1" customWidth="1"/>
    <col min="9677" max="9677" width="5.33203125" style="1" customWidth="1"/>
    <col min="9678" max="9678" width="36.33203125" style="1" customWidth="1"/>
    <col min="9679" max="9679" width="5.6640625" style="1" customWidth="1"/>
    <col min="9680" max="9680" width="0" style="1" hidden="1" customWidth="1"/>
    <col min="9681" max="9681" width="20.6640625" style="1" customWidth="1"/>
    <col min="9682" max="9682" width="4.88671875" style="1" customWidth="1"/>
    <col min="9683" max="9683" width="0" style="1" hidden="1" customWidth="1"/>
    <col min="9684" max="9684" width="24.6640625" style="1" customWidth="1"/>
    <col min="9685" max="9685" width="12.33203125" style="1" customWidth="1"/>
    <col min="9686" max="9686" width="0" style="1" hidden="1" customWidth="1"/>
    <col min="9687" max="9687" width="3.44140625" style="1" customWidth="1"/>
    <col min="9688" max="9688" width="0" style="1" hidden="1" customWidth="1"/>
    <col min="9689" max="9689" width="17.6640625" style="1" customWidth="1"/>
    <col min="9690" max="9690" width="3.44140625" style="1" customWidth="1"/>
    <col min="9691" max="9691" width="0" style="1" hidden="1" customWidth="1"/>
    <col min="9692" max="9692" width="23.6640625" style="1" customWidth="1"/>
    <col min="9693" max="9693" width="10" style="1" customWidth="1"/>
    <col min="9694" max="9694" width="0" style="1" hidden="1" customWidth="1"/>
    <col min="9695" max="9696" width="14.6640625" style="1" customWidth="1"/>
    <col min="9697" max="9697" width="12.88671875" style="1" customWidth="1"/>
    <col min="9698" max="9698" width="3.33203125" style="1" customWidth="1"/>
    <col min="9699" max="9699" width="30.33203125" style="1" customWidth="1"/>
    <col min="9700" max="9700" width="5" style="1" customWidth="1"/>
    <col min="9701" max="9701" width="0" style="1" hidden="1" customWidth="1"/>
    <col min="9702" max="9702" width="14.33203125" style="1" customWidth="1"/>
    <col min="9703" max="9703" width="5.6640625" style="1" customWidth="1"/>
    <col min="9704" max="9704" width="0" style="1" hidden="1" customWidth="1"/>
    <col min="9705" max="9705" width="17.33203125" style="1" customWidth="1"/>
    <col min="9706" max="9706" width="12.6640625" style="1" customWidth="1"/>
    <col min="9707" max="9707" width="0" style="1" hidden="1" customWidth="1"/>
    <col min="9708" max="9708" width="5.33203125" style="1" customWidth="1"/>
    <col min="9709" max="9709" width="0" style="1" hidden="1" customWidth="1"/>
    <col min="9710" max="9710" width="17" style="1" customWidth="1"/>
    <col min="9711" max="9711" width="6.33203125" style="1" customWidth="1"/>
    <col min="9712" max="9712" width="0" style="1" hidden="1" customWidth="1"/>
    <col min="9713" max="9713" width="14.33203125" style="1" customWidth="1"/>
    <col min="9714" max="9714" width="7.5546875" style="1" customWidth="1"/>
    <col min="9715" max="9715" width="0" style="1" hidden="1" customWidth="1"/>
    <col min="9716" max="9717" width="14.33203125" style="1" customWidth="1"/>
    <col min="9718" max="9718" width="20.88671875" style="1" customWidth="1"/>
    <col min="9719" max="9719" width="14.44140625" style="1" customWidth="1"/>
    <col min="9720" max="9720" width="15" style="1" customWidth="1"/>
    <col min="9721" max="9721" width="2.6640625" style="1" customWidth="1"/>
    <col min="9722" max="9722" width="11.6640625" style="1" customWidth="1"/>
    <col min="9723" max="9723" width="11.5546875" style="1" customWidth="1"/>
    <col min="9724" max="9724" width="2.33203125" style="1" customWidth="1"/>
    <col min="9725" max="9725" width="41" style="1" customWidth="1"/>
    <col min="9726" max="9726" width="14.33203125" style="1" customWidth="1"/>
    <col min="9727" max="9728" width="11.5546875" style="1" customWidth="1"/>
    <col min="9729" max="9729" width="21.88671875" style="1" customWidth="1"/>
    <col min="9730" max="9921" width="11.44140625" style="1"/>
    <col min="9922" max="9922" width="21.88671875" style="1" customWidth="1"/>
    <col min="9923" max="9923" width="13.88671875" style="1" customWidth="1"/>
    <col min="9924" max="9924" width="38.6640625" style="1" customWidth="1"/>
    <col min="9925" max="9925" width="3" style="1" bestFit="1" customWidth="1"/>
    <col min="9926" max="9926" width="32.33203125" style="1" customWidth="1"/>
    <col min="9927" max="9927" width="46.33203125" style="1" customWidth="1"/>
    <col min="9928" max="9928" width="19" style="1" customWidth="1"/>
    <col min="9929" max="9929" width="0" style="1" hidden="1" customWidth="1"/>
    <col min="9930" max="9930" width="17.6640625" style="1" customWidth="1"/>
    <col min="9931" max="9931" width="0" style="1" hidden="1" customWidth="1"/>
    <col min="9932" max="9932" width="22.33203125" style="1" customWidth="1"/>
    <col min="9933" max="9933" width="5.33203125" style="1" customWidth="1"/>
    <col min="9934" max="9934" width="36.33203125" style="1" customWidth="1"/>
    <col min="9935" max="9935" width="5.6640625" style="1" customWidth="1"/>
    <col min="9936" max="9936" width="0" style="1" hidden="1" customWidth="1"/>
    <col min="9937" max="9937" width="20.6640625" style="1" customWidth="1"/>
    <col min="9938" max="9938" width="4.88671875" style="1" customWidth="1"/>
    <col min="9939" max="9939" width="0" style="1" hidden="1" customWidth="1"/>
    <col min="9940" max="9940" width="24.6640625" style="1" customWidth="1"/>
    <col min="9941" max="9941" width="12.33203125" style="1" customWidth="1"/>
    <col min="9942" max="9942" width="0" style="1" hidden="1" customWidth="1"/>
    <col min="9943" max="9943" width="3.44140625" style="1" customWidth="1"/>
    <col min="9944" max="9944" width="0" style="1" hidden="1" customWidth="1"/>
    <col min="9945" max="9945" width="17.6640625" style="1" customWidth="1"/>
    <col min="9946" max="9946" width="3.44140625" style="1" customWidth="1"/>
    <col min="9947" max="9947" width="0" style="1" hidden="1" customWidth="1"/>
    <col min="9948" max="9948" width="23.6640625" style="1" customWidth="1"/>
    <col min="9949" max="9949" width="10" style="1" customWidth="1"/>
    <col min="9950" max="9950" width="0" style="1" hidden="1" customWidth="1"/>
    <col min="9951" max="9952" width="14.6640625" style="1" customWidth="1"/>
    <col min="9953" max="9953" width="12.88671875" style="1" customWidth="1"/>
    <col min="9954" max="9954" width="3.33203125" style="1" customWidth="1"/>
    <col min="9955" max="9955" width="30.33203125" style="1" customWidth="1"/>
    <col min="9956" max="9956" width="5" style="1" customWidth="1"/>
    <col min="9957" max="9957" width="0" style="1" hidden="1" customWidth="1"/>
    <col min="9958" max="9958" width="14.33203125" style="1" customWidth="1"/>
    <col min="9959" max="9959" width="5.6640625" style="1" customWidth="1"/>
    <col min="9960" max="9960" width="0" style="1" hidden="1" customWidth="1"/>
    <col min="9961" max="9961" width="17.33203125" style="1" customWidth="1"/>
    <col min="9962" max="9962" width="12.6640625" style="1" customWidth="1"/>
    <col min="9963" max="9963" width="0" style="1" hidden="1" customWidth="1"/>
    <col min="9964" max="9964" width="5.33203125" style="1" customWidth="1"/>
    <col min="9965" max="9965" width="0" style="1" hidden="1" customWidth="1"/>
    <col min="9966" max="9966" width="17" style="1" customWidth="1"/>
    <col min="9967" max="9967" width="6.33203125" style="1" customWidth="1"/>
    <col min="9968" max="9968" width="0" style="1" hidden="1" customWidth="1"/>
    <col min="9969" max="9969" width="14.33203125" style="1" customWidth="1"/>
    <col min="9970" max="9970" width="7.5546875" style="1" customWidth="1"/>
    <col min="9971" max="9971" width="0" style="1" hidden="1" customWidth="1"/>
    <col min="9972" max="9973" width="14.33203125" style="1" customWidth="1"/>
    <col min="9974" max="9974" width="20.88671875" style="1" customWidth="1"/>
    <col min="9975" max="9975" width="14.44140625" style="1" customWidth="1"/>
    <col min="9976" max="9976" width="15" style="1" customWidth="1"/>
    <col min="9977" max="9977" width="2.6640625" style="1" customWidth="1"/>
    <col min="9978" max="9978" width="11.6640625" style="1" customWidth="1"/>
    <col min="9979" max="9979" width="11.5546875" style="1" customWidth="1"/>
    <col min="9980" max="9980" width="2.33203125" style="1" customWidth="1"/>
    <col min="9981" max="9981" width="41" style="1" customWidth="1"/>
    <col min="9982" max="9982" width="14.33203125" style="1" customWidth="1"/>
    <col min="9983" max="9984" width="11.5546875" style="1" customWidth="1"/>
    <col min="9985" max="9985" width="21.88671875" style="1" customWidth="1"/>
    <col min="9986" max="10177" width="11.44140625" style="1"/>
    <col min="10178" max="10178" width="21.88671875" style="1" customWidth="1"/>
    <col min="10179" max="10179" width="13.88671875" style="1" customWidth="1"/>
    <col min="10180" max="10180" width="38.6640625" style="1" customWidth="1"/>
    <col min="10181" max="10181" width="3" style="1" bestFit="1" customWidth="1"/>
    <col min="10182" max="10182" width="32.33203125" style="1" customWidth="1"/>
    <col min="10183" max="10183" width="46.33203125" style="1" customWidth="1"/>
    <col min="10184" max="10184" width="19" style="1" customWidth="1"/>
    <col min="10185" max="10185" width="0" style="1" hidden="1" customWidth="1"/>
    <col min="10186" max="10186" width="17.6640625" style="1" customWidth="1"/>
    <col min="10187" max="10187" width="0" style="1" hidden="1" customWidth="1"/>
    <col min="10188" max="10188" width="22.33203125" style="1" customWidth="1"/>
    <col min="10189" max="10189" width="5.33203125" style="1" customWidth="1"/>
    <col min="10190" max="10190" width="36.33203125" style="1" customWidth="1"/>
    <col min="10191" max="10191" width="5.6640625" style="1" customWidth="1"/>
    <col min="10192" max="10192" width="0" style="1" hidden="1" customWidth="1"/>
    <col min="10193" max="10193" width="20.6640625" style="1" customWidth="1"/>
    <col min="10194" max="10194" width="4.88671875" style="1" customWidth="1"/>
    <col min="10195" max="10195" width="0" style="1" hidden="1" customWidth="1"/>
    <col min="10196" max="10196" width="24.6640625" style="1" customWidth="1"/>
    <col min="10197" max="10197" width="12.33203125" style="1" customWidth="1"/>
    <col min="10198" max="10198" width="0" style="1" hidden="1" customWidth="1"/>
    <col min="10199" max="10199" width="3.44140625" style="1" customWidth="1"/>
    <col min="10200" max="10200" width="0" style="1" hidden="1" customWidth="1"/>
    <col min="10201" max="10201" width="17.6640625" style="1" customWidth="1"/>
    <col min="10202" max="10202" width="3.44140625" style="1" customWidth="1"/>
    <col min="10203" max="10203" width="0" style="1" hidden="1" customWidth="1"/>
    <col min="10204" max="10204" width="23.6640625" style="1" customWidth="1"/>
    <col min="10205" max="10205" width="10" style="1" customWidth="1"/>
    <col min="10206" max="10206" width="0" style="1" hidden="1" customWidth="1"/>
    <col min="10207" max="10208" width="14.6640625" style="1" customWidth="1"/>
    <col min="10209" max="10209" width="12.88671875" style="1" customWidth="1"/>
    <col min="10210" max="10210" width="3.33203125" style="1" customWidth="1"/>
    <col min="10211" max="10211" width="30.33203125" style="1" customWidth="1"/>
    <col min="10212" max="10212" width="5" style="1" customWidth="1"/>
    <col min="10213" max="10213" width="0" style="1" hidden="1" customWidth="1"/>
    <col min="10214" max="10214" width="14.33203125" style="1" customWidth="1"/>
    <col min="10215" max="10215" width="5.6640625" style="1" customWidth="1"/>
    <col min="10216" max="10216" width="0" style="1" hidden="1" customWidth="1"/>
    <col min="10217" max="10217" width="17.33203125" style="1" customWidth="1"/>
    <col min="10218" max="10218" width="12.6640625" style="1" customWidth="1"/>
    <col min="10219" max="10219" width="0" style="1" hidden="1" customWidth="1"/>
    <col min="10220" max="10220" width="5.33203125" style="1" customWidth="1"/>
    <col min="10221" max="10221" width="0" style="1" hidden="1" customWidth="1"/>
    <col min="10222" max="10222" width="17" style="1" customWidth="1"/>
    <col min="10223" max="10223" width="6.33203125" style="1" customWidth="1"/>
    <col min="10224" max="10224" width="0" style="1" hidden="1" customWidth="1"/>
    <col min="10225" max="10225" width="14.33203125" style="1" customWidth="1"/>
    <col min="10226" max="10226" width="7.5546875" style="1" customWidth="1"/>
    <col min="10227" max="10227" width="0" style="1" hidden="1" customWidth="1"/>
    <col min="10228" max="10229" width="14.33203125" style="1" customWidth="1"/>
    <col min="10230" max="10230" width="20.88671875" style="1" customWidth="1"/>
    <col min="10231" max="10231" width="14.44140625" style="1" customWidth="1"/>
    <col min="10232" max="10232" width="15" style="1" customWidth="1"/>
    <col min="10233" max="10233" width="2.6640625" style="1" customWidth="1"/>
    <col min="10234" max="10234" width="11.6640625" style="1" customWidth="1"/>
    <col min="10235" max="10235" width="11.5546875" style="1" customWidth="1"/>
    <col min="10236" max="10236" width="2.33203125" style="1" customWidth="1"/>
    <col min="10237" max="10237" width="41" style="1" customWidth="1"/>
    <col min="10238" max="10238" width="14.33203125" style="1" customWidth="1"/>
    <col min="10239" max="10240" width="11.5546875" style="1" customWidth="1"/>
    <col min="10241" max="10241" width="21.88671875" style="1" customWidth="1"/>
    <col min="10242" max="10433" width="11.44140625" style="1"/>
    <col min="10434" max="10434" width="21.88671875" style="1" customWidth="1"/>
    <col min="10435" max="10435" width="13.88671875" style="1" customWidth="1"/>
    <col min="10436" max="10436" width="38.6640625" style="1" customWidth="1"/>
    <col min="10437" max="10437" width="3" style="1" bestFit="1" customWidth="1"/>
    <col min="10438" max="10438" width="32.33203125" style="1" customWidth="1"/>
    <col min="10439" max="10439" width="46.33203125" style="1" customWidth="1"/>
    <col min="10440" max="10440" width="19" style="1" customWidth="1"/>
    <col min="10441" max="10441" width="0" style="1" hidden="1" customWidth="1"/>
    <col min="10442" max="10442" width="17.6640625" style="1" customWidth="1"/>
    <col min="10443" max="10443" width="0" style="1" hidden="1" customWidth="1"/>
    <col min="10444" max="10444" width="22.33203125" style="1" customWidth="1"/>
    <col min="10445" max="10445" width="5.33203125" style="1" customWidth="1"/>
    <col min="10446" max="10446" width="36.33203125" style="1" customWidth="1"/>
    <col min="10447" max="10447" width="5.6640625" style="1" customWidth="1"/>
    <col min="10448" max="10448" width="0" style="1" hidden="1" customWidth="1"/>
    <col min="10449" max="10449" width="20.6640625" style="1" customWidth="1"/>
    <col min="10450" max="10450" width="4.88671875" style="1" customWidth="1"/>
    <col min="10451" max="10451" width="0" style="1" hidden="1" customWidth="1"/>
    <col min="10452" max="10452" width="24.6640625" style="1" customWidth="1"/>
    <col min="10453" max="10453" width="12.33203125" style="1" customWidth="1"/>
    <col min="10454" max="10454" width="0" style="1" hidden="1" customWidth="1"/>
    <col min="10455" max="10455" width="3.44140625" style="1" customWidth="1"/>
    <col min="10456" max="10456" width="0" style="1" hidden="1" customWidth="1"/>
    <col min="10457" max="10457" width="17.6640625" style="1" customWidth="1"/>
    <col min="10458" max="10458" width="3.44140625" style="1" customWidth="1"/>
    <col min="10459" max="10459" width="0" style="1" hidden="1" customWidth="1"/>
    <col min="10460" max="10460" width="23.6640625" style="1" customWidth="1"/>
    <col min="10461" max="10461" width="10" style="1" customWidth="1"/>
    <col min="10462" max="10462" width="0" style="1" hidden="1" customWidth="1"/>
    <col min="10463" max="10464" width="14.6640625" style="1" customWidth="1"/>
    <col min="10465" max="10465" width="12.88671875" style="1" customWidth="1"/>
    <col min="10466" max="10466" width="3.33203125" style="1" customWidth="1"/>
    <col min="10467" max="10467" width="30.33203125" style="1" customWidth="1"/>
    <col min="10468" max="10468" width="5" style="1" customWidth="1"/>
    <col min="10469" max="10469" width="0" style="1" hidden="1" customWidth="1"/>
    <col min="10470" max="10470" width="14.33203125" style="1" customWidth="1"/>
    <col min="10471" max="10471" width="5.6640625" style="1" customWidth="1"/>
    <col min="10472" max="10472" width="0" style="1" hidden="1" customWidth="1"/>
    <col min="10473" max="10473" width="17.33203125" style="1" customWidth="1"/>
    <col min="10474" max="10474" width="12.6640625" style="1" customWidth="1"/>
    <col min="10475" max="10475" width="0" style="1" hidden="1" customWidth="1"/>
    <col min="10476" max="10476" width="5.33203125" style="1" customWidth="1"/>
    <col min="10477" max="10477" width="0" style="1" hidden="1" customWidth="1"/>
    <col min="10478" max="10478" width="17" style="1" customWidth="1"/>
    <col min="10479" max="10479" width="6.33203125" style="1" customWidth="1"/>
    <col min="10480" max="10480" width="0" style="1" hidden="1" customWidth="1"/>
    <col min="10481" max="10481" width="14.33203125" style="1" customWidth="1"/>
    <col min="10482" max="10482" width="7.5546875" style="1" customWidth="1"/>
    <col min="10483" max="10483" width="0" style="1" hidden="1" customWidth="1"/>
    <col min="10484" max="10485" width="14.33203125" style="1" customWidth="1"/>
    <col min="10486" max="10486" width="20.88671875" style="1" customWidth="1"/>
    <col min="10487" max="10487" width="14.44140625" style="1" customWidth="1"/>
    <col min="10488" max="10488" width="15" style="1" customWidth="1"/>
    <col min="10489" max="10489" width="2.6640625" style="1" customWidth="1"/>
    <col min="10490" max="10490" width="11.6640625" style="1" customWidth="1"/>
    <col min="10491" max="10491" width="11.5546875" style="1" customWidth="1"/>
    <col min="10492" max="10492" width="2.33203125" style="1" customWidth="1"/>
    <col min="10493" max="10493" width="41" style="1" customWidth="1"/>
    <col min="10494" max="10494" width="14.33203125" style="1" customWidth="1"/>
    <col min="10495" max="10496" width="11.5546875" style="1" customWidth="1"/>
    <col min="10497" max="10497" width="21.88671875" style="1" customWidth="1"/>
    <col min="10498" max="10689" width="11.44140625" style="1"/>
    <col min="10690" max="10690" width="21.88671875" style="1" customWidth="1"/>
    <col min="10691" max="10691" width="13.88671875" style="1" customWidth="1"/>
    <col min="10692" max="10692" width="38.6640625" style="1" customWidth="1"/>
    <col min="10693" max="10693" width="3" style="1" bestFit="1" customWidth="1"/>
    <col min="10694" max="10694" width="32.33203125" style="1" customWidth="1"/>
    <col min="10695" max="10695" width="46.33203125" style="1" customWidth="1"/>
    <col min="10696" max="10696" width="19" style="1" customWidth="1"/>
    <col min="10697" max="10697" width="0" style="1" hidden="1" customWidth="1"/>
    <col min="10698" max="10698" width="17.6640625" style="1" customWidth="1"/>
    <col min="10699" max="10699" width="0" style="1" hidden="1" customWidth="1"/>
    <col min="10700" max="10700" width="22.33203125" style="1" customWidth="1"/>
    <col min="10701" max="10701" width="5.33203125" style="1" customWidth="1"/>
    <col min="10702" max="10702" width="36.33203125" style="1" customWidth="1"/>
    <col min="10703" max="10703" width="5.6640625" style="1" customWidth="1"/>
    <col min="10704" max="10704" width="0" style="1" hidden="1" customWidth="1"/>
    <col min="10705" max="10705" width="20.6640625" style="1" customWidth="1"/>
    <col min="10706" max="10706" width="4.88671875" style="1" customWidth="1"/>
    <col min="10707" max="10707" width="0" style="1" hidden="1" customWidth="1"/>
    <col min="10708" max="10708" width="24.6640625" style="1" customWidth="1"/>
    <col min="10709" max="10709" width="12.33203125" style="1" customWidth="1"/>
    <col min="10710" max="10710" width="0" style="1" hidden="1" customWidth="1"/>
    <col min="10711" max="10711" width="3.44140625" style="1" customWidth="1"/>
    <col min="10712" max="10712" width="0" style="1" hidden="1" customWidth="1"/>
    <col min="10713" max="10713" width="17.6640625" style="1" customWidth="1"/>
    <col min="10714" max="10714" width="3.44140625" style="1" customWidth="1"/>
    <col min="10715" max="10715" width="0" style="1" hidden="1" customWidth="1"/>
    <col min="10716" max="10716" width="23.6640625" style="1" customWidth="1"/>
    <col min="10717" max="10717" width="10" style="1" customWidth="1"/>
    <col min="10718" max="10718" width="0" style="1" hidden="1" customWidth="1"/>
    <col min="10719" max="10720" width="14.6640625" style="1" customWidth="1"/>
    <col min="10721" max="10721" width="12.88671875" style="1" customWidth="1"/>
    <col min="10722" max="10722" width="3.33203125" style="1" customWidth="1"/>
    <col min="10723" max="10723" width="30.33203125" style="1" customWidth="1"/>
    <col min="10724" max="10724" width="5" style="1" customWidth="1"/>
    <col min="10725" max="10725" width="0" style="1" hidden="1" customWidth="1"/>
    <col min="10726" max="10726" width="14.33203125" style="1" customWidth="1"/>
    <col min="10727" max="10727" width="5.6640625" style="1" customWidth="1"/>
    <col min="10728" max="10728" width="0" style="1" hidden="1" customWidth="1"/>
    <col min="10729" max="10729" width="17.33203125" style="1" customWidth="1"/>
    <col min="10730" max="10730" width="12.6640625" style="1" customWidth="1"/>
    <col min="10731" max="10731" width="0" style="1" hidden="1" customWidth="1"/>
    <col min="10732" max="10732" width="5.33203125" style="1" customWidth="1"/>
    <col min="10733" max="10733" width="0" style="1" hidden="1" customWidth="1"/>
    <col min="10734" max="10734" width="17" style="1" customWidth="1"/>
    <col min="10735" max="10735" width="6.33203125" style="1" customWidth="1"/>
    <col min="10736" max="10736" width="0" style="1" hidden="1" customWidth="1"/>
    <col min="10737" max="10737" width="14.33203125" style="1" customWidth="1"/>
    <col min="10738" max="10738" width="7.5546875" style="1" customWidth="1"/>
    <col min="10739" max="10739" width="0" style="1" hidden="1" customWidth="1"/>
    <col min="10740" max="10741" width="14.33203125" style="1" customWidth="1"/>
    <col min="10742" max="10742" width="20.88671875" style="1" customWidth="1"/>
    <col min="10743" max="10743" width="14.44140625" style="1" customWidth="1"/>
    <col min="10744" max="10744" width="15" style="1" customWidth="1"/>
    <col min="10745" max="10745" width="2.6640625" style="1" customWidth="1"/>
    <col min="10746" max="10746" width="11.6640625" style="1" customWidth="1"/>
    <col min="10747" max="10747" width="11.5546875" style="1" customWidth="1"/>
    <col min="10748" max="10748" width="2.33203125" style="1" customWidth="1"/>
    <col min="10749" max="10749" width="41" style="1" customWidth="1"/>
    <col min="10750" max="10750" width="14.33203125" style="1" customWidth="1"/>
    <col min="10751" max="10752" width="11.5546875" style="1" customWidth="1"/>
    <col min="10753" max="10753" width="21.88671875" style="1" customWidth="1"/>
    <col min="10754" max="10945" width="11.44140625" style="1"/>
    <col min="10946" max="10946" width="21.88671875" style="1" customWidth="1"/>
    <col min="10947" max="10947" width="13.88671875" style="1" customWidth="1"/>
    <col min="10948" max="10948" width="38.6640625" style="1" customWidth="1"/>
    <col min="10949" max="10949" width="3" style="1" bestFit="1" customWidth="1"/>
    <col min="10950" max="10950" width="32.33203125" style="1" customWidth="1"/>
    <col min="10951" max="10951" width="46.33203125" style="1" customWidth="1"/>
    <col min="10952" max="10952" width="19" style="1" customWidth="1"/>
    <col min="10953" max="10953" width="0" style="1" hidden="1" customWidth="1"/>
    <col min="10954" max="10954" width="17.6640625" style="1" customWidth="1"/>
    <col min="10955" max="10955" width="0" style="1" hidden="1" customWidth="1"/>
    <col min="10956" max="10956" width="22.33203125" style="1" customWidth="1"/>
    <col min="10957" max="10957" width="5.33203125" style="1" customWidth="1"/>
    <col min="10958" max="10958" width="36.33203125" style="1" customWidth="1"/>
    <col min="10959" max="10959" width="5.6640625" style="1" customWidth="1"/>
    <col min="10960" max="10960" width="0" style="1" hidden="1" customWidth="1"/>
    <col min="10961" max="10961" width="20.6640625" style="1" customWidth="1"/>
    <col min="10962" max="10962" width="4.88671875" style="1" customWidth="1"/>
    <col min="10963" max="10963" width="0" style="1" hidden="1" customWidth="1"/>
    <col min="10964" max="10964" width="24.6640625" style="1" customWidth="1"/>
    <col min="10965" max="10965" width="12.33203125" style="1" customWidth="1"/>
    <col min="10966" max="10966" width="0" style="1" hidden="1" customWidth="1"/>
    <col min="10967" max="10967" width="3.44140625" style="1" customWidth="1"/>
    <col min="10968" max="10968" width="0" style="1" hidden="1" customWidth="1"/>
    <col min="10969" max="10969" width="17.6640625" style="1" customWidth="1"/>
    <col min="10970" max="10970" width="3.44140625" style="1" customWidth="1"/>
    <col min="10971" max="10971" width="0" style="1" hidden="1" customWidth="1"/>
    <col min="10972" max="10972" width="23.6640625" style="1" customWidth="1"/>
    <col min="10973" max="10973" width="10" style="1" customWidth="1"/>
    <col min="10974" max="10974" width="0" style="1" hidden="1" customWidth="1"/>
    <col min="10975" max="10976" width="14.6640625" style="1" customWidth="1"/>
    <col min="10977" max="10977" width="12.88671875" style="1" customWidth="1"/>
    <col min="10978" max="10978" width="3.33203125" style="1" customWidth="1"/>
    <col min="10979" max="10979" width="30.33203125" style="1" customWidth="1"/>
    <col min="10980" max="10980" width="5" style="1" customWidth="1"/>
    <col min="10981" max="10981" width="0" style="1" hidden="1" customWidth="1"/>
    <col min="10982" max="10982" width="14.33203125" style="1" customWidth="1"/>
    <col min="10983" max="10983" width="5.6640625" style="1" customWidth="1"/>
    <col min="10984" max="10984" width="0" style="1" hidden="1" customWidth="1"/>
    <col min="10985" max="10985" width="17.33203125" style="1" customWidth="1"/>
    <col min="10986" max="10986" width="12.6640625" style="1" customWidth="1"/>
    <col min="10987" max="10987" width="0" style="1" hidden="1" customWidth="1"/>
    <col min="10988" max="10988" width="5.33203125" style="1" customWidth="1"/>
    <col min="10989" max="10989" width="0" style="1" hidden="1" customWidth="1"/>
    <col min="10990" max="10990" width="17" style="1" customWidth="1"/>
    <col min="10991" max="10991" width="6.33203125" style="1" customWidth="1"/>
    <col min="10992" max="10992" width="0" style="1" hidden="1" customWidth="1"/>
    <col min="10993" max="10993" width="14.33203125" style="1" customWidth="1"/>
    <col min="10994" max="10994" width="7.5546875" style="1" customWidth="1"/>
    <col min="10995" max="10995" width="0" style="1" hidden="1" customWidth="1"/>
    <col min="10996" max="10997" width="14.33203125" style="1" customWidth="1"/>
    <col min="10998" max="10998" width="20.88671875" style="1" customWidth="1"/>
    <col min="10999" max="10999" width="14.44140625" style="1" customWidth="1"/>
    <col min="11000" max="11000" width="15" style="1" customWidth="1"/>
    <col min="11001" max="11001" width="2.6640625" style="1" customWidth="1"/>
    <col min="11002" max="11002" width="11.6640625" style="1" customWidth="1"/>
    <col min="11003" max="11003" width="11.5546875" style="1" customWidth="1"/>
    <col min="11004" max="11004" width="2.33203125" style="1" customWidth="1"/>
    <col min="11005" max="11005" width="41" style="1" customWidth="1"/>
    <col min="11006" max="11006" width="14.33203125" style="1" customWidth="1"/>
    <col min="11007" max="11008" width="11.5546875" style="1" customWidth="1"/>
    <col min="11009" max="11009" width="21.88671875" style="1" customWidth="1"/>
    <col min="11010" max="11201" width="11.44140625" style="1"/>
    <col min="11202" max="11202" width="21.88671875" style="1" customWidth="1"/>
    <col min="11203" max="11203" width="13.88671875" style="1" customWidth="1"/>
    <col min="11204" max="11204" width="38.6640625" style="1" customWidth="1"/>
    <col min="11205" max="11205" width="3" style="1" bestFit="1" customWidth="1"/>
    <col min="11206" max="11206" width="32.33203125" style="1" customWidth="1"/>
    <col min="11207" max="11207" width="46.33203125" style="1" customWidth="1"/>
    <col min="11208" max="11208" width="19" style="1" customWidth="1"/>
    <col min="11209" max="11209" width="0" style="1" hidden="1" customWidth="1"/>
    <col min="11210" max="11210" width="17.6640625" style="1" customWidth="1"/>
    <col min="11211" max="11211" width="0" style="1" hidden="1" customWidth="1"/>
    <col min="11212" max="11212" width="22.33203125" style="1" customWidth="1"/>
    <col min="11213" max="11213" width="5.33203125" style="1" customWidth="1"/>
    <col min="11214" max="11214" width="36.33203125" style="1" customWidth="1"/>
    <col min="11215" max="11215" width="5.6640625" style="1" customWidth="1"/>
    <col min="11216" max="11216" width="0" style="1" hidden="1" customWidth="1"/>
    <col min="11217" max="11217" width="20.6640625" style="1" customWidth="1"/>
    <col min="11218" max="11218" width="4.88671875" style="1" customWidth="1"/>
    <col min="11219" max="11219" width="0" style="1" hidden="1" customWidth="1"/>
    <col min="11220" max="11220" width="24.6640625" style="1" customWidth="1"/>
    <col min="11221" max="11221" width="12.33203125" style="1" customWidth="1"/>
    <col min="11222" max="11222" width="0" style="1" hidden="1" customWidth="1"/>
    <col min="11223" max="11223" width="3.44140625" style="1" customWidth="1"/>
    <col min="11224" max="11224" width="0" style="1" hidden="1" customWidth="1"/>
    <col min="11225" max="11225" width="17.6640625" style="1" customWidth="1"/>
    <col min="11226" max="11226" width="3.44140625" style="1" customWidth="1"/>
    <col min="11227" max="11227" width="0" style="1" hidden="1" customWidth="1"/>
    <col min="11228" max="11228" width="23.6640625" style="1" customWidth="1"/>
    <col min="11229" max="11229" width="10" style="1" customWidth="1"/>
    <col min="11230" max="11230" width="0" style="1" hidden="1" customWidth="1"/>
    <col min="11231" max="11232" width="14.6640625" style="1" customWidth="1"/>
    <col min="11233" max="11233" width="12.88671875" style="1" customWidth="1"/>
    <col min="11234" max="11234" width="3.33203125" style="1" customWidth="1"/>
    <col min="11235" max="11235" width="30.33203125" style="1" customWidth="1"/>
    <col min="11236" max="11236" width="5" style="1" customWidth="1"/>
    <col min="11237" max="11237" width="0" style="1" hidden="1" customWidth="1"/>
    <col min="11238" max="11238" width="14.33203125" style="1" customWidth="1"/>
    <col min="11239" max="11239" width="5.6640625" style="1" customWidth="1"/>
    <col min="11240" max="11240" width="0" style="1" hidden="1" customWidth="1"/>
    <col min="11241" max="11241" width="17.33203125" style="1" customWidth="1"/>
    <col min="11242" max="11242" width="12.6640625" style="1" customWidth="1"/>
    <col min="11243" max="11243" width="0" style="1" hidden="1" customWidth="1"/>
    <col min="11244" max="11244" width="5.33203125" style="1" customWidth="1"/>
    <col min="11245" max="11245" width="0" style="1" hidden="1" customWidth="1"/>
    <col min="11246" max="11246" width="17" style="1" customWidth="1"/>
    <col min="11247" max="11247" width="6.33203125" style="1" customWidth="1"/>
    <col min="11248" max="11248" width="0" style="1" hidden="1" customWidth="1"/>
    <col min="11249" max="11249" width="14.33203125" style="1" customWidth="1"/>
    <col min="11250" max="11250" width="7.5546875" style="1" customWidth="1"/>
    <col min="11251" max="11251" width="0" style="1" hidden="1" customWidth="1"/>
    <col min="11252" max="11253" width="14.33203125" style="1" customWidth="1"/>
    <col min="11254" max="11254" width="20.88671875" style="1" customWidth="1"/>
    <col min="11255" max="11255" width="14.44140625" style="1" customWidth="1"/>
    <col min="11256" max="11256" width="15" style="1" customWidth="1"/>
    <col min="11257" max="11257" width="2.6640625" style="1" customWidth="1"/>
    <col min="11258" max="11258" width="11.6640625" style="1" customWidth="1"/>
    <col min="11259" max="11259" width="11.5546875" style="1" customWidth="1"/>
    <col min="11260" max="11260" width="2.33203125" style="1" customWidth="1"/>
    <col min="11261" max="11261" width="41" style="1" customWidth="1"/>
    <col min="11262" max="11262" width="14.33203125" style="1" customWidth="1"/>
    <col min="11263" max="11264" width="11.5546875" style="1" customWidth="1"/>
    <col min="11265" max="11265" width="21.88671875" style="1" customWidth="1"/>
    <col min="11266" max="11457" width="11.44140625" style="1"/>
    <col min="11458" max="11458" width="21.88671875" style="1" customWidth="1"/>
    <col min="11459" max="11459" width="13.88671875" style="1" customWidth="1"/>
    <col min="11460" max="11460" width="38.6640625" style="1" customWidth="1"/>
    <col min="11461" max="11461" width="3" style="1" bestFit="1" customWidth="1"/>
    <col min="11462" max="11462" width="32.33203125" style="1" customWidth="1"/>
    <col min="11463" max="11463" width="46.33203125" style="1" customWidth="1"/>
    <col min="11464" max="11464" width="19" style="1" customWidth="1"/>
    <col min="11465" max="11465" width="0" style="1" hidden="1" customWidth="1"/>
    <col min="11466" max="11466" width="17.6640625" style="1" customWidth="1"/>
    <col min="11467" max="11467" width="0" style="1" hidden="1" customWidth="1"/>
    <col min="11468" max="11468" width="22.33203125" style="1" customWidth="1"/>
    <col min="11469" max="11469" width="5.33203125" style="1" customWidth="1"/>
    <col min="11470" max="11470" width="36.33203125" style="1" customWidth="1"/>
    <col min="11471" max="11471" width="5.6640625" style="1" customWidth="1"/>
    <col min="11472" max="11472" width="0" style="1" hidden="1" customWidth="1"/>
    <col min="11473" max="11473" width="20.6640625" style="1" customWidth="1"/>
    <col min="11474" max="11474" width="4.88671875" style="1" customWidth="1"/>
    <col min="11475" max="11475" width="0" style="1" hidden="1" customWidth="1"/>
    <col min="11476" max="11476" width="24.6640625" style="1" customWidth="1"/>
    <col min="11477" max="11477" width="12.33203125" style="1" customWidth="1"/>
    <col min="11478" max="11478" width="0" style="1" hidden="1" customWidth="1"/>
    <col min="11479" max="11479" width="3.44140625" style="1" customWidth="1"/>
    <col min="11480" max="11480" width="0" style="1" hidden="1" customWidth="1"/>
    <col min="11481" max="11481" width="17.6640625" style="1" customWidth="1"/>
    <col min="11482" max="11482" width="3.44140625" style="1" customWidth="1"/>
    <col min="11483" max="11483" width="0" style="1" hidden="1" customWidth="1"/>
    <col min="11484" max="11484" width="23.6640625" style="1" customWidth="1"/>
    <col min="11485" max="11485" width="10" style="1" customWidth="1"/>
    <col min="11486" max="11486" width="0" style="1" hidden="1" customWidth="1"/>
    <col min="11487" max="11488" width="14.6640625" style="1" customWidth="1"/>
    <col min="11489" max="11489" width="12.88671875" style="1" customWidth="1"/>
    <col min="11490" max="11490" width="3.33203125" style="1" customWidth="1"/>
    <col min="11491" max="11491" width="30.33203125" style="1" customWidth="1"/>
    <col min="11492" max="11492" width="5" style="1" customWidth="1"/>
    <col min="11493" max="11493" width="0" style="1" hidden="1" customWidth="1"/>
    <col min="11494" max="11494" width="14.33203125" style="1" customWidth="1"/>
    <col min="11495" max="11495" width="5.6640625" style="1" customWidth="1"/>
    <col min="11496" max="11496" width="0" style="1" hidden="1" customWidth="1"/>
    <col min="11497" max="11497" width="17.33203125" style="1" customWidth="1"/>
    <col min="11498" max="11498" width="12.6640625" style="1" customWidth="1"/>
    <col min="11499" max="11499" width="0" style="1" hidden="1" customWidth="1"/>
    <col min="11500" max="11500" width="5.33203125" style="1" customWidth="1"/>
    <col min="11501" max="11501" width="0" style="1" hidden="1" customWidth="1"/>
    <col min="11502" max="11502" width="17" style="1" customWidth="1"/>
    <col min="11503" max="11503" width="6.33203125" style="1" customWidth="1"/>
    <col min="11504" max="11504" width="0" style="1" hidden="1" customWidth="1"/>
    <col min="11505" max="11505" width="14.33203125" style="1" customWidth="1"/>
    <col min="11506" max="11506" width="7.5546875" style="1" customWidth="1"/>
    <col min="11507" max="11507" width="0" style="1" hidden="1" customWidth="1"/>
    <col min="11508" max="11509" width="14.33203125" style="1" customWidth="1"/>
    <col min="11510" max="11510" width="20.88671875" style="1" customWidth="1"/>
    <col min="11511" max="11511" width="14.44140625" style="1" customWidth="1"/>
    <col min="11512" max="11512" width="15" style="1" customWidth="1"/>
    <col min="11513" max="11513" width="2.6640625" style="1" customWidth="1"/>
    <col min="11514" max="11514" width="11.6640625" style="1" customWidth="1"/>
    <col min="11515" max="11515" width="11.5546875" style="1" customWidth="1"/>
    <col min="11516" max="11516" width="2.33203125" style="1" customWidth="1"/>
    <col min="11517" max="11517" width="41" style="1" customWidth="1"/>
    <col min="11518" max="11518" width="14.33203125" style="1" customWidth="1"/>
    <col min="11519" max="11520" width="11.5546875" style="1" customWidth="1"/>
    <col min="11521" max="11521" width="21.88671875" style="1" customWidth="1"/>
    <col min="11522" max="11713" width="11.44140625" style="1"/>
    <col min="11714" max="11714" width="21.88671875" style="1" customWidth="1"/>
    <col min="11715" max="11715" width="13.88671875" style="1" customWidth="1"/>
    <col min="11716" max="11716" width="38.6640625" style="1" customWidth="1"/>
    <col min="11717" max="11717" width="3" style="1" bestFit="1" customWidth="1"/>
    <col min="11718" max="11718" width="32.33203125" style="1" customWidth="1"/>
    <col min="11719" max="11719" width="46.33203125" style="1" customWidth="1"/>
    <col min="11720" max="11720" width="19" style="1" customWidth="1"/>
    <col min="11721" max="11721" width="0" style="1" hidden="1" customWidth="1"/>
    <col min="11722" max="11722" width="17.6640625" style="1" customWidth="1"/>
    <col min="11723" max="11723" width="0" style="1" hidden="1" customWidth="1"/>
    <col min="11724" max="11724" width="22.33203125" style="1" customWidth="1"/>
    <col min="11725" max="11725" width="5.33203125" style="1" customWidth="1"/>
    <col min="11726" max="11726" width="36.33203125" style="1" customWidth="1"/>
    <col min="11727" max="11727" width="5.6640625" style="1" customWidth="1"/>
    <col min="11728" max="11728" width="0" style="1" hidden="1" customWidth="1"/>
    <col min="11729" max="11729" width="20.6640625" style="1" customWidth="1"/>
    <col min="11730" max="11730" width="4.88671875" style="1" customWidth="1"/>
    <col min="11731" max="11731" width="0" style="1" hidden="1" customWidth="1"/>
    <col min="11732" max="11732" width="24.6640625" style="1" customWidth="1"/>
    <col min="11733" max="11733" width="12.33203125" style="1" customWidth="1"/>
    <col min="11734" max="11734" width="0" style="1" hidden="1" customWidth="1"/>
    <col min="11735" max="11735" width="3.44140625" style="1" customWidth="1"/>
    <col min="11736" max="11736" width="0" style="1" hidden="1" customWidth="1"/>
    <col min="11737" max="11737" width="17.6640625" style="1" customWidth="1"/>
    <col min="11738" max="11738" width="3.44140625" style="1" customWidth="1"/>
    <col min="11739" max="11739" width="0" style="1" hidden="1" customWidth="1"/>
    <col min="11740" max="11740" width="23.6640625" style="1" customWidth="1"/>
    <col min="11741" max="11741" width="10" style="1" customWidth="1"/>
    <col min="11742" max="11742" width="0" style="1" hidden="1" customWidth="1"/>
    <col min="11743" max="11744" width="14.6640625" style="1" customWidth="1"/>
    <col min="11745" max="11745" width="12.88671875" style="1" customWidth="1"/>
    <col min="11746" max="11746" width="3.33203125" style="1" customWidth="1"/>
    <col min="11747" max="11747" width="30.33203125" style="1" customWidth="1"/>
    <col min="11748" max="11748" width="5" style="1" customWidth="1"/>
    <col min="11749" max="11749" width="0" style="1" hidden="1" customWidth="1"/>
    <col min="11750" max="11750" width="14.33203125" style="1" customWidth="1"/>
    <col min="11751" max="11751" width="5.6640625" style="1" customWidth="1"/>
    <col min="11752" max="11752" width="0" style="1" hidden="1" customWidth="1"/>
    <col min="11753" max="11753" width="17.33203125" style="1" customWidth="1"/>
    <col min="11754" max="11754" width="12.6640625" style="1" customWidth="1"/>
    <col min="11755" max="11755" width="0" style="1" hidden="1" customWidth="1"/>
    <col min="11756" max="11756" width="5.33203125" style="1" customWidth="1"/>
    <col min="11757" max="11757" width="0" style="1" hidden="1" customWidth="1"/>
    <col min="11758" max="11758" width="17" style="1" customWidth="1"/>
    <col min="11759" max="11759" width="6.33203125" style="1" customWidth="1"/>
    <col min="11760" max="11760" width="0" style="1" hidden="1" customWidth="1"/>
    <col min="11761" max="11761" width="14.33203125" style="1" customWidth="1"/>
    <col min="11762" max="11762" width="7.5546875" style="1" customWidth="1"/>
    <col min="11763" max="11763" width="0" style="1" hidden="1" customWidth="1"/>
    <col min="11764" max="11765" width="14.33203125" style="1" customWidth="1"/>
    <col min="11766" max="11766" width="20.88671875" style="1" customWidth="1"/>
    <col min="11767" max="11767" width="14.44140625" style="1" customWidth="1"/>
    <col min="11768" max="11768" width="15" style="1" customWidth="1"/>
    <col min="11769" max="11769" width="2.6640625" style="1" customWidth="1"/>
    <col min="11770" max="11770" width="11.6640625" style="1" customWidth="1"/>
    <col min="11771" max="11771" width="11.5546875" style="1" customWidth="1"/>
    <col min="11772" max="11772" width="2.33203125" style="1" customWidth="1"/>
    <col min="11773" max="11773" width="41" style="1" customWidth="1"/>
    <col min="11774" max="11774" width="14.33203125" style="1" customWidth="1"/>
    <col min="11775" max="11776" width="11.5546875" style="1" customWidth="1"/>
    <col min="11777" max="11777" width="21.88671875" style="1" customWidth="1"/>
    <col min="11778" max="11969" width="11.44140625" style="1"/>
    <col min="11970" max="11970" width="21.88671875" style="1" customWidth="1"/>
    <col min="11971" max="11971" width="13.88671875" style="1" customWidth="1"/>
    <col min="11972" max="11972" width="38.6640625" style="1" customWidth="1"/>
    <col min="11973" max="11973" width="3" style="1" bestFit="1" customWidth="1"/>
    <col min="11974" max="11974" width="32.33203125" style="1" customWidth="1"/>
    <col min="11975" max="11975" width="46.33203125" style="1" customWidth="1"/>
    <col min="11976" max="11976" width="19" style="1" customWidth="1"/>
    <col min="11977" max="11977" width="0" style="1" hidden="1" customWidth="1"/>
    <col min="11978" max="11978" width="17.6640625" style="1" customWidth="1"/>
    <col min="11979" max="11979" width="0" style="1" hidden="1" customWidth="1"/>
    <col min="11980" max="11980" width="22.33203125" style="1" customWidth="1"/>
    <col min="11981" max="11981" width="5.33203125" style="1" customWidth="1"/>
    <col min="11982" max="11982" width="36.33203125" style="1" customWidth="1"/>
    <col min="11983" max="11983" width="5.6640625" style="1" customWidth="1"/>
    <col min="11984" max="11984" width="0" style="1" hidden="1" customWidth="1"/>
    <col min="11985" max="11985" width="20.6640625" style="1" customWidth="1"/>
    <col min="11986" max="11986" width="4.88671875" style="1" customWidth="1"/>
    <col min="11987" max="11987" width="0" style="1" hidden="1" customWidth="1"/>
    <col min="11988" max="11988" width="24.6640625" style="1" customWidth="1"/>
    <col min="11989" max="11989" width="12.33203125" style="1" customWidth="1"/>
    <col min="11990" max="11990" width="0" style="1" hidden="1" customWidth="1"/>
    <col min="11991" max="11991" width="3.44140625" style="1" customWidth="1"/>
    <col min="11992" max="11992" width="0" style="1" hidden="1" customWidth="1"/>
    <col min="11993" max="11993" width="17.6640625" style="1" customWidth="1"/>
    <col min="11994" max="11994" width="3.44140625" style="1" customWidth="1"/>
    <col min="11995" max="11995" width="0" style="1" hidden="1" customWidth="1"/>
    <col min="11996" max="11996" width="23.6640625" style="1" customWidth="1"/>
    <col min="11997" max="11997" width="10" style="1" customWidth="1"/>
    <col min="11998" max="11998" width="0" style="1" hidden="1" customWidth="1"/>
    <col min="11999" max="12000" width="14.6640625" style="1" customWidth="1"/>
    <col min="12001" max="12001" width="12.88671875" style="1" customWidth="1"/>
    <col min="12002" max="12002" width="3.33203125" style="1" customWidth="1"/>
    <col min="12003" max="12003" width="30.33203125" style="1" customWidth="1"/>
    <col min="12004" max="12004" width="5" style="1" customWidth="1"/>
    <col min="12005" max="12005" width="0" style="1" hidden="1" customWidth="1"/>
    <col min="12006" max="12006" width="14.33203125" style="1" customWidth="1"/>
    <col min="12007" max="12007" width="5.6640625" style="1" customWidth="1"/>
    <col min="12008" max="12008" width="0" style="1" hidden="1" customWidth="1"/>
    <col min="12009" max="12009" width="17.33203125" style="1" customWidth="1"/>
    <col min="12010" max="12010" width="12.6640625" style="1" customWidth="1"/>
    <col min="12011" max="12011" width="0" style="1" hidden="1" customWidth="1"/>
    <col min="12012" max="12012" width="5.33203125" style="1" customWidth="1"/>
    <col min="12013" max="12013" width="0" style="1" hidden="1" customWidth="1"/>
    <col min="12014" max="12014" width="17" style="1" customWidth="1"/>
    <col min="12015" max="12015" width="6.33203125" style="1" customWidth="1"/>
    <col min="12016" max="12016" width="0" style="1" hidden="1" customWidth="1"/>
    <col min="12017" max="12017" width="14.33203125" style="1" customWidth="1"/>
    <col min="12018" max="12018" width="7.5546875" style="1" customWidth="1"/>
    <col min="12019" max="12019" width="0" style="1" hidden="1" customWidth="1"/>
    <col min="12020" max="12021" width="14.33203125" style="1" customWidth="1"/>
    <col min="12022" max="12022" width="20.88671875" style="1" customWidth="1"/>
    <col min="12023" max="12023" width="14.44140625" style="1" customWidth="1"/>
    <col min="12024" max="12024" width="15" style="1" customWidth="1"/>
    <col min="12025" max="12025" width="2.6640625" style="1" customWidth="1"/>
    <col min="12026" max="12026" width="11.6640625" style="1" customWidth="1"/>
    <col min="12027" max="12027" width="11.5546875" style="1" customWidth="1"/>
    <col min="12028" max="12028" width="2.33203125" style="1" customWidth="1"/>
    <col min="12029" max="12029" width="41" style="1" customWidth="1"/>
    <col min="12030" max="12030" width="14.33203125" style="1" customWidth="1"/>
    <col min="12031" max="12032" width="11.5546875" style="1" customWidth="1"/>
    <col min="12033" max="12033" width="21.88671875" style="1" customWidth="1"/>
    <col min="12034" max="12225" width="11.44140625" style="1"/>
    <col min="12226" max="12226" width="21.88671875" style="1" customWidth="1"/>
    <col min="12227" max="12227" width="13.88671875" style="1" customWidth="1"/>
    <col min="12228" max="12228" width="38.6640625" style="1" customWidth="1"/>
    <col min="12229" max="12229" width="3" style="1" bestFit="1" customWidth="1"/>
    <col min="12230" max="12230" width="32.33203125" style="1" customWidth="1"/>
    <col min="12231" max="12231" width="46.33203125" style="1" customWidth="1"/>
    <col min="12232" max="12232" width="19" style="1" customWidth="1"/>
    <col min="12233" max="12233" width="0" style="1" hidden="1" customWidth="1"/>
    <col min="12234" max="12234" width="17.6640625" style="1" customWidth="1"/>
    <col min="12235" max="12235" width="0" style="1" hidden="1" customWidth="1"/>
    <col min="12236" max="12236" width="22.33203125" style="1" customWidth="1"/>
    <col min="12237" max="12237" width="5.33203125" style="1" customWidth="1"/>
    <col min="12238" max="12238" width="36.33203125" style="1" customWidth="1"/>
    <col min="12239" max="12239" width="5.6640625" style="1" customWidth="1"/>
    <col min="12240" max="12240" width="0" style="1" hidden="1" customWidth="1"/>
    <col min="12241" max="12241" width="20.6640625" style="1" customWidth="1"/>
    <col min="12242" max="12242" width="4.88671875" style="1" customWidth="1"/>
    <col min="12243" max="12243" width="0" style="1" hidden="1" customWidth="1"/>
    <col min="12244" max="12244" width="24.6640625" style="1" customWidth="1"/>
    <col min="12245" max="12245" width="12.33203125" style="1" customWidth="1"/>
    <col min="12246" max="12246" width="0" style="1" hidden="1" customWidth="1"/>
    <col min="12247" max="12247" width="3.44140625" style="1" customWidth="1"/>
    <col min="12248" max="12248" width="0" style="1" hidden="1" customWidth="1"/>
    <col min="12249" max="12249" width="17.6640625" style="1" customWidth="1"/>
    <col min="12250" max="12250" width="3.44140625" style="1" customWidth="1"/>
    <col min="12251" max="12251" width="0" style="1" hidden="1" customWidth="1"/>
    <col min="12252" max="12252" width="23.6640625" style="1" customWidth="1"/>
    <col min="12253" max="12253" width="10" style="1" customWidth="1"/>
    <col min="12254" max="12254" width="0" style="1" hidden="1" customWidth="1"/>
    <col min="12255" max="12256" width="14.6640625" style="1" customWidth="1"/>
    <col min="12257" max="12257" width="12.88671875" style="1" customWidth="1"/>
    <col min="12258" max="12258" width="3.33203125" style="1" customWidth="1"/>
    <col min="12259" max="12259" width="30.33203125" style="1" customWidth="1"/>
    <col min="12260" max="12260" width="5" style="1" customWidth="1"/>
    <col min="12261" max="12261" width="0" style="1" hidden="1" customWidth="1"/>
    <col min="12262" max="12262" width="14.33203125" style="1" customWidth="1"/>
    <col min="12263" max="12263" width="5.6640625" style="1" customWidth="1"/>
    <col min="12264" max="12264" width="0" style="1" hidden="1" customWidth="1"/>
    <col min="12265" max="12265" width="17.33203125" style="1" customWidth="1"/>
    <col min="12266" max="12266" width="12.6640625" style="1" customWidth="1"/>
    <col min="12267" max="12267" width="0" style="1" hidden="1" customWidth="1"/>
    <col min="12268" max="12268" width="5.33203125" style="1" customWidth="1"/>
    <col min="12269" max="12269" width="0" style="1" hidden="1" customWidth="1"/>
    <col min="12270" max="12270" width="17" style="1" customWidth="1"/>
    <col min="12271" max="12271" width="6.33203125" style="1" customWidth="1"/>
    <col min="12272" max="12272" width="0" style="1" hidden="1" customWidth="1"/>
    <col min="12273" max="12273" width="14.33203125" style="1" customWidth="1"/>
    <col min="12274" max="12274" width="7.5546875" style="1" customWidth="1"/>
    <col min="12275" max="12275" width="0" style="1" hidden="1" customWidth="1"/>
    <col min="12276" max="12277" width="14.33203125" style="1" customWidth="1"/>
    <col min="12278" max="12278" width="20.88671875" style="1" customWidth="1"/>
    <col min="12279" max="12279" width="14.44140625" style="1" customWidth="1"/>
    <col min="12280" max="12280" width="15" style="1" customWidth="1"/>
    <col min="12281" max="12281" width="2.6640625" style="1" customWidth="1"/>
    <col min="12282" max="12282" width="11.6640625" style="1" customWidth="1"/>
    <col min="12283" max="12283" width="11.5546875" style="1" customWidth="1"/>
    <col min="12284" max="12284" width="2.33203125" style="1" customWidth="1"/>
    <col min="12285" max="12285" width="41" style="1" customWidth="1"/>
    <col min="12286" max="12286" width="14.33203125" style="1" customWidth="1"/>
    <col min="12287" max="12288" width="11.5546875" style="1" customWidth="1"/>
    <col min="12289" max="12289" width="21.88671875" style="1" customWidth="1"/>
    <col min="12290" max="12481" width="11.44140625" style="1"/>
    <col min="12482" max="12482" width="21.88671875" style="1" customWidth="1"/>
    <col min="12483" max="12483" width="13.88671875" style="1" customWidth="1"/>
    <col min="12484" max="12484" width="38.6640625" style="1" customWidth="1"/>
    <col min="12485" max="12485" width="3" style="1" bestFit="1" customWidth="1"/>
    <col min="12486" max="12486" width="32.33203125" style="1" customWidth="1"/>
    <col min="12487" max="12487" width="46.33203125" style="1" customWidth="1"/>
    <col min="12488" max="12488" width="19" style="1" customWidth="1"/>
    <col min="12489" max="12489" width="0" style="1" hidden="1" customWidth="1"/>
    <col min="12490" max="12490" width="17.6640625" style="1" customWidth="1"/>
    <col min="12491" max="12491" width="0" style="1" hidden="1" customWidth="1"/>
    <col min="12492" max="12492" width="22.33203125" style="1" customWidth="1"/>
    <col min="12493" max="12493" width="5.33203125" style="1" customWidth="1"/>
    <col min="12494" max="12494" width="36.33203125" style="1" customWidth="1"/>
    <col min="12495" max="12495" width="5.6640625" style="1" customWidth="1"/>
    <col min="12496" max="12496" width="0" style="1" hidden="1" customWidth="1"/>
    <col min="12497" max="12497" width="20.6640625" style="1" customWidth="1"/>
    <col min="12498" max="12498" width="4.88671875" style="1" customWidth="1"/>
    <col min="12499" max="12499" width="0" style="1" hidden="1" customWidth="1"/>
    <col min="12500" max="12500" width="24.6640625" style="1" customWidth="1"/>
    <col min="12501" max="12501" width="12.33203125" style="1" customWidth="1"/>
    <col min="12502" max="12502" width="0" style="1" hidden="1" customWidth="1"/>
    <col min="12503" max="12503" width="3.44140625" style="1" customWidth="1"/>
    <col min="12504" max="12504" width="0" style="1" hidden="1" customWidth="1"/>
    <col min="12505" max="12505" width="17.6640625" style="1" customWidth="1"/>
    <col min="12506" max="12506" width="3.44140625" style="1" customWidth="1"/>
    <col min="12507" max="12507" width="0" style="1" hidden="1" customWidth="1"/>
    <col min="12508" max="12508" width="23.6640625" style="1" customWidth="1"/>
    <col min="12509" max="12509" width="10" style="1" customWidth="1"/>
    <col min="12510" max="12510" width="0" style="1" hidden="1" customWidth="1"/>
    <col min="12511" max="12512" width="14.6640625" style="1" customWidth="1"/>
    <col min="12513" max="12513" width="12.88671875" style="1" customWidth="1"/>
    <col min="12514" max="12514" width="3.33203125" style="1" customWidth="1"/>
    <col min="12515" max="12515" width="30.33203125" style="1" customWidth="1"/>
    <col min="12516" max="12516" width="5" style="1" customWidth="1"/>
    <col min="12517" max="12517" width="0" style="1" hidden="1" customWidth="1"/>
    <col min="12518" max="12518" width="14.33203125" style="1" customWidth="1"/>
    <col min="12519" max="12519" width="5.6640625" style="1" customWidth="1"/>
    <col min="12520" max="12520" width="0" style="1" hidden="1" customWidth="1"/>
    <col min="12521" max="12521" width="17.33203125" style="1" customWidth="1"/>
    <col min="12522" max="12522" width="12.6640625" style="1" customWidth="1"/>
    <col min="12523" max="12523" width="0" style="1" hidden="1" customWidth="1"/>
    <col min="12524" max="12524" width="5.33203125" style="1" customWidth="1"/>
    <col min="12525" max="12525" width="0" style="1" hidden="1" customWidth="1"/>
    <col min="12526" max="12526" width="17" style="1" customWidth="1"/>
    <col min="12527" max="12527" width="6.33203125" style="1" customWidth="1"/>
    <col min="12528" max="12528" width="0" style="1" hidden="1" customWidth="1"/>
    <col min="12529" max="12529" width="14.33203125" style="1" customWidth="1"/>
    <col min="12530" max="12530" width="7.5546875" style="1" customWidth="1"/>
    <col min="12531" max="12531" width="0" style="1" hidden="1" customWidth="1"/>
    <col min="12532" max="12533" width="14.33203125" style="1" customWidth="1"/>
    <col min="12534" max="12534" width="20.88671875" style="1" customWidth="1"/>
    <col min="12535" max="12535" width="14.44140625" style="1" customWidth="1"/>
    <col min="12536" max="12536" width="15" style="1" customWidth="1"/>
    <col min="12537" max="12537" width="2.6640625" style="1" customWidth="1"/>
    <col min="12538" max="12538" width="11.6640625" style="1" customWidth="1"/>
    <col min="12539" max="12539" width="11.5546875" style="1" customWidth="1"/>
    <col min="12540" max="12540" width="2.33203125" style="1" customWidth="1"/>
    <col min="12541" max="12541" width="41" style="1" customWidth="1"/>
    <col min="12542" max="12542" width="14.33203125" style="1" customWidth="1"/>
    <col min="12543" max="12544" width="11.5546875" style="1" customWidth="1"/>
    <col min="12545" max="12545" width="21.88671875" style="1" customWidth="1"/>
    <col min="12546" max="12737" width="11.44140625" style="1"/>
    <col min="12738" max="12738" width="21.88671875" style="1" customWidth="1"/>
    <col min="12739" max="12739" width="13.88671875" style="1" customWidth="1"/>
    <col min="12740" max="12740" width="38.6640625" style="1" customWidth="1"/>
    <col min="12741" max="12741" width="3" style="1" bestFit="1" customWidth="1"/>
    <col min="12742" max="12742" width="32.33203125" style="1" customWidth="1"/>
    <col min="12743" max="12743" width="46.33203125" style="1" customWidth="1"/>
    <col min="12744" max="12744" width="19" style="1" customWidth="1"/>
    <col min="12745" max="12745" width="0" style="1" hidden="1" customWidth="1"/>
    <col min="12746" max="12746" width="17.6640625" style="1" customWidth="1"/>
    <col min="12747" max="12747" width="0" style="1" hidden="1" customWidth="1"/>
    <col min="12748" max="12748" width="22.33203125" style="1" customWidth="1"/>
    <col min="12749" max="12749" width="5.33203125" style="1" customWidth="1"/>
    <col min="12750" max="12750" width="36.33203125" style="1" customWidth="1"/>
    <col min="12751" max="12751" width="5.6640625" style="1" customWidth="1"/>
    <col min="12752" max="12752" width="0" style="1" hidden="1" customWidth="1"/>
    <col min="12753" max="12753" width="20.6640625" style="1" customWidth="1"/>
    <col min="12754" max="12754" width="4.88671875" style="1" customWidth="1"/>
    <col min="12755" max="12755" width="0" style="1" hidden="1" customWidth="1"/>
    <col min="12756" max="12756" width="24.6640625" style="1" customWidth="1"/>
    <col min="12757" max="12757" width="12.33203125" style="1" customWidth="1"/>
    <col min="12758" max="12758" width="0" style="1" hidden="1" customWidth="1"/>
    <col min="12759" max="12759" width="3.44140625" style="1" customWidth="1"/>
    <col min="12760" max="12760" width="0" style="1" hidden="1" customWidth="1"/>
    <col min="12761" max="12761" width="17.6640625" style="1" customWidth="1"/>
    <col min="12762" max="12762" width="3.44140625" style="1" customWidth="1"/>
    <col min="12763" max="12763" width="0" style="1" hidden="1" customWidth="1"/>
    <col min="12764" max="12764" width="23.6640625" style="1" customWidth="1"/>
    <col min="12765" max="12765" width="10" style="1" customWidth="1"/>
    <col min="12766" max="12766" width="0" style="1" hidden="1" customWidth="1"/>
    <col min="12767" max="12768" width="14.6640625" style="1" customWidth="1"/>
    <col min="12769" max="12769" width="12.88671875" style="1" customWidth="1"/>
    <col min="12770" max="12770" width="3.33203125" style="1" customWidth="1"/>
    <col min="12771" max="12771" width="30.33203125" style="1" customWidth="1"/>
    <col min="12772" max="12772" width="5" style="1" customWidth="1"/>
    <col min="12773" max="12773" width="0" style="1" hidden="1" customWidth="1"/>
    <col min="12774" max="12774" width="14.33203125" style="1" customWidth="1"/>
    <col min="12775" max="12775" width="5.6640625" style="1" customWidth="1"/>
    <col min="12776" max="12776" width="0" style="1" hidden="1" customWidth="1"/>
    <col min="12777" max="12777" width="17.33203125" style="1" customWidth="1"/>
    <col min="12778" max="12778" width="12.6640625" style="1" customWidth="1"/>
    <col min="12779" max="12779" width="0" style="1" hidden="1" customWidth="1"/>
    <col min="12780" max="12780" width="5.33203125" style="1" customWidth="1"/>
    <col min="12781" max="12781" width="0" style="1" hidden="1" customWidth="1"/>
    <col min="12782" max="12782" width="17" style="1" customWidth="1"/>
    <col min="12783" max="12783" width="6.33203125" style="1" customWidth="1"/>
    <col min="12784" max="12784" width="0" style="1" hidden="1" customWidth="1"/>
    <col min="12785" max="12785" width="14.33203125" style="1" customWidth="1"/>
    <col min="12786" max="12786" width="7.5546875" style="1" customWidth="1"/>
    <col min="12787" max="12787" width="0" style="1" hidden="1" customWidth="1"/>
    <col min="12788" max="12789" width="14.33203125" style="1" customWidth="1"/>
    <col min="12790" max="12790" width="20.88671875" style="1" customWidth="1"/>
    <col min="12791" max="12791" width="14.44140625" style="1" customWidth="1"/>
    <col min="12792" max="12792" width="15" style="1" customWidth="1"/>
    <col min="12793" max="12793" width="2.6640625" style="1" customWidth="1"/>
    <col min="12794" max="12794" width="11.6640625" style="1" customWidth="1"/>
    <col min="12795" max="12795" width="11.5546875" style="1" customWidth="1"/>
    <col min="12796" max="12796" width="2.33203125" style="1" customWidth="1"/>
    <col min="12797" max="12797" width="41" style="1" customWidth="1"/>
    <col min="12798" max="12798" width="14.33203125" style="1" customWidth="1"/>
    <col min="12799" max="12800" width="11.5546875" style="1" customWidth="1"/>
    <col min="12801" max="12801" width="21.88671875" style="1" customWidth="1"/>
    <col min="12802" max="12993" width="11.44140625" style="1"/>
    <col min="12994" max="12994" width="21.88671875" style="1" customWidth="1"/>
    <col min="12995" max="12995" width="13.88671875" style="1" customWidth="1"/>
    <col min="12996" max="12996" width="38.6640625" style="1" customWidth="1"/>
    <col min="12997" max="12997" width="3" style="1" bestFit="1" customWidth="1"/>
    <col min="12998" max="12998" width="32.33203125" style="1" customWidth="1"/>
    <col min="12999" max="12999" width="46.33203125" style="1" customWidth="1"/>
    <col min="13000" max="13000" width="19" style="1" customWidth="1"/>
    <col min="13001" max="13001" width="0" style="1" hidden="1" customWidth="1"/>
    <col min="13002" max="13002" width="17.6640625" style="1" customWidth="1"/>
    <col min="13003" max="13003" width="0" style="1" hidden="1" customWidth="1"/>
    <col min="13004" max="13004" width="22.33203125" style="1" customWidth="1"/>
    <col min="13005" max="13005" width="5.33203125" style="1" customWidth="1"/>
    <col min="13006" max="13006" width="36.33203125" style="1" customWidth="1"/>
    <col min="13007" max="13007" width="5.6640625" style="1" customWidth="1"/>
    <col min="13008" max="13008" width="0" style="1" hidden="1" customWidth="1"/>
    <col min="13009" max="13009" width="20.6640625" style="1" customWidth="1"/>
    <col min="13010" max="13010" width="4.88671875" style="1" customWidth="1"/>
    <col min="13011" max="13011" width="0" style="1" hidden="1" customWidth="1"/>
    <col min="13012" max="13012" width="24.6640625" style="1" customWidth="1"/>
    <col min="13013" max="13013" width="12.33203125" style="1" customWidth="1"/>
    <col min="13014" max="13014" width="0" style="1" hidden="1" customWidth="1"/>
    <col min="13015" max="13015" width="3.44140625" style="1" customWidth="1"/>
    <col min="13016" max="13016" width="0" style="1" hidden="1" customWidth="1"/>
    <col min="13017" max="13017" width="17.6640625" style="1" customWidth="1"/>
    <col min="13018" max="13018" width="3.44140625" style="1" customWidth="1"/>
    <col min="13019" max="13019" width="0" style="1" hidden="1" customWidth="1"/>
    <col min="13020" max="13020" width="23.6640625" style="1" customWidth="1"/>
    <col min="13021" max="13021" width="10" style="1" customWidth="1"/>
    <col min="13022" max="13022" width="0" style="1" hidden="1" customWidth="1"/>
    <col min="13023" max="13024" width="14.6640625" style="1" customWidth="1"/>
    <col min="13025" max="13025" width="12.88671875" style="1" customWidth="1"/>
    <col min="13026" max="13026" width="3.33203125" style="1" customWidth="1"/>
    <col min="13027" max="13027" width="30.33203125" style="1" customWidth="1"/>
    <col min="13028" max="13028" width="5" style="1" customWidth="1"/>
    <col min="13029" max="13029" width="0" style="1" hidden="1" customWidth="1"/>
    <col min="13030" max="13030" width="14.33203125" style="1" customWidth="1"/>
    <col min="13031" max="13031" width="5.6640625" style="1" customWidth="1"/>
    <col min="13032" max="13032" width="0" style="1" hidden="1" customWidth="1"/>
    <col min="13033" max="13033" width="17.33203125" style="1" customWidth="1"/>
    <col min="13034" max="13034" width="12.6640625" style="1" customWidth="1"/>
    <col min="13035" max="13035" width="0" style="1" hidden="1" customWidth="1"/>
    <col min="13036" max="13036" width="5.33203125" style="1" customWidth="1"/>
    <col min="13037" max="13037" width="0" style="1" hidden="1" customWidth="1"/>
    <col min="13038" max="13038" width="17" style="1" customWidth="1"/>
    <col min="13039" max="13039" width="6.33203125" style="1" customWidth="1"/>
    <col min="13040" max="13040" width="0" style="1" hidden="1" customWidth="1"/>
    <col min="13041" max="13041" width="14.33203125" style="1" customWidth="1"/>
    <col min="13042" max="13042" width="7.5546875" style="1" customWidth="1"/>
    <col min="13043" max="13043" width="0" style="1" hidden="1" customWidth="1"/>
    <col min="13044" max="13045" width="14.33203125" style="1" customWidth="1"/>
    <col min="13046" max="13046" width="20.88671875" style="1" customWidth="1"/>
    <col min="13047" max="13047" width="14.44140625" style="1" customWidth="1"/>
    <col min="13048" max="13048" width="15" style="1" customWidth="1"/>
    <col min="13049" max="13049" width="2.6640625" style="1" customWidth="1"/>
    <col min="13050" max="13050" width="11.6640625" style="1" customWidth="1"/>
    <col min="13051" max="13051" width="11.5546875" style="1" customWidth="1"/>
    <col min="13052" max="13052" width="2.33203125" style="1" customWidth="1"/>
    <col min="13053" max="13053" width="41" style="1" customWidth="1"/>
    <col min="13054" max="13054" width="14.33203125" style="1" customWidth="1"/>
    <col min="13055" max="13056" width="11.5546875" style="1" customWidth="1"/>
    <col min="13057" max="13057" width="21.88671875" style="1" customWidth="1"/>
    <col min="13058" max="13249" width="11.44140625" style="1"/>
    <col min="13250" max="13250" width="21.88671875" style="1" customWidth="1"/>
    <col min="13251" max="13251" width="13.88671875" style="1" customWidth="1"/>
    <col min="13252" max="13252" width="38.6640625" style="1" customWidth="1"/>
    <col min="13253" max="13253" width="3" style="1" bestFit="1" customWidth="1"/>
    <col min="13254" max="13254" width="32.33203125" style="1" customWidth="1"/>
    <col min="13255" max="13255" width="46.33203125" style="1" customWidth="1"/>
    <col min="13256" max="13256" width="19" style="1" customWidth="1"/>
    <col min="13257" max="13257" width="0" style="1" hidden="1" customWidth="1"/>
    <col min="13258" max="13258" width="17.6640625" style="1" customWidth="1"/>
    <col min="13259" max="13259" width="0" style="1" hidden="1" customWidth="1"/>
    <col min="13260" max="13260" width="22.33203125" style="1" customWidth="1"/>
    <col min="13261" max="13261" width="5.33203125" style="1" customWidth="1"/>
    <col min="13262" max="13262" width="36.33203125" style="1" customWidth="1"/>
    <col min="13263" max="13263" width="5.6640625" style="1" customWidth="1"/>
    <col min="13264" max="13264" width="0" style="1" hidden="1" customWidth="1"/>
    <col min="13265" max="13265" width="20.6640625" style="1" customWidth="1"/>
    <col min="13266" max="13266" width="4.88671875" style="1" customWidth="1"/>
    <col min="13267" max="13267" width="0" style="1" hidden="1" customWidth="1"/>
    <col min="13268" max="13268" width="24.6640625" style="1" customWidth="1"/>
    <col min="13269" max="13269" width="12.33203125" style="1" customWidth="1"/>
    <col min="13270" max="13270" width="0" style="1" hidden="1" customWidth="1"/>
    <col min="13271" max="13271" width="3.44140625" style="1" customWidth="1"/>
    <col min="13272" max="13272" width="0" style="1" hidden="1" customWidth="1"/>
    <col min="13273" max="13273" width="17.6640625" style="1" customWidth="1"/>
    <col min="13274" max="13274" width="3.44140625" style="1" customWidth="1"/>
    <col min="13275" max="13275" width="0" style="1" hidden="1" customWidth="1"/>
    <col min="13276" max="13276" width="23.6640625" style="1" customWidth="1"/>
    <col min="13277" max="13277" width="10" style="1" customWidth="1"/>
    <col min="13278" max="13278" width="0" style="1" hidden="1" customWidth="1"/>
    <col min="13279" max="13280" width="14.6640625" style="1" customWidth="1"/>
    <col min="13281" max="13281" width="12.88671875" style="1" customWidth="1"/>
    <col min="13282" max="13282" width="3.33203125" style="1" customWidth="1"/>
    <col min="13283" max="13283" width="30.33203125" style="1" customWidth="1"/>
    <col min="13284" max="13284" width="5" style="1" customWidth="1"/>
    <col min="13285" max="13285" width="0" style="1" hidden="1" customWidth="1"/>
    <col min="13286" max="13286" width="14.33203125" style="1" customWidth="1"/>
    <col min="13287" max="13287" width="5.6640625" style="1" customWidth="1"/>
    <col min="13288" max="13288" width="0" style="1" hidden="1" customWidth="1"/>
    <col min="13289" max="13289" width="17.33203125" style="1" customWidth="1"/>
    <col min="13290" max="13290" width="12.6640625" style="1" customWidth="1"/>
    <col min="13291" max="13291" width="0" style="1" hidden="1" customWidth="1"/>
    <col min="13292" max="13292" width="5.33203125" style="1" customWidth="1"/>
    <col min="13293" max="13293" width="0" style="1" hidden="1" customWidth="1"/>
    <col min="13294" max="13294" width="17" style="1" customWidth="1"/>
    <col min="13295" max="13295" width="6.33203125" style="1" customWidth="1"/>
    <col min="13296" max="13296" width="0" style="1" hidden="1" customWidth="1"/>
    <col min="13297" max="13297" width="14.33203125" style="1" customWidth="1"/>
    <col min="13298" max="13298" width="7.5546875" style="1" customWidth="1"/>
    <col min="13299" max="13299" width="0" style="1" hidden="1" customWidth="1"/>
    <col min="13300" max="13301" width="14.33203125" style="1" customWidth="1"/>
    <col min="13302" max="13302" width="20.88671875" style="1" customWidth="1"/>
    <col min="13303" max="13303" width="14.44140625" style="1" customWidth="1"/>
    <col min="13304" max="13304" width="15" style="1" customWidth="1"/>
    <col min="13305" max="13305" width="2.6640625" style="1" customWidth="1"/>
    <col min="13306" max="13306" width="11.6640625" style="1" customWidth="1"/>
    <col min="13307" max="13307" width="11.5546875" style="1" customWidth="1"/>
    <col min="13308" max="13308" width="2.33203125" style="1" customWidth="1"/>
    <col min="13309" max="13309" width="41" style="1" customWidth="1"/>
    <col min="13310" max="13310" width="14.33203125" style="1" customWidth="1"/>
    <col min="13311" max="13312" width="11.5546875" style="1" customWidth="1"/>
    <col min="13313" max="13313" width="21.88671875" style="1" customWidth="1"/>
    <col min="13314" max="13505" width="11.44140625" style="1"/>
    <col min="13506" max="13506" width="21.88671875" style="1" customWidth="1"/>
    <col min="13507" max="13507" width="13.88671875" style="1" customWidth="1"/>
    <col min="13508" max="13508" width="38.6640625" style="1" customWidth="1"/>
    <col min="13509" max="13509" width="3" style="1" bestFit="1" customWidth="1"/>
    <col min="13510" max="13510" width="32.33203125" style="1" customWidth="1"/>
    <col min="13511" max="13511" width="46.33203125" style="1" customWidth="1"/>
    <col min="13512" max="13512" width="19" style="1" customWidth="1"/>
    <col min="13513" max="13513" width="0" style="1" hidden="1" customWidth="1"/>
    <col min="13514" max="13514" width="17.6640625" style="1" customWidth="1"/>
    <col min="13515" max="13515" width="0" style="1" hidden="1" customWidth="1"/>
    <col min="13516" max="13516" width="22.33203125" style="1" customWidth="1"/>
    <col min="13517" max="13517" width="5.33203125" style="1" customWidth="1"/>
    <col min="13518" max="13518" width="36.33203125" style="1" customWidth="1"/>
    <col min="13519" max="13519" width="5.6640625" style="1" customWidth="1"/>
    <col min="13520" max="13520" width="0" style="1" hidden="1" customWidth="1"/>
    <col min="13521" max="13521" width="20.6640625" style="1" customWidth="1"/>
    <col min="13522" max="13522" width="4.88671875" style="1" customWidth="1"/>
    <col min="13523" max="13523" width="0" style="1" hidden="1" customWidth="1"/>
    <col min="13524" max="13524" width="24.6640625" style="1" customWidth="1"/>
    <col min="13525" max="13525" width="12.33203125" style="1" customWidth="1"/>
    <col min="13526" max="13526" width="0" style="1" hidden="1" customWidth="1"/>
    <col min="13527" max="13527" width="3.44140625" style="1" customWidth="1"/>
    <col min="13528" max="13528" width="0" style="1" hidden="1" customWidth="1"/>
    <col min="13529" max="13529" width="17.6640625" style="1" customWidth="1"/>
    <col min="13530" max="13530" width="3.44140625" style="1" customWidth="1"/>
    <col min="13531" max="13531" width="0" style="1" hidden="1" customWidth="1"/>
    <col min="13532" max="13532" width="23.6640625" style="1" customWidth="1"/>
    <col min="13533" max="13533" width="10" style="1" customWidth="1"/>
    <col min="13534" max="13534" width="0" style="1" hidden="1" customWidth="1"/>
    <col min="13535" max="13536" width="14.6640625" style="1" customWidth="1"/>
    <col min="13537" max="13537" width="12.88671875" style="1" customWidth="1"/>
    <col min="13538" max="13538" width="3.33203125" style="1" customWidth="1"/>
    <col min="13539" max="13539" width="30.33203125" style="1" customWidth="1"/>
    <col min="13540" max="13540" width="5" style="1" customWidth="1"/>
    <col min="13541" max="13541" width="0" style="1" hidden="1" customWidth="1"/>
    <col min="13542" max="13542" width="14.33203125" style="1" customWidth="1"/>
    <col min="13543" max="13543" width="5.6640625" style="1" customWidth="1"/>
    <col min="13544" max="13544" width="0" style="1" hidden="1" customWidth="1"/>
    <col min="13545" max="13545" width="17.33203125" style="1" customWidth="1"/>
    <col min="13546" max="13546" width="12.6640625" style="1" customWidth="1"/>
    <col min="13547" max="13547" width="0" style="1" hidden="1" customWidth="1"/>
    <col min="13548" max="13548" width="5.33203125" style="1" customWidth="1"/>
    <col min="13549" max="13549" width="0" style="1" hidden="1" customWidth="1"/>
    <col min="13550" max="13550" width="17" style="1" customWidth="1"/>
    <col min="13551" max="13551" width="6.33203125" style="1" customWidth="1"/>
    <col min="13552" max="13552" width="0" style="1" hidden="1" customWidth="1"/>
    <col min="13553" max="13553" width="14.33203125" style="1" customWidth="1"/>
    <col min="13554" max="13554" width="7.5546875" style="1" customWidth="1"/>
    <col min="13555" max="13555" width="0" style="1" hidden="1" customWidth="1"/>
    <col min="13556" max="13557" width="14.33203125" style="1" customWidth="1"/>
    <col min="13558" max="13558" width="20.88671875" style="1" customWidth="1"/>
    <col min="13559" max="13559" width="14.44140625" style="1" customWidth="1"/>
    <col min="13560" max="13560" width="15" style="1" customWidth="1"/>
    <col min="13561" max="13561" width="2.6640625" style="1" customWidth="1"/>
    <col min="13562" max="13562" width="11.6640625" style="1" customWidth="1"/>
    <col min="13563" max="13563" width="11.5546875" style="1" customWidth="1"/>
    <col min="13564" max="13564" width="2.33203125" style="1" customWidth="1"/>
    <col min="13565" max="13565" width="41" style="1" customWidth="1"/>
    <col min="13566" max="13566" width="14.33203125" style="1" customWidth="1"/>
    <col min="13567" max="13568" width="11.5546875" style="1" customWidth="1"/>
    <col min="13569" max="13569" width="21.88671875" style="1" customWidth="1"/>
    <col min="13570" max="13761" width="11.44140625" style="1"/>
    <col min="13762" max="13762" width="21.88671875" style="1" customWidth="1"/>
    <col min="13763" max="13763" width="13.88671875" style="1" customWidth="1"/>
    <col min="13764" max="13764" width="38.6640625" style="1" customWidth="1"/>
    <col min="13765" max="13765" width="3" style="1" bestFit="1" customWidth="1"/>
    <col min="13766" max="13766" width="32.33203125" style="1" customWidth="1"/>
    <col min="13767" max="13767" width="46.33203125" style="1" customWidth="1"/>
    <col min="13768" max="13768" width="19" style="1" customWidth="1"/>
    <col min="13769" max="13769" width="0" style="1" hidden="1" customWidth="1"/>
    <col min="13770" max="13770" width="17.6640625" style="1" customWidth="1"/>
    <col min="13771" max="13771" width="0" style="1" hidden="1" customWidth="1"/>
    <col min="13772" max="13772" width="22.33203125" style="1" customWidth="1"/>
    <col min="13773" max="13773" width="5.33203125" style="1" customWidth="1"/>
    <col min="13774" max="13774" width="36.33203125" style="1" customWidth="1"/>
    <col min="13775" max="13775" width="5.6640625" style="1" customWidth="1"/>
    <col min="13776" max="13776" width="0" style="1" hidden="1" customWidth="1"/>
    <col min="13777" max="13777" width="20.6640625" style="1" customWidth="1"/>
    <col min="13778" max="13778" width="4.88671875" style="1" customWidth="1"/>
    <col min="13779" max="13779" width="0" style="1" hidden="1" customWidth="1"/>
    <col min="13780" max="13780" width="24.6640625" style="1" customWidth="1"/>
    <col min="13781" max="13781" width="12.33203125" style="1" customWidth="1"/>
    <col min="13782" max="13782" width="0" style="1" hidden="1" customWidth="1"/>
    <col min="13783" max="13783" width="3.44140625" style="1" customWidth="1"/>
    <col min="13784" max="13784" width="0" style="1" hidden="1" customWidth="1"/>
    <col min="13785" max="13785" width="17.6640625" style="1" customWidth="1"/>
    <col min="13786" max="13786" width="3.44140625" style="1" customWidth="1"/>
    <col min="13787" max="13787" width="0" style="1" hidden="1" customWidth="1"/>
    <col min="13788" max="13788" width="23.6640625" style="1" customWidth="1"/>
    <col min="13789" max="13789" width="10" style="1" customWidth="1"/>
    <col min="13790" max="13790" width="0" style="1" hidden="1" customWidth="1"/>
    <col min="13791" max="13792" width="14.6640625" style="1" customWidth="1"/>
    <col min="13793" max="13793" width="12.88671875" style="1" customWidth="1"/>
    <col min="13794" max="13794" width="3.33203125" style="1" customWidth="1"/>
    <col min="13795" max="13795" width="30.33203125" style="1" customWidth="1"/>
    <col min="13796" max="13796" width="5" style="1" customWidth="1"/>
    <col min="13797" max="13797" width="0" style="1" hidden="1" customWidth="1"/>
    <col min="13798" max="13798" width="14.33203125" style="1" customWidth="1"/>
    <col min="13799" max="13799" width="5.6640625" style="1" customWidth="1"/>
    <col min="13800" max="13800" width="0" style="1" hidden="1" customWidth="1"/>
    <col min="13801" max="13801" width="17.33203125" style="1" customWidth="1"/>
    <col min="13802" max="13802" width="12.6640625" style="1" customWidth="1"/>
    <col min="13803" max="13803" width="0" style="1" hidden="1" customWidth="1"/>
    <col min="13804" max="13804" width="5.33203125" style="1" customWidth="1"/>
    <col min="13805" max="13805" width="0" style="1" hidden="1" customWidth="1"/>
    <col min="13806" max="13806" width="17" style="1" customWidth="1"/>
    <col min="13807" max="13807" width="6.33203125" style="1" customWidth="1"/>
    <col min="13808" max="13808" width="0" style="1" hidden="1" customWidth="1"/>
    <col min="13809" max="13809" width="14.33203125" style="1" customWidth="1"/>
    <col min="13810" max="13810" width="7.5546875" style="1" customWidth="1"/>
    <col min="13811" max="13811" width="0" style="1" hidden="1" customWidth="1"/>
    <col min="13812" max="13813" width="14.33203125" style="1" customWidth="1"/>
    <col min="13814" max="13814" width="20.88671875" style="1" customWidth="1"/>
    <col min="13815" max="13815" width="14.44140625" style="1" customWidth="1"/>
    <col min="13816" max="13816" width="15" style="1" customWidth="1"/>
    <col min="13817" max="13817" width="2.6640625" style="1" customWidth="1"/>
    <col min="13818" max="13818" width="11.6640625" style="1" customWidth="1"/>
    <col min="13819" max="13819" width="11.5546875" style="1" customWidth="1"/>
    <col min="13820" max="13820" width="2.33203125" style="1" customWidth="1"/>
    <col min="13821" max="13821" width="41" style="1" customWidth="1"/>
    <col min="13822" max="13822" width="14.33203125" style="1" customWidth="1"/>
    <col min="13823" max="13824" width="11.5546875" style="1" customWidth="1"/>
    <col min="13825" max="13825" width="21.88671875" style="1" customWidth="1"/>
    <col min="13826" max="14017" width="11.44140625" style="1"/>
    <col min="14018" max="14018" width="21.88671875" style="1" customWidth="1"/>
    <col min="14019" max="14019" width="13.88671875" style="1" customWidth="1"/>
    <col min="14020" max="14020" width="38.6640625" style="1" customWidth="1"/>
    <col min="14021" max="14021" width="3" style="1" bestFit="1" customWidth="1"/>
    <col min="14022" max="14022" width="32.33203125" style="1" customWidth="1"/>
    <col min="14023" max="14023" width="46.33203125" style="1" customWidth="1"/>
    <col min="14024" max="14024" width="19" style="1" customWidth="1"/>
    <col min="14025" max="14025" width="0" style="1" hidden="1" customWidth="1"/>
    <col min="14026" max="14026" width="17.6640625" style="1" customWidth="1"/>
    <col min="14027" max="14027" width="0" style="1" hidden="1" customWidth="1"/>
    <col min="14028" max="14028" width="22.33203125" style="1" customWidth="1"/>
    <col min="14029" max="14029" width="5.33203125" style="1" customWidth="1"/>
    <col min="14030" max="14030" width="36.33203125" style="1" customWidth="1"/>
    <col min="14031" max="14031" width="5.6640625" style="1" customWidth="1"/>
    <col min="14032" max="14032" width="0" style="1" hidden="1" customWidth="1"/>
    <col min="14033" max="14033" width="20.6640625" style="1" customWidth="1"/>
    <col min="14034" max="14034" width="4.88671875" style="1" customWidth="1"/>
    <col min="14035" max="14035" width="0" style="1" hidden="1" customWidth="1"/>
    <col min="14036" max="14036" width="24.6640625" style="1" customWidth="1"/>
    <col min="14037" max="14037" width="12.33203125" style="1" customWidth="1"/>
    <col min="14038" max="14038" width="0" style="1" hidden="1" customWidth="1"/>
    <col min="14039" max="14039" width="3.44140625" style="1" customWidth="1"/>
    <col min="14040" max="14040" width="0" style="1" hidden="1" customWidth="1"/>
    <col min="14041" max="14041" width="17.6640625" style="1" customWidth="1"/>
    <col min="14042" max="14042" width="3.44140625" style="1" customWidth="1"/>
    <col min="14043" max="14043" width="0" style="1" hidden="1" customWidth="1"/>
    <col min="14044" max="14044" width="23.6640625" style="1" customWidth="1"/>
    <col min="14045" max="14045" width="10" style="1" customWidth="1"/>
    <col min="14046" max="14046" width="0" style="1" hidden="1" customWidth="1"/>
    <col min="14047" max="14048" width="14.6640625" style="1" customWidth="1"/>
    <col min="14049" max="14049" width="12.88671875" style="1" customWidth="1"/>
    <col min="14050" max="14050" width="3.33203125" style="1" customWidth="1"/>
    <col min="14051" max="14051" width="30.33203125" style="1" customWidth="1"/>
    <col min="14052" max="14052" width="5" style="1" customWidth="1"/>
    <col min="14053" max="14053" width="0" style="1" hidden="1" customWidth="1"/>
    <col min="14054" max="14054" width="14.33203125" style="1" customWidth="1"/>
    <col min="14055" max="14055" width="5.6640625" style="1" customWidth="1"/>
    <col min="14056" max="14056" width="0" style="1" hidden="1" customWidth="1"/>
    <col min="14057" max="14057" width="17.33203125" style="1" customWidth="1"/>
    <col min="14058" max="14058" width="12.6640625" style="1" customWidth="1"/>
    <col min="14059" max="14059" width="0" style="1" hidden="1" customWidth="1"/>
    <col min="14060" max="14060" width="5.33203125" style="1" customWidth="1"/>
    <col min="14061" max="14061" width="0" style="1" hidden="1" customWidth="1"/>
    <col min="14062" max="14062" width="17" style="1" customWidth="1"/>
    <col min="14063" max="14063" width="6.33203125" style="1" customWidth="1"/>
    <col min="14064" max="14064" width="0" style="1" hidden="1" customWidth="1"/>
    <col min="14065" max="14065" width="14.33203125" style="1" customWidth="1"/>
    <col min="14066" max="14066" width="7.5546875" style="1" customWidth="1"/>
    <col min="14067" max="14067" width="0" style="1" hidden="1" customWidth="1"/>
    <col min="14068" max="14069" width="14.33203125" style="1" customWidth="1"/>
    <col min="14070" max="14070" width="20.88671875" style="1" customWidth="1"/>
    <col min="14071" max="14071" width="14.44140625" style="1" customWidth="1"/>
    <col min="14072" max="14072" width="15" style="1" customWidth="1"/>
    <col min="14073" max="14073" width="2.6640625" style="1" customWidth="1"/>
    <col min="14074" max="14074" width="11.6640625" style="1" customWidth="1"/>
    <col min="14075" max="14075" width="11.5546875" style="1" customWidth="1"/>
    <col min="14076" max="14076" width="2.33203125" style="1" customWidth="1"/>
    <col min="14077" max="14077" width="41" style="1" customWidth="1"/>
    <col min="14078" max="14078" width="14.33203125" style="1" customWidth="1"/>
    <col min="14079" max="14080" width="11.5546875" style="1" customWidth="1"/>
    <col min="14081" max="14081" width="21.88671875" style="1" customWidth="1"/>
    <col min="14082" max="14273" width="11.44140625" style="1"/>
    <col min="14274" max="14274" width="21.88671875" style="1" customWidth="1"/>
    <col min="14275" max="14275" width="13.88671875" style="1" customWidth="1"/>
    <col min="14276" max="14276" width="38.6640625" style="1" customWidth="1"/>
    <col min="14277" max="14277" width="3" style="1" bestFit="1" customWidth="1"/>
    <col min="14278" max="14278" width="32.33203125" style="1" customWidth="1"/>
    <col min="14279" max="14279" width="46.33203125" style="1" customWidth="1"/>
    <col min="14280" max="14280" width="19" style="1" customWidth="1"/>
    <col min="14281" max="14281" width="0" style="1" hidden="1" customWidth="1"/>
    <col min="14282" max="14282" width="17.6640625" style="1" customWidth="1"/>
    <col min="14283" max="14283" width="0" style="1" hidden="1" customWidth="1"/>
    <col min="14284" max="14284" width="22.33203125" style="1" customWidth="1"/>
    <col min="14285" max="14285" width="5.33203125" style="1" customWidth="1"/>
    <col min="14286" max="14286" width="36.33203125" style="1" customWidth="1"/>
    <col min="14287" max="14287" width="5.6640625" style="1" customWidth="1"/>
    <col min="14288" max="14288" width="0" style="1" hidden="1" customWidth="1"/>
    <col min="14289" max="14289" width="20.6640625" style="1" customWidth="1"/>
    <col min="14290" max="14290" width="4.88671875" style="1" customWidth="1"/>
    <col min="14291" max="14291" width="0" style="1" hidden="1" customWidth="1"/>
    <col min="14292" max="14292" width="24.6640625" style="1" customWidth="1"/>
    <col min="14293" max="14293" width="12.33203125" style="1" customWidth="1"/>
    <col min="14294" max="14294" width="0" style="1" hidden="1" customWidth="1"/>
    <col min="14295" max="14295" width="3.44140625" style="1" customWidth="1"/>
    <col min="14296" max="14296" width="0" style="1" hidden="1" customWidth="1"/>
    <col min="14297" max="14297" width="17.6640625" style="1" customWidth="1"/>
    <col min="14298" max="14298" width="3.44140625" style="1" customWidth="1"/>
    <col min="14299" max="14299" width="0" style="1" hidden="1" customWidth="1"/>
    <col min="14300" max="14300" width="23.6640625" style="1" customWidth="1"/>
    <col min="14301" max="14301" width="10" style="1" customWidth="1"/>
    <col min="14302" max="14302" width="0" style="1" hidden="1" customWidth="1"/>
    <col min="14303" max="14304" width="14.6640625" style="1" customWidth="1"/>
    <col min="14305" max="14305" width="12.88671875" style="1" customWidth="1"/>
    <col min="14306" max="14306" width="3.33203125" style="1" customWidth="1"/>
    <col min="14307" max="14307" width="30.33203125" style="1" customWidth="1"/>
    <col min="14308" max="14308" width="5" style="1" customWidth="1"/>
    <col min="14309" max="14309" width="0" style="1" hidden="1" customWidth="1"/>
    <col min="14310" max="14310" width="14.33203125" style="1" customWidth="1"/>
    <col min="14311" max="14311" width="5.6640625" style="1" customWidth="1"/>
    <col min="14312" max="14312" width="0" style="1" hidden="1" customWidth="1"/>
    <col min="14313" max="14313" width="17.33203125" style="1" customWidth="1"/>
    <col min="14314" max="14314" width="12.6640625" style="1" customWidth="1"/>
    <col min="14315" max="14315" width="0" style="1" hidden="1" customWidth="1"/>
    <col min="14316" max="14316" width="5.33203125" style="1" customWidth="1"/>
    <col min="14317" max="14317" width="0" style="1" hidden="1" customWidth="1"/>
    <col min="14318" max="14318" width="17" style="1" customWidth="1"/>
    <col min="14319" max="14319" width="6.33203125" style="1" customWidth="1"/>
    <col min="14320" max="14320" width="0" style="1" hidden="1" customWidth="1"/>
    <col min="14321" max="14321" width="14.33203125" style="1" customWidth="1"/>
    <col min="14322" max="14322" width="7.5546875" style="1" customWidth="1"/>
    <col min="14323" max="14323" width="0" style="1" hidden="1" customWidth="1"/>
    <col min="14324" max="14325" width="14.33203125" style="1" customWidth="1"/>
    <col min="14326" max="14326" width="20.88671875" style="1" customWidth="1"/>
    <col min="14327" max="14327" width="14.44140625" style="1" customWidth="1"/>
    <col min="14328" max="14328" width="15" style="1" customWidth="1"/>
    <col min="14329" max="14329" width="2.6640625" style="1" customWidth="1"/>
    <col min="14330" max="14330" width="11.6640625" style="1" customWidth="1"/>
    <col min="14331" max="14331" width="11.5546875" style="1" customWidth="1"/>
    <col min="14332" max="14332" width="2.33203125" style="1" customWidth="1"/>
    <col min="14333" max="14333" width="41" style="1" customWidth="1"/>
    <col min="14334" max="14334" width="14.33203125" style="1" customWidth="1"/>
    <col min="14335" max="14336" width="11.5546875" style="1" customWidth="1"/>
    <col min="14337" max="14337" width="21.88671875" style="1" customWidth="1"/>
    <col min="14338" max="14529" width="11.44140625" style="1"/>
    <col min="14530" max="14530" width="21.88671875" style="1" customWidth="1"/>
    <col min="14531" max="14531" width="13.88671875" style="1" customWidth="1"/>
    <col min="14532" max="14532" width="38.6640625" style="1" customWidth="1"/>
    <col min="14533" max="14533" width="3" style="1" bestFit="1" customWidth="1"/>
    <col min="14534" max="14534" width="32.33203125" style="1" customWidth="1"/>
    <col min="14535" max="14535" width="46.33203125" style="1" customWidth="1"/>
    <col min="14536" max="14536" width="19" style="1" customWidth="1"/>
    <col min="14537" max="14537" width="0" style="1" hidden="1" customWidth="1"/>
    <col min="14538" max="14538" width="17.6640625" style="1" customWidth="1"/>
    <col min="14539" max="14539" width="0" style="1" hidden="1" customWidth="1"/>
    <col min="14540" max="14540" width="22.33203125" style="1" customWidth="1"/>
    <col min="14541" max="14541" width="5.33203125" style="1" customWidth="1"/>
    <col min="14542" max="14542" width="36.33203125" style="1" customWidth="1"/>
    <col min="14543" max="14543" width="5.6640625" style="1" customWidth="1"/>
    <col min="14544" max="14544" width="0" style="1" hidden="1" customWidth="1"/>
    <col min="14545" max="14545" width="20.6640625" style="1" customWidth="1"/>
    <col min="14546" max="14546" width="4.88671875" style="1" customWidth="1"/>
    <col min="14547" max="14547" width="0" style="1" hidden="1" customWidth="1"/>
    <col min="14548" max="14548" width="24.6640625" style="1" customWidth="1"/>
    <col min="14549" max="14549" width="12.33203125" style="1" customWidth="1"/>
    <col min="14550" max="14550" width="0" style="1" hidden="1" customWidth="1"/>
    <col min="14551" max="14551" width="3.44140625" style="1" customWidth="1"/>
    <col min="14552" max="14552" width="0" style="1" hidden="1" customWidth="1"/>
    <col min="14553" max="14553" width="17.6640625" style="1" customWidth="1"/>
    <col min="14554" max="14554" width="3.44140625" style="1" customWidth="1"/>
    <col min="14555" max="14555" width="0" style="1" hidden="1" customWidth="1"/>
    <col min="14556" max="14556" width="23.6640625" style="1" customWidth="1"/>
    <col min="14557" max="14557" width="10" style="1" customWidth="1"/>
    <col min="14558" max="14558" width="0" style="1" hidden="1" customWidth="1"/>
    <col min="14559" max="14560" width="14.6640625" style="1" customWidth="1"/>
    <col min="14561" max="14561" width="12.88671875" style="1" customWidth="1"/>
    <col min="14562" max="14562" width="3.33203125" style="1" customWidth="1"/>
    <col min="14563" max="14563" width="30.33203125" style="1" customWidth="1"/>
    <col min="14564" max="14564" width="5" style="1" customWidth="1"/>
    <col min="14565" max="14565" width="0" style="1" hidden="1" customWidth="1"/>
    <col min="14566" max="14566" width="14.33203125" style="1" customWidth="1"/>
    <col min="14567" max="14567" width="5.6640625" style="1" customWidth="1"/>
    <col min="14568" max="14568" width="0" style="1" hidden="1" customWidth="1"/>
    <col min="14569" max="14569" width="17.33203125" style="1" customWidth="1"/>
    <col min="14570" max="14570" width="12.6640625" style="1" customWidth="1"/>
    <col min="14571" max="14571" width="0" style="1" hidden="1" customWidth="1"/>
    <col min="14572" max="14572" width="5.33203125" style="1" customWidth="1"/>
    <col min="14573" max="14573" width="0" style="1" hidden="1" customWidth="1"/>
    <col min="14574" max="14574" width="17" style="1" customWidth="1"/>
    <col min="14575" max="14575" width="6.33203125" style="1" customWidth="1"/>
    <col min="14576" max="14576" width="0" style="1" hidden="1" customWidth="1"/>
    <col min="14577" max="14577" width="14.33203125" style="1" customWidth="1"/>
    <col min="14578" max="14578" width="7.5546875" style="1" customWidth="1"/>
    <col min="14579" max="14579" width="0" style="1" hidden="1" customWidth="1"/>
    <col min="14580" max="14581" width="14.33203125" style="1" customWidth="1"/>
    <col min="14582" max="14582" width="20.88671875" style="1" customWidth="1"/>
    <col min="14583" max="14583" width="14.44140625" style="1" customWidth="1"/>
    <col min="14584" max="14584" width="15" style="1" customWidth="1"/>
    <col min="14585" max="14585" width="2.6640625" style="1" customWidth="1"/>
    <col min="14586" max="14586" width="11.6640625" style="1" customWidth="1"/>
    <col min="14587" max="14587" width="11.5546875" style="1" customWidth="1"/>
    <col min="14588" max="14588" width="2.33203125" style="1" customWidth="1"/>
    <col min="14589" max="14589" width="41" style="1" customWidth="1"/>
    <col min="14590" max="14590" width="14.33203125" style="1" customWidth="1"/>
    <col min="14591" max="14592" width="11.5546875" style="1" customWidth="1"/>
    <col min="14593" max="14593" width="21.88671875" style="1" customWidth="1"/>
    <col min="14594" max="14785" width="11.44140625" style="1"/>
    <col min="14786" max="14786" width="21.88671875" style="1" customWidth="1"/>
    <col min="14787" max="14787" width="13.88671875" style="1" customWidth="1"/>
    <col min="14788" max="14788" width="38.6640625" style="1" customWidth="1"/>
    <col min="14789" max="14789" width="3" style="1" bestFit="1" customWidth="1"/>
    <col min="14790" max="14790" width="32.33203125" style="1" customWidth="1"/>
    <col min="14791" max="14791" width="46.33203125" style="1" customWidth="1"/>
    <col min="14792" max="14792" width="19" style="1" customWidth="1"/>
    <col min="14793" max="14793" width="0" style="1" hidden="1" customWidth="1"/>
    <col min="14794" max="14794" width="17.6640625" style="1" customWidth="1"/>
    <col min="14795" max="14795" width="0" style="1" hidden="1" customWidth="1"/>
    <col min="14796" max="14796" width="22.33203125" style="1" customWidth="1"/>
    <col min="14797" max="14797" width="5.33203125" style="1" customWidth="1"/>
    <col min="14798" max="14798" width="36.33203125" style="1" customWidth="1"/>
    <col min="14799" max="14799" width="5.6640625" style="1" customWidth="1"/>
    <col min="14800" max="14800" width="0" style="1" hidden="1" customWidth="1"/>
    <col min="14801" max="14801" width="20.6640625" style="1" customWidth="1"/>
    <col min="14802" max="14802" width="4.88671875" style="1" customWidth="1"/>
    <col min="14803" max="14803" width="0" style="1" hidden="1" customWidth="1"/>
    <col min="14804" max="14804" width="24.6640625" style="1" customWidth="1"/>
    <col min="14805" max="14805" width="12.33203125" style="1" customWidth="1"/>
    <col min="14806" max="14806" width="0" style="1" hidden="1" customWidth="1"/>
    <col min="14807" max="14807" width="3.44140625" style="1" customWidth="1"/>
    <col min="14808" max="14808" width="0" style="1" hidden="1" customWidth="1"/>
    <col min="14809" max="14809" width="17.6640625" style="1" customWidth="1"/>
    <col min="14810" max="14810" width="3.44140625" style="1" customWidth="1"/>
    <col min="14811" max="14811" width="0" style="1" hidden="1" customWidth="1"/>
    <col min="14812" max="14812" width="23.6640625" style="1" customWidth="1"/>
    <col min="14813" max="14813" width="10" style="1" customWidth="1"/>
    <col min="14814" max="14814" width="0" style="1" hidden="1" customWidth="1"/>
    <col min="14815" max="14816" width="14.6640625" style="1" customWidth="1"/>
    <col min="14817" max="14817" width="12.88671875" style="1" customWidth="1"/>
    <col min="14818" max="14818" width="3.33203125" style="1" customWidth="1"/>
    <col min="14819" max="14819" width="30.33203125" style="1" customWidth="1"/>
    <col min="14820" max="14820" width="5" style="1" customWidth="1"/>
    <col min="14821" max="14821" width="0" style="1" hidden="1" customWidth="1"/>
    <col min="14822" max="14822" width="14.33203125" style="1" customWidth="1"/>
    <col min="14823" max="14823" width="5.6640625" style="1" customWidth="1"/>
    <col min="14824" max="14824" width="0" style="1" hidden="1" customWidth="1"/>
    <col min="14825" max="14825" width="17.33203125" style="1" customWidth="1"/>
    <col min="14826" max="14826" width="12.6640625" style="1" customWidth="1"/>
    <col min="14827" max="14827" width="0" style="1" hidden="1" customWidth="1"/>
    <col min="14828" max="14828" width="5.33203125" style="1" customWidth="1"/>
    <col min="14829" max="14829" width="0" style="1" hidden="1" customWidth="1"/>
    <col min="14830" max="14830" width="17" style="1" customWidth="1"/>
    <col min="14831" max="14831" width="6.33203125" style="1" customWidth="1"/>
    <col min="14832" max="14832" width="0" style="1" hidden="1" customWidth="1"/>
    <col min="14833" max="14833" width="14.33203125" style="1" customWidth="1"/>
    <col min="14834" max="14834" width="7.5546875" style="1" customWidth="1"/>
    <col min="14835" max="14835" width="0" style="1" hidden="1" customWidth="1"/>
    <col min="14836" max="14837" width="14.33203125" style="1" customWidth="1"/>
    <col min="14838" max="14838" width="20.88671875" style="1" customWidth="1"/>
    <col min="14839" max="14839" width="14.44140625" style="1" customWidth="1"/>
    <col min="14840" max="14840" width="15" style="1" customWidth="1"/>
    <col min="14841" max="14841" width="2.6640625" style="1" customWidth="1"/>
    <col min="14842" max="14842" width="11.6640625" style="1" customWidth="1"/>
    <col min="14843" max="14843" width="11.5546875" style="1" customWidth="1"/>
    <col min="14844" max="14844" width="2.33203125" style="1" customWidth="1"/>
    <col min="14845" max="14845" width="41" style="1" customWidth="1"/>
    <col min="14846" max="14846" width="14.33203125" style="1" customWidth="1"/>
    <col min="14847" max="14848" width="11.5546875" style="1" customWidth="1"/>
    <col min="14849" max="14849" width="21.88671875" style="1" customWidth="1"/>
    <col min="14850" max="15041" width="11.44140625" style="1"/>
    <col min="15042" max="15042" width="21.88671875" style="1" customWidth="1"/>
    <col min="15043" max="15043" width="13.88671875" style="1" customWidth="1"/>
    <col min="15044" max="15044" width="38.6640625" style="1" customWidth="1"/>
    <col min="15045" max="15045" width="3" style="1" bestFit="1" customWidth="1"/>
    <col min="15046" max="15046" width="32.33203125" style="1" customWidth="1"/>
    <col min="15047" max="15047" width="46.33203125" style="1" customWidth="1"/>
    <col min="15048" max="15048" width="19" style="1" customWidth="1"/>
    <col min="15049" max="15049" width="0" style="1" hidden="1" customWidth="1"/>
    <col min="15050" max="15050" width="17.6640625" style="1" customWidth="1"/>
    <col min="15051" max="15051" width="0" style="1" hidden="1" customWidth="1"/>
    <col min="15052" max="15052" width="22.33203125" style="1" customWidth="1"/>
    <col min="15053" max="15053" width="5.33203125" style="1" customWidth="1"/>
    <col min="15054" max="15054" width="36.33203125" style="1" customWidth="1"/>
    <col min="15055" max="15055" width="5.6640625" style="1" customWidth="1"/>
    <col min="15056" max="15056" width="0" style="1" hidden="1" customWidth="1"/>
    <col min="15057" max="15057" width="20.6640625" style="1" customWidth="1"/>
    <col min="15058" max="15058" width="4.88671875" style="1" customWidth="1"/>
    <col min="15059" max="15059" width="0" style="1" hidden="1" customWidth="1"/>
    <col min="15060" max="15060" width="24.6640625" style="1" customWidth="1"/>
    <col min="15061" max="15061" width="12.33203125" style="1" customWidth="1"/>
    <col min="15062" max="15062" width="0" style="1" hidden="1" customWidth="1"/>
    <col min="15063" max="15063" width="3.44140625" style="1" customWidth="1"/>
    <col min="15064" max="15064" width="0" style="1" hidden="1" customWidth="1"/>
    <col min="15065" max="15065" width="17.6640625" style="1" customWidth="1"/>
    <col min="15066" max="15066" width="3.44140625" style="1" customWidth="1"/>
    <col min="15067" max="15067" width="0" style="1" hidden="1" customWidth="1"/>
    <col min="15068" max="15068" width="23.6640625" style="1" customWidth="1"/>
    <col min="15069" max="15069" width="10" style="1" customWidth="1"/>
    <col min="15070" max="15070" width="0" style="1" hidden="1" customWidth="1"/>
    <col min="15071" max="15072" width="14.6640625" style="1" customWidth="1"/>
    <col min="15073" max="15073" width="12.88671875" style="1" customWidth="1"/>
    <col min="15074" max="15074" width="3.33203125" style="1" customWidth="1"/>
    <col min="15075" max="15075" width="30.33203125" style="1" customWidth="1"/>
    <col min="15076" max="15076" width="5" style="1" customWidth="1"/>
    <col min="15077" max="15077" width="0" style="1" hidden="1" customWidth="1"/>
    <col min="15078" max="15078" width="14.33203125" style="1" customWidth="1"/>
    <col min="15079" max="15079" width="5.6640625" style="1" customWidth="1"/>
    <col min="15080" max="15080" width="0" style="1" hidden="1" customWidth="1"/>
    <col min="15081" max="15081" width="17.33203125" style="1" customWidth="1"/>
    <col min="15082" max="15082" width="12.6640625" style="1" customWidth="1"/>
    <col min="15083" max="15083" width="0" style="1" hidden="1" customWidth="1"/>
    <col min="15084" max="15084" width="5.33203125" style="1" customWidth="1"/>
    <col min="15085" max="15085" width="0" style="1" hidden="1" customWidth="1"/>
    <col min="15086" max="15086" width="17" style="1" customWidth="1"/>
    <col min="15087" max="15087" width="6.33203125" style="1" customWidth="1"/>
    <col min="15088" max="15088" width="0" style="1" hidden="1" customWidth="1"/>
    <col min="15089" max="15089" width="14.33203125" style="1" customWidth="1"/>
    <col min="15090" max="15090" width="7.5546875" style="1" customWidth="1"/>
    <col min="15091" max="15091" width="0" style="1" hidden="1" customWidth="1"/>
    <col min="15092" max="15093" width="14.33203125" style="1" customWidth="1"/>
    <col min="15094" max="15094" width="20.88671875" style="1" customWidth="1"/>
    <col min="15095" max="15095" width="14.44140625" style="1" customWidth="1"/>
    <col min="15096" max="15096" width="15" style="1" customWidth="1"/>
    <col min="15097" max="15097" width="2.6640625" style="1" customWidth="1"/>
    <col min="15098" max="15098" width="11.6640625" style="1" customWidth="1"/>
    <col min="15099" max="15099" width="11.5546875" style="1" customWidth="1"/>
    <col min="15100" max="15100" width="2.33203125" style="1" customWidth="1"/>
    <col min="15101" max="15101" width="41" style="1" customWidth="1"/>
    <col min="15102" max="15102" width="14.33203125" style="1" customWidth="1"/>
    <col min="15103" max="15104" width="11.5546875" style="1" customWidth="1"/>
    <col min="15105" max="15105" width="21.88671875" style="1" customWidth="1"/>
    <col min="15106" max="15297" width="11.44140625" style="1"/>
    <col min="15298" max="15298" width="21.88671875" style="1" customWidth="1"/>
    <col min="15299" max="15299" width="13.88671875" style="1" customWidth="1"/>
    <col min="15300" max="15300" width="38.6640625" style="1" customWidth="1"/>
    <col min="15301" max="15301" width="3" style="1" bestFit="1" customWidth="1"/>
    <col min="15302" max="15302" width="32.33203125" style="1" customWidth="1"/>
    <col min="15303" max="15303" width="46.33203125" style="1" customWidth="1"/>
    <col min="15304" max="15304" width="19" style="1" customWidth="1"/>
    <col min="15305" max="15305" width="0" style="1" hidden="1" customWidth="1"/>
    <col min="15306" max="15306" width="17.6640625" style="1" customWidth="1"/>
    <col min="15307" max="15307" width="0" style="1" hidden="1" customWidth="1"/>
    <col min="15308" max="15308" width="22.33203125" style="1" customWidth="1"/>
    <col min="15309" max="15309" width="5.33203125" style="1" customWidth="1"/>
    <col min="15310" max="15310" width="36.33203125" style="1" customWidth="1"/>
    <col min="15311" max="15311" width="5.6640625" style="1" customWidth="1"/>
    <col min="15312" max="15312" width="0" style="1" hidden="1" customWidth="1"/>
    <col min="15313" max="15313" width="20.6640625" style="1" customWidth="1"/>
    <col min="15314" max="15314" width="4.88671875" style="1" customWidth="1"/>
    <col min="15315" max="15315" width="0" style="1" hidden="1" customWidth="1"/>
    <col min="15316" max="15316" width="24.6640625" style="1" customWidth="1"/>
    <col min="15317" max="15317" width="12.33203125" style="1" customWidth="1"/>
    <col min="15318" max="15318" width="0" style="1" hidden="1" customWidth="1"/>
    <col min="15319" max="15319" width="3.44140625" style="1" customWidth="1"/>
    <col min="15320" max="15320" width="0" style="1" hidden="1" customWidth="1"/>
    <col min="15321" max="15321" width="17.6640625" style="1" customWidth="1"/>
    <col min="15322" max="15322" width="3.44140625" style="1" customWidth="1"/>
    <col min="15323" max="15323" width="0" style="1" hidden="1" customWidth="1"/>
    <col min="15324" max="15324" width="23.6640625" style="1" customWidth="1"/>
    <col min="15325" max="15325" width="10" style="1" customWidth="1"/>
    <col min="15326" max="15326" width="0" style="1" hidden="1" customWidth="1"/>
    <col min="15327" max="15328" width="14.6640625" style="1" customWidth="1"/>
    <col min="15329" max="15329" width="12.88671875" style="1" customWidth="1"/>
    <col min="15330" max="15330" width="3.33203125" style="1" customWidth="1"/>
    <col min="15331" max="15331" width="30.33203125" style="1" customWidth="1"/>
    <col min="15332" max="15332" width="5" style="1" customWidth="1"/>
    <col min="15333" max="15333" width="0" style="1" hidden="1" customWidth="1"/>
    <col min="15334" max="15334" width="14.33203125" style="1" customWidth="1"/>
    <col min="15335" max="15335" width="5.6640625" style="1" customWidth="1"/>
    <col min="15336" max="15336" width="0" style="1" hidden="1" customWidth="1"/>
    <col min="15337" max="15337" width="17.33203125" style="1" customWidth="1"/>
    <col min="15338" max="15338" width="12.6640625" style="1" customWidth="1"/>
    <col min="15339" max="15339" width="0" style="1" hidden="1" customWidth="1"/>
    <col min="15340" max="15340" width="5.33203125" style="1" customWidth="1"/>
    <col min="15341" max="15341" width="0" style="1" hidden="1" customWidth="1"/>
    <col min="15342" max="15342" width="17" style="1" customWidth="1"/>
    <col min="15343" max="15343" width="6.33203125" style="1" customWidth="1"/>
    <col min="15344" max="15344" width="0" style="1" hidden="1" customWidth="1"/>
    <col min="15345" max="15345" width="14.33203125" style="1" customWidth="1"/>
    <col min="15346" max="15346" width="7.5546875" style="1" customWidth="1"/>
    <col min="15347" max="15347" width="0" style="1" hidden="1" customWidth="1"/>
    <col min="15348" max="15349" width="14.33203125" style="1" customWidth="1"/>
    <col min="15350" max="15350" width="20.88671875" style="1" customWidth="1"/>
    <col min="15351" max="15351" width="14.44140625" style="1" customWidth="1"/>
    <col min="15352" max="15352" width="15" style="1" customWidth="1"/>
    <col min="15353" max="15353" width="2.6640625" style="1" customWidth="1"/>
    <col min="15354" max="15354" width="11.6640625" style="1" customWidth="1"/>
    <col min="15355" max="15355" width="11.5546875" style="1" customWidth="1"/>
    <col min="15356" max="15356" width="2.33203125" style="1" customWidth="1"/>
    <col min="15357" max="15357" width="41" style="1" customWidth="1"/>
    <col min="15358" max="15358" width="14.33203125" style="1" customWidth="1"/>
    <col min="15359" max="15360" width="11.5546875" style="1" customWidth="1"/>
    <col min="15361" max="15361" width="21.88671875" style="1" customWidth="1"/>
    <col min="15362" max="15553" width="11.44140625" style="1"/>
    <col min="15554" max="15554" width="21.88671875" style="1" customWidth="1"/>
    <col min="15555" max="15555" width="13.88671875" style="1" customWidth="1"/>
    <col min="15556" max="15556" width="38.6640625" style="1" customWidth="1"/>
    <col min="15557" max="15557" width="3" style="1" bestFit="1" customWidth="1"/>
    <col min="15558" max="15558" width="32.33203125" style="1" customWidth="1"/>
    <col min="15559" max="15559" width="46.33203125" style="1" customWidth="1"/>
    <col min="15560" max="15560" width="19" style="1" customWidth="1"/>
    <col min="15561" max="15561" width="0" style="1" hidden="1" customWidth="1"/>
    <col min="15562" max="15562" width="17.6640625" style="1" customWidth="1"/>
    <col min="15563" max="15563" width="0" style="1" hidden="1" customWidth="1"/>
    <col min="15564" max="15564" width="22.33203125" style="1" customWidth="1"/>
    <col min="15565" max="15565" width="5.33203125" style="1" customWidth="1"/>
    <col min="15566" max="15566" width="36.33203125" style="1" customWidth="1"/>
    <col min="15567" max="15567" width="5.6640625" style="1" customWidth="1"/>
    <col min="15568" max="15568" width="0" style="1" hidden="1" customWidth="1"/>
    <col min="15569" max="15569" width="20.6640625" style="1" customWidth="1"/>
    <col min="15570" max="15570" width="4.88671875" style="1" customWidth="1"/>
    <col min="15571" max="15571" width="0" style="1" hidden="1" customWidth="1"/>
    <col min="15572" max="15572" width="24.6640625" style="1" customWidth="1"/>
    <col min="15573" max="15573" width="12.33203125" style="1" customWidth="1"/>
    <col min="15574" max="15574" width="0" style="1" hidden="1" customWidth="1"/>
    <col min="15575" max="15575" width="3.44140625" style="1" customWidth="1"/>
    <col min="15576" max="15576" width="0" style="1" hidden="1" customWidth="1"/>
    <col min="15577" max="15577" width="17.6640625" style="1" customWidth="1"/>
    <col min="15578" max="15578" width="3.44140625" style="1" customWidth="1"/>
    <col min="15579" max="15579" width="0" style="1" hidden="1" customWidth="1"/>
    <col min="15580" max="15580" width="23.6640625" style="1" customWidth="1"/>
    <col min="15581" max="15581" width="10" style="1" customWidth="1"/>
    <col min="15582" max="15582" width="0" style="1" hidden="1" customWidth="1"/>
    <col min="15583" max="15584" width="14.6640625" style="1" customWidth="1"/>
    <col min="15585" max="15585" width="12.88671875" style="1" customWidth="1"/>
    <col min="15586" max="15586" width="3.33203125" style="1" customWidth="1"/>
    <col min="15587" max="15587" width="30.33203125" style="1" customWidth="1"/>
    <col min="15588" max="15588" width="5" style="1" customWidth="1"/>
    <col min="15589" max="15589" width="0" style="1" hidden="1" customWidth="1"/>
    <col min="15590" max="15590" width="14.33203125" style="1" customWidth="1"/>
    <col min="15591" max="15591" width="5.6640625" style="1" customWidth="1"/>
    <col min="15592" max="15592" width="0" style="1" hidden="1" customWidth="1"/>
    <col min="15593" max="15593" width="17.33203125" style="1" customWidth="1"/>
    <col min="15594" max="15594" width="12.6640625" style="1" customWidth="1"/>
    <col min="15595" max="15595" width="0" style="1" hidden="1" customWidth="1"/>
    <col min="15596" max="15596" width="5.33203125" style="1" customWidth="1"/>
    <col min="15597" max="15597" width="0" style="1" hidden="1" customWidth="1"/>
    <col min="15598" max="15598" width="17" style="1" customWidth="1"/>
    <col min="15599" max="15599" width="6.33203125" style="1" customWidth="1"/>
    <col min="15600" max="15600" width="0" style="1" hidden="1" customWidth="1"/>
    <col min="15601" max="15601" width="14.33203125" style="1" customWidth="1"/>
    <col min="15602" max="15602" width="7.5546875" style="1" customWidth="1"/>
    <col min="15603" max="15603" width="0" style="1" hidden="1" customWidth="1"/>
    <col min="15604" max="15605" width="14.33203125" style="1" customWidth="1"/>
    <col min="15606" max="15606" width="20.88671875" style="1" customWidth="1"/>
    <col min="15607" max="15607" width="14.44140625" style="1" customWidth="1"/>
    <col min="15608" max="15608" width="15" style="1" customWidth="1"/>
    <col min="15609" max="15609" width="2.6640625" style="1" customWidth="1"/>
    <col min="15610" max="15610" width="11.6640625" style="1" customWidth="1"/>
    <col min="15611" max="15611" width="11.5546875" style="1" customWidth="1"/>
    <col min="15612" max="15612" width="2.33203125" style="1" customWidth="1"/>
    <col min="15613" max="15613" width="41" style="1" customWidth="1"/>
    <col min="15614" max="15614" width="14.33203125" style="1" customWidth="1"/>
    <col min="15615" max="15616" width="11.5546875" style="1" customWidth="1"/>
    <col min="15617" max="15617" width="21.88671875" style="1" customWidth="1"/>
    <col min="15618" max="15809" width="11.44140625" style="1"/>
    <col min="15810" max="15810" width="21.88671875" style="1" customWidth="1"/>
    <col min="15811" max="15811" width="13.88671875" style="1" customWidth="1"/>
    <col min="15812" max="15812" width="38.6640625" style="1" customWidth="1"/>
    <col min="15813" max="15813" width="3" style="1" bestFit="1" customWidth="1"/>
    <col min="15814" max="15814" width="32.33203125" style="1" customWidth="1"/>
    <col min="15815" max="15815" width="46.33203125" style="1" customWidth="1"/>
    <col min="15816" max="15816" width="19" style="1" customWidth="1"/>
    <col min="15817" max="15817" width="0" style="1" hidden="1" customWidth="1"/>
    <col min="15818" max="15818" width="17.6640625" style="1" customWidth="1"/>
    <col min="15819" max="15819" width="0" style="1" hidden="1" customWidth="1"/>
    <col min="15820" max="15820" width="22.33203125" style="1" customWidth="1"/>
    <col min="15821" max="15821" width="5.33203125" style="1" customWidth="1"/>
    <col min="15822" max="15822" width="36.33203125" style="1" customWidth="1"/>
    <col min="15823" max="15823" width="5.6640625" style="1" customWidth="1"/>
    <col min="15824" max="15824" width="0" style="1" hidden="1" customWidth="1"/>
    <col min="15825" max="15825" width="20.6640625" style="1" customWidth="1"/>
    <col min="15826" max="15826" width="4.88671875" style="1" customWidth="1"/>
    <col min="15827" max="15827" width="0" style="1" hidden="1" customWidth="1"/>
    <col min="15828" max="15828" width="24.6640625" style="1" customWidth="1"/>
    <col min="15829" max="15829" width="12.33203125" style="1" customWidth="1"/>
    <col min="15830" max="15830" width="0" style="1" hidden="1" customWidth="1"/>
    <col min="15831" max="15831" width="3.44140625" style="1" customWidth="1"/>
    <col min="15832" max="15832" width="0" style="1" hidden="1" customWidth="1"/>
    <col min="15833" max="15833" width="17.6640625" style="1" customWidth="1"/>
    <col min="15834" max="15834" width="3.44140625" style="1" customWidth="1"/>
    <col min="15835" max="15835" width="0" style="1" hidden="1" customWidth="1"/>
    <col min="15836" max="15836" width="23.6640625" style="1" customWidth="1"/>
    <col min="15837" max="15837" width="10" style="1" customWidth="1"/>
    <col min="15838" max="15838" width="0" style="1" hidden="1" customWidth="1"/>
    <col min="15839" max="15840" width="14.6640625" style="1" customWidth="1"/>
    <col min="15841" max="15841" width="12.88671875" style="1" customWidth="1"/>
    <col min="15842" max="15842" width="3.33203125" style="1" customWidth="1"/>
    <col min="15843" max="15843" width="30.33203125" style="1" customWidth="1"/>
    <col min="15844" max="15844" width="5" style="1" customWidth="1"/>
    <col min="15845" max="15845" width="0" style="1" hidden="1" customWidth="1"/>
    <col min="15846" max="15846" width="14.33203125" style="1" customWidth="1"/>
    <col min="15847" max="15847" width="5.6640625" style="1" customWidth="1"/>
    <col min="15848" max="15848" width="0" style="1" hidden="1" customWidth="1"/>
    <col min="15849" max="15849" width="17.33203125" style="1" customWidth="1"/>
    <col min="15850" max="15850" width="12.6640625" style="1" customWidth="1"/>
    <col min="15851" max="15851" width="0" style="1" hidden="1" customWidth="1"/>
    <col min="15852" max="15852" width="5.33203125" style="1" customWidth="1"/>
    <col min="15853" max="15853" width="0" style="1" hidden="1" customWidth="1"/>
    <col min="15854" max="15854" width="17" style="1" customWidth="1"/>
    <col min="15855" max="15855" width="6.33203125" style="1" customWidth="1"/>
    <col min="15856" max="15856" width="0" style="1" hidden="1" customWidth="1"/>
    <col min="15857" max="15857" width="14.33203125" style="1" customWidth="1"/>
    <col min="15858" max="15858" width="7.5546875" style="1" customWidth="1"/>
    <col min="15859" max="15859" width="0" style="1" hidden="1" customWidth="1"/>
    <col min="15860" max="15861" width="14.33203125" style="1" customWidth="1"/>
    <col min="15862" max="15862" width="20.88671875" style="1" customWidth="1"/>
    <col min="15863" max="15863" width="14.44140625" style="1" customWidth="1"/>
    <col min="15864" max="15864" width="15" style="1" customWidth="1"/>
    <col min="15865" max="15865" width="2.6640625" style="1" customWidth="1"/>
    <col min="15866" max="15866" width="11.6640625" style="1" customWidth="1"/>
    <col min="15867" max="15867" width="11.5546875" style="1" customWidth="1"/>
    <col min="15868" max="15868" width="2.33203125" style="1" customWidth="1"/>
    <col min="15869" max="15869" width="41" style="1" customWidth="1"/>
    <col min="15870" max="15870" width="14.33203125" style="1" customWidth="1"/>
    <col min="15871" max="15872" width="11.5546875" style="1" customWidth="1"/>
    <col min="15873" max="15873" width="21.88671875" style="1" customWidth="1"/>
    <col min="15874" max="16065" width="11.44140625" style="1"/>
    <col min="16066" max="16066" width="21.88671875" style="1" customWidth="1"/>
    <col min="16067" max="16067" width="13.88671875" style="1" customWidth="1"/>
    <col min="16068" max="16068" width="38.6640625" style="1" customWidth="1"/>
    <col min="16069" max="16069" width="3" style="1" bestFit="1" customWidth="1"/>
    <col min="16070" max="16070" width="32.33203125" style="1" customWidth="1"/>
    <col min="16071" max="16071" width="46.33203125" style="1" customWidth="1"/>
    <col min="16072" max="16072" width="19" style="1" customWidth="1"/>
    <col min="16073" max="16073" width="0" style="1" hidden="1" customWidth="1"/>
    <col min="16074" max="16074" width="17.6640625" style="1" customWidth="1"/>
    <col min="16075" max="16075" width="0" style="1" hidden="1" customWidth="1"/>
    <col min="16076" max="16076" width="22.33203125" style="1" customWidth="1"/>
    <col min="16077" max="16077" width="5.33203125" style="1" customWidth="1"/>
    <col min="16078" max="16078" width="36.33203125" style="1" customWidth="1"/>
    <col min="16079" max="16079" width="5.6640625" style="1" customWidth="1"/>
    <col min="16080" max="16080" width="0" style="1" hidden="1" customWidth="1"/>
    <col min="16081" max="16081" width="20.6640625" style="1" customWidth="1"/>
    <col min="16082" max="16082" width="4.88671875" style="1" customWidth="1"/>
    <col min="16083" max="16083" width="0" style="1" hidden="1" customWidth="1"/>
    <col min="16084" max="16084" width="24.6640625" style="1" customWidth="1"/>
    <col min="16085" max="16085" width="12.33203125" style="1" customWidth="1"/>
    <col min="16086" max="16086" width="0" style="1" hidden="1" customWidth="1"/>
    <col min="16087" max="16087" width="3.44140625" style="1" customWidth="1"/>
    <col min="16088" max="16088" width="0" style="1" hidden="1" customWidth="1"/>
    <col min="16089" max="16089" width="17.6640625" style="1" customWidth="1"/>
    <col min="16090" max="16090" width="3.44140625" style="1" customWidth="1"/>
    <col min="16091" max="16091" width="0" style="1" hidden="1" customWidth="1"/>
    <col min="16092" max="16092" width="23.6640625" style="1" customWidth="1"/>
    <col min="16093" max="16093" width="10" style="1" customWidth="1"/>
    <col min="16094" max="16094" width="0" style="1" hidden="1" customWidth="1"/>
    <col min="16095" max="16096" width="14.6640625" style="1" customWidth="1"/>
    <col min="16097" max="16097" width="12.88671875" style="1" customWidth="1"/>
    <col min="16098" max="16098" width="3.33203125" style="1" customWidth="1"/>
    <col min="16099" max="16099" width="30.33203125" style="1" customWidth="1"/>
    <col min="16100" max="16100" width="5" style="1" customWidth="1"/>
    <col min="16101" max="16101" width="0" style="1" hidden="1" customWidth="1"/>
    <col min="16102" max="16102" width="14.33203125" style="1" customWidth="1"/>
    <col min="16103" max="16103" width="5.6640625" style="1" customWidth="1"/>
    <col min="16104" max="16104" width="0" style="1" hidden="1" customWidth="1"/>
    <col min="16105" max="16105" width="17.33203125" style="1" customWidth="1"/>
    <col min="16106" max="16106" width="12.6640625" style="1" customWidth="1"/>
    <col min="16107" max="16107" width="0" style="1" hidden="1" customWidth="1"/>
    <col min="16108" max="16108" width="5.33203125" style="1" customWidth="1"/>
    <col min="16109" max="16109" width="0" style="1" hidden="1" customWidth="1"/>
    <col min="16110" max="16110" width="17" style="1" customWidth="1"/>
    <col min="16111" max="16111" width="6.33203125" style="1" customWidth="1"/>
    <col min="16112" max="16112" width="0" style="1" hidden="1" customWidth="1"/>
    <col min="16113" max="16113" width="14.33203125" style="1" customWidth="1"/>
    <col min="16114" max="16114" width="7.5546875" style="1" customWidth="1"/>
    <col min="16115" max="16115" width="0" style="1" hidden="1" customWidth="1"/>
    <col min="16116" max="16117" width="14.33203125" style="1" customWidth="1"/>
    <col min="16118" max="16118" width="20.88671875" style="1" customWidth="1"/>
    <col min="16119" max="16119" width="14.44140625" style="1" customWidth="1"/>
    <col min="16120" max="16120" width="15" style="1" customWidth="1"/>
    <col min="16121" max="16121" width="2.6640625" style="1" customWidth="1"/>
    <col min="16122" max="16122" width="11.6640625" style="1" customWidth="1"/>
    <col min="16123" max="16123" width="11.5546875" style="1" customWidth="1"/>
    <col min="16124" max="16124" width="2.33203125" style="1" customWidth="1"/>
    <col min="16125" max="16125" width="41" style="1" customWidth="1"/>
    <col min="16126" max="16126" width="14.33203125" style="1" customWidth="1"/>
    <col min="16127" max="16128" width="11.5546875" style="1" customWidth="1"/>
    <col min="16129" max="16129" width="21.88671875" style="1" customWidth="1"/>
    <col min="16130" max="16323" width="11.44140625" style="1"/>
    <col min="16324" max="16384" width="11.5546875" style="1" customWidth="1"/>
  </cols>
  <sheetData>
    <row r="1" spans="1:45"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627" t="s">
        <v>1314</v>
      </c>
      <c r="AS1" s="627" t="s">
        <v>1342</v>
      </c>
    </row>
    <row r="2" spans="1:45"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row>
    <row r="3" spans="1:45"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c r="AP3" s="697" t="s">
        <v>182</v>
      </c>
      <c r="AQ3" s="691"/>
    </row>
    <row r="4" spans="1:45"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row>
    <row r="5" spans="1:45" ht="188.25" customHeight="1" x14ac:dyDescent="0.3">
      <c r="A5" s="894" t="s">
        <v>51</v>
      </c>
      <c r="B5" s="890" t="s">
        <v>106</v>
      </c>
      <c r="C5" s="890" t="s">
        <v>1196</v>
      </c>
      <c r="D5" s="890" t="s">
        <v>79</v>
      </c>
      <c r="E5" s="890" t="s">
        <v>36</v>
      </c>
      <c r="F5" s="890" t="s">
        <v>925</v>
      </c>
      <c r="G5" s="926" t="s">
        <v>1283</v>
      </c>
      <c r="H5" s="890" t="s">
        <v>1182</v>
      </c>
      <c r="I5" s="890" t="s">
        <v>926</v>
      </c>
      <c r="J5" s="890" t="s">
        <v>95</v>
      </c>
      <c r="K5" s="890">
        <v>1</v>
      </c>
      <c r="L5" s="896">
        <f>IF(J5="Diaria",+(K5/360),IF(J5="Mensual",+(K5/12),IF(J5="Bimestral",+(K5/6),IF(J5="Trimestral",+(K5/4),IF(J5="Semestral",+(K5/2),IF(J5="Anual",+(K5/1),""))))))</f>
        <v>0.5</v>
      </c>
      <c r="M5" s="890" t="s">
        <v>63</v>
      </c>
      <c r="N5" s="68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0.6</v>
      </c>
      <c r="O5" s="890" t="s">
        <v>48</v>
      </c>
      <c r="P5" s="68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890" t="s">
        <v>73</v>
      </c>
      <c r="R5" s="68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91" t="s">
        <v>60</v>
      </c>
      <c r="T5" s="891" t="s">
        <v>61</v>
      </c>
      <c r="U5" s="717">
        <f>+MAX(N5,P5,R5)</f>
        <v>0.6</v>
      </c>
      <c r="V5" s="889" t="str">
        <f>IF(L5&lt;=20%,"Muy baja",IF(L5&lt;=40%,"Baja",IF(L5&lt;=60%,"Media",IF(L5&lt;=80%,"Alta",IF(L5&lt;=100%,"Muy alta",IF(L5&gt;=100%,"Muy alta",""))))))</f>
        <v>Media</v>
      </c>
      <c r="W5" s="726">
        <f>+IFERROR(VLOOKUP(V5,[14]Fórmula!$F$1:$G$6,2,FALSE),"")</f>
        <v>0.6</v>
      </c>
      <c r="X5" s="889" t="str">
        <f>IF(U5=20%,"Leve",IF(U5=40%,"Menor",IF(U5=60%,"Moderado",IF(U5=80%,"Mayor",IF(U5=100%,"Catastrófico","")))))</f>
        <v>Moderado</v>
      </c>
      <c r="Y5" s="726">
        <f>+IFERROR(VLOOKUP(X5,[14]Fórmula!$H$1:$I$6,2,FALSE),"")</f>
        <v>0.6</v>
      </c>
      <c r="Z5" s="885" t="str">
        <f>+IFERROR(VLOOKUP(V5&amp;X5,[14]Fórmula!$C$2:$D$26,2,FALSE),"")</f>
        <v>Moderado</v>
      </c>
      <c r="AA5" s="714">
        <f>IF(Z5="Bajo",25%,IF(Z5="Moderado",50%,IF(Z5="Alto",75%,IF(Z5="Extremo",100%,""))))</f>
        <v>0.5</v>
      </c>
      <c r="AB5" s="930" t="s">
        <v>927</v>
      </c>
      <c r="AC5" s="48" t="s">
        <v>1184</v>
      </c>
      <c r="AD5" s="48" t="s">
        <v>57</v>
      </c>
      <c r="AE5" s="31">
        <f t="shared" ref="AE5:AE19" si="0">IF(AD5="Preventivo",25%,IF(AD5="Detectivo",15%,IF(AD5="Correctivo",10%,"")))</f>
        <v>0.25</v>
      </c>
      <c r="AF5" s="305" t="s">
        <v>215</v>
      </c>
      <c r="AG5" s="31">
        <f t="shared" ref="AG5:AG19" si="1">IF(AF5="Manual",15%,IF(AF5="Automático",25%,""))</f>
        <v>0.15</v>
      </c>
      <c r="AH5" s="31">
        <f t="shared" ref="AH5:AH13" si="2">+AG5+AE5</f>
        <v>0.4</v>
      </c>
      <c r="AI5" s="293" t="s">
        <v>24</v>
      </c>
      <c r="AJ5" s="305" t="s">
        <v>928</v>
      </c>
      <c r="AK5" s="305">
        <f>+AH5*AA5</f>
        <v>0.2</v>
      </c>
      <c r="AL5" s="32">
        <f>+AA5-AK5</f>
        <v>0.3</v>
      </c>
      <c r="AM5" s="774" t="str">
        <f>+IF(C5="Corrupción","Moderado",IF(AL7&lt;=25%,"Bajo",IF(AL7&lt;=50%,"Moderado",IF(AL7&lt;=75%,"Alto",IF(AL7&gt;75%,"Extremo","")))))</f>
        <v>Bajo</v>
      </c>
      <c r="AN5" s="711" t="s">
        <v>59</v>
      </c>
      <c r="AO5" s="134">
        <v>1</v>
      </c>
      <c r="AP5" s="88" t="s">
        <v>929</v>
      </c>
      <c r="AQ5" s="296" t="s">
        <v>930</v>
      </c>
    </row>
    <row r="6" spans="1:45" ht="110.4" x14ac:dyDescent="0.3">
      <c r="A6" s="805"/>
      <c r="B6" s="787"/>
      <c r="C6" s="787"/>
      <c r="D6" s="787"/>
      <c r="E6" s="787"/>
      <c r="F6" s="787"/>
      <c r="G6" s="927"/>
      <c r="H6" s="787"/>
      <c r="I6" s="787"/>
      <c r="J6" s="787"/>
      <c r="K6" s="787"/>
      <c r="L6" s="790"/>
      <c r="M6" s="787"/>
      <c r="N6" s="689"/>
      <c r="O6" s="787"/>
      <c r="P6" s="689"/>
      <c r="Q6" s="787"/>
      <c r="R6" s="689"/>
      <c r="S6" s="793"/>
      <c r="T6" s="793"/>
      <c r="U6" s="717"/>
      <c r="V6" s="799"/>
      <c r="W6" s="726"/>
      <c r="X6" s="799"/>
      <c r="Y6" s="726"/>
      <c r="Z6" s="946"/>
      <c r="AA6" s="714"/>
      <c r="AB6" s="778"/>
      <c r="AC6" s="48" t="s">
        <v>931</v>
      </c>
      <c r="AD6" s="48" t="s">
        <v>57</v>
      </c>
      <c r="AE6" s="31">
        <f t="shared" si="0"/>
        <v>0.25</v>
      </c>
      <c r="AF6" s="305" t="s">
        <v>215</v>
      </c>
      <c r="AG6" s="31">
        <f t="shared" si="1"/>
        <v>0.15</v>
      </c>
      <c r="AH6" s="31">
        <f t="shared" si="2"/>
        <v>0.4</v>
      </c>
      <c r="AI6" s="293" t="s">
        <v>24</v>
      </c>
      <c r="AJ6" s="305" t="s">
        <v>932</v>
      </c>
      <c r="AK6" s="305">
        <f>+AL5*AH6</f>
        <v>0.12</v>
      </c>
      <c r="AL6" s="32">
        <f>+AL5-AK6</f>
        <v>0.18</v>
      </c>
      <c r="AM6" s="774"/>
      <c r="AN6" s="711"/>
      <c r="AO6" s="140">
        <v>2</v>
      </c>
      <c r="AP6" s="40" t="s">
        <v>933</v>
      </c>
      <c r="AQ6" s="296" t="s">
        <v>930</v>
      </c>
    </row>
    <row r="7" spans="1:45" ht="138" customHeight="1" x14ac:dyDescent="0.3">
      <c r="A7" s="805"/>
      <c r="B7" s="787"/>
      <c r="C7" s="787"/>
      <c r="D7" s="787"/>
      <c r="E7" s="787"/>
      <c r="F7" s="787"/>
      <c r="G7" s="927"/>
      <c r="H7" s="787"/>
      <c r="I7" s="787"/>
      <c r="J7" s="787"/>
      <c r="K7" s="787"/>
      <c r="L7" s="790"/>
      <c r="M7" s="787"/>
      <c r="N7" s="689"/>
      <c r="O7" s="787"/>
      <c r="P7" s="689"/>
      <c r="Q7" s="787"/>
      <c r="R7" s="689"/>
      <c r="S7" s="793"/>
      <c r="T7" s="793"/>
      <c r="U7" s="717"/>
      <c r="V7" s="799"/>
      <c r="W7" s="726"/>
      <c r="X7" s="799"/>
      <c r="Y7" s="726"/>
      <c r="Z7" s="946"/>
      <c r="AA7" s="714"/>
      <c r="AB7" s="778"/>
      <c r="AC7" s="48" t="s">
        <v>934</v>
      </c>
      <c r="AD7" s="48" t="s">
        <v>57</v>
      </c>
      <c r="AE7" s="31">
        <f t="shared" si="0"/>
        <v>0.25</v>
      </c>
      <c r="AF7" s="305" t="s">
        <v>215</v>
      </c>
      <c r="AG7" s="31">
        <f t="shared" si="1"/>
        <v>0.15</v>
      </c>
      <c r="AH7" s="31">
        <f t="shared" si="2"/>
        <v>0.4</v>
      </c>
      <c r="AI7" s="293" t="s">
        <v>41</v>
      </c>
      <c r="AJ7" s="305"/>
      <c r="AK7" s="305">
        <f>+AL6*AH7</f>
        <v>7.1999999999999995E-2</v>
      </c>
      <c r="AL7" s="32">
        <f>+AL6-AK7</f>
        <v>0.108</v>
      </c>
      <c r="AM7" s="774"/>
      <c r="AN7" s="711"/>
      <c r="AO7" s="140">
        <v>3</v>
      </c>
      <c r="AP7" s="29" t="s">
        <v>935</v>
      </c>
      <c r="AQ7" s="296" t="s">
        <v>930</v>
      </c>
    </row>
    <row r="8" spans="1:45" ht="167.25" customHeight="1" x14ac:dyDescent="0.3">
      <c r="A8" s="935"/>
      <c r="B8" s="821"/>
      <c r="C8" s="821"/>
      <c r="D8" s="821"/>
      <c r="E8" s="821"/>
      <c r="F8" s="821"/>
      <c r="G8" s="928"/>
      <c r="H8" s="821"/>
      <c r="I8" s="821"/>
      <c r="J8" s="821"/>
      <c r="K8" s="821"/>
      <c r="L8" s="929"/>
      <c r="M8" s="821"/>
      <c r="N8" s="293"/>
      <c r="O8" s="821"/>
      <c r="P8" s="293"/>
      <c r="Q8" s="821"/>
      <c r="R8" s="293"/>
      <c r="S8" s="932"/>
      <c r="T8" s="932"/>
      <c r="U8" s="288"/>
      <c r="V8" s="942"/>
      <c r="W8" s="298"/>
      <c r="X8" s="942"/>
      <c r="Y8" s="298"/>
      <c r="Z8" s="947"/>
      <c r="AA8" s="291"/>
      <c r="AB8" s="931"/>
      <c r="AC8" s="48" t="s">
        <v>1183</v>
      </c>
      <c r="AD8" s="48" t="s">
        <v>57</v>
      </c>
      <c r="AE8" s="31">
        <f t="shared" ref="AE8" si="3">IF(AD8="Preventivo",25%,IF(AD8="Detectivo",15%,IF(AD8="Correctivo",10%,"")))</f>
        <v>0.25</v>
      </c>
      <c r="AF8" s="305" t="s">
        <v>215</v>
      </c>
      <c r="AG8" s="31">
        <f t="shared" ref="AG8" si="4">IF(AF8="Manual",15%,IF(AF8="Automático",25%,""))</f>
        <v>0.15</v>
      </c>
      <c r="AH8" s="31">
        <f t="shared" ref="AH8" si="5">+AG8+AE8</f>
        <v>0.4</v>
      </c>
      <c r="AI8" s="293" t="s">
        <v>41</v>
      </c>
      <c r="AJ8" s="305"/>
      <c r="AK8" s="305"/>
      <c r="AL8" s="32"/>
      <c r="AM8" s="385"/>
      <c r="AN8" s="300"/>
      <c r="AO8" s="140"/>
      <c r="AP8" s="29"/>
      <c r="AQ8" s="296"/>
    </row>
    <row r="9" spans="1:45" ht="147" customHeight="1" x14ac:dyDescent="0.3">
      <c r="A9" s="972" t="s">
        <v>51</v>
      </c>
      <c r="B9" s="722" t="s">
        <v>106</v>
      </c>
      <c r="C9" s="722" t="s">
        <v>58</v>
      </c>
      <c r="D9" s="722" t="s">
        <v>79</v>
      </c>
      <c r="E9" s="722" t="s">
        <v>80</v>
      </c>
      <c r="F9" s="895" t="s">
        <v>344</v>
      </c>
      <c r="G9" s="971" t="s">
        <v>345</v>
      </c>
      <c r="H9" s="722" t="s">
        <v>346</v>
      </c>
      <c r="I9" s="895" t="s">
        <v>347</v>
      </c>
      <c r="J9" s="722" t="s">
        <v>50</v>
      </c>
      <c r="K9" s="722">
        <v>0</v>
      </c>
      <c r="L9" s="965">
        <f>IF(J9="Diaria",+(K9/360),IF(J9="Semanal",+(K9/52),IF(J9="Mensual",+(K9/12),IF(J9="Bimestral",+(K9/6),IF(J9="Trimestral",+(K9/4),IF(J9="Semestral",+(K9/2),IF(J9="Anual",+(K9/1),"")))))))</f>
        <v>0</v>
      </c>
      <c r="M9" s="722" t="s">
        <v>47</v>
      </c>
      <c r="N9" s="722">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722" t="s">
        <v>48</v>
      </c>
      <c r="P9" s="722">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22" t="s">
        <v>73</v>
      </c>
      <c r="R9" s="722">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966" t="s">
        <v>60</v>
      </c>
      <c r="T9" s="966" t="s">
        <v>28</v>
      </c>
      <c r="U9" s="717">
        <f>+MAX(N9,P9,R9)</f>
        <v>0.4</v>
      </c>
      <c r="V9" s="975" t="str">
        <f>IF(L9&lt;=20%,"Muy baja",IF(L9&lt;=40%,"Baja",IF(L9&lt;=60%,"Media",IF(L9&lt;=80%,"Alta",IF(L9&lt;=100%,"Muy alta",IF(L9&gt;=100%,"Muy alta",""))))))</f>
        <v>Muy baja</v>
      </c>
      <c r="W9" s="976">
        <f>+IFERROR(VLOOKUP(V9,[14]Fórmula!$F$1:$G$6,2,FALSE),"")</f>
        <v>0.2</v>
      </c>
      <c r="X9" s="977" t="s">
        <v>56</v>
      </c>
      <c r="Y9" s="969">
        <f>+IFERROR(VLOOKUP(X9,[14]Fórmula!$H$1:$I$6,2,FALSE),"")</f>
        <v>0.6</v>
      </c>
      <c r="Z9" s="973" t="str">
        <f>+IFERROR(VLOOKUP(V9&amp;X9,[14]Fórmula!$C$2:$D$26,2,FALSE),"")</f>
        <v>Moderado</v>
      </c>
      <c r="AA9" s="714">
        <f>IF(Z9="Bajo",25%,IF(Z9="Moderado",50%,IF(Z9="Alto",75%,IF(Z9="Extremo",100%,""))))</f>
        <v>0.5</v>
      </c>
      <c r="AB9" s="978" t="s">
        <v>348</v>
      </c>
      <c r="AC9" s="39" t="s">
        <v>1185</v>
      </c>
      <c r="AD9" s="39" t="s">
        <v>57</v>
      </c>
      <c r="AE9" s="215">
        <f t="shared" si="0"/>
        <v>0.25</v>
      </c>
      <c r="AF9" s="333" t="s">
        <v>215</v>
      </c>
      <c r="AG9" s="215">
        <f t="shared" si="1"/>
        <v>0.15</v>
      </c>
      <c r="AH9" s="215">
        <f t="shared" si="2"/>
        <v>0.4</v>
      </c>
      <c r="AI9" s="308" t="s">
        <v>24</v>
      </c>
      <c r="AJ9" s="333" t="s">
        <v>352</v>
      </c>
      <c r="AK9" s="208">
        <f>+AA9*AH9</f>
        <v>0.2</v>
      </c>
      <c r="AL9" s="209">
        <f>+AA9-AK9</f>
        <v>0.3</v>
      </c>
      <c r="AM9" s="973" t="str">
        <f>+IF(C9="Corrupción","Moderado",IF(AL11&lt;=25%,"Bajo",IF(AL11&lt;=50%,"Moderado",IF(AL11&lt;=75%,"Alto",IF(AL11&gt;75%,"Extremo","")))))</f>
        <v>Moderado</v>
      </c>
      <c r="AN9" s="974" t="s">
        <v>59</v>
      </c>
      <c r="AO9" s="207">
        <v>1</v>
      </c>
      <c r="AP9" s="40" t="s">
        <v>356</v>
      </c>
      <c r="AQ9" s="308" t="s">
        <v>357</v>
      </c>
    </row>
    <row r="10" spans="1:45" ht="222.75" customHeight="1" x14ac:dyDescent="0.3">
      <c r="A10" s="972"/>
      <c r="B10" s="722"/>
      <c r="C10" s="722"/>
      <c r="D10" s="722"/>
      <c r="E10" s="722"/>
      <c r="F10" s="895"/>
      <c r="G10" s="971"/>
      <c r="H10" s="722"/>
      <c r="I10" s="895"/>
      <c r="J10" s="722"/>
      <c r="K10" s="722"/>
      <c r="L10" s="965"/>
      <c r="M10" s="722"/>
      <c r="N10" s="722"/>
      <c r="O10" s="722"/>
      <c r="P10" s="722"/>
      <c r="Q10" s="722"/>
      <c r="R10" s="722"/>
      <c r="S10" s="966"/>
      <c r="T10" s="966"/>
      <c r="U10" s="717"/>
      <c r="V10" s="975"/>
      <c r="W10" s="976"/>
      <c r="X10" s="977"/>
      <c r="Y10" s="969"/>
      <c r="Z10" s="973"/>
      <c r="AA10" s="714"/>
      <c r="AB10" s="978"/>
      <c r="AC10" s="39" t="s">
        <v>1186</v>
      </c>
      <c r="AD10" s="39" t="s">
        <v>57</v>
      </c>
      <c r="AE10" s="215">
        <f t="shared" si="0"/>
        <v>0.25</v>
      </c>
      <c r="AF10" s="333" t="s">
        <v>215</v>
      </c>
      <c r="AG10" s="215">
        <f t="shared" si="1"/>
        <v>0.15</v>
      </c>
      <c r="AH10" s="215">
        <f t="shared" si="2"/>
        <v>0.4</v>
      </c>
      <c r="AI10" s="308" t="s">
        <v>24</v>
      </c>
      <c r="AJ10" s="333" t="s">
        <v>368</v>
      </c>
      <c r="AK10" s="208">
        <f>+AL9*AH10</f>
        <v>0.12</v>
      </c>
      <c r="AL10" s="209">
        <f>+AL9-AK10</f>
        <v>0.18</v>
      </c>
      <c r="AM10" s="973"/>
      <c r="AN10" s="974"/>
      <c r="AO10" s="140">
        <v>2</v>
      </c>
      <c r="AP10" s="93" t="s">
        <v>371</v>
      </c>
      <c r="AQ10" s="368" t="s">
        <v>372</v>
      </c>
    </row>
    <row r="11" spans="1:45" ht="145.5" customHeight="1" x14ac:dyDescent="0.3">
      <c r="A11" s="972"/>
      <c r="B11" s="722"/>
      <c r="C11" s="722"/>
      <c r="D11" s="722"/>
      <c r="E11" s="722"/>
      <c r="F11" s="895"/>
      <c r="G11" s="971"/>
      <c r="H11" s="722"/>
      <c r="I11" s="895"/>
      <c r="J11" s="722"/>
      <c r="K11" s="722"/>
      <c r="L11" s="965"/>
      <c r="M11" s="722"/>
      <c r="N11" s="722"/>
      <c r="O11" s="722"/>
      <c r="P11" s="722"/>
      <c r="Q11" s="722"/>
      <c r="R11" s="722"/>
      <c r="S11" s="966"/>
      <c r="T11" s="966"/>
      <c r="U11" s="717"/>
      <c r="V11" s="975"/>
      <c r="W11" s="976"/>
      <c r="X11" s="977"/>
      <c r="Y11" s="969"/>
      <c r="Z11" s="973"/>
      <c r="AA11" s="714"/>
      <c r="AB11" s="978"/>
      <c r="AC11" s="39" t="s">
        <v>936</v>
      </c>
      <c r="AD11" s="39" t="s">
        <v>57</v>
      </c>
      <c r="AE11" s="215">
        <f t="shared" si="0"/>
        <v>0.25</v>
      </c>
      <c r="AF11" s="333" t="s">
        <v>215</v>
      </c>
      <c r="AG11" s="215">
        <f t="shared" si="1"/>
        <v>0.15</v>
      </c>
      <c r="AH11" s="215">
        <f t="shared" si="2"/>
        <v>0.4</v>
      </c>
      <c r="AI11" s="308" t="s">
        <v>24</v>
      </c>
      <c r="AJ11" s="333" t="s">
        <v>368</v>
      </c>
      <c r="AK11" s="208">
        <f>+AL10*AH11</f>
        <v>7.1999999999999995E-2</v>
      </c>
      <c r="AL11" s="209">
        <f>+AL10-AK11</f>
        <v>0.108</v>
      </c>
      <c r="AM11" s="973"/>
      <c r="AN11" s="974"/>
      <c r="AO11" s="140">
        <v>3</v>
      </c>
      <c r="AP11" s="93" t="s">
        <v>384</v>
      </c>
      <c r="AQ11" s="368" t="s">
        <v>385</v>
      </c>
    </row>
    <row r="12" spans="1:45" ht="153" customHeight="1" x14ac:dyDescent="0.3">
      <c r="A12" s="972" t="s">
        <v>51</v>
      </c>
      <c r="B12" s="722" t="s">
        <v>106</v>
      </c>
      <c r="C12" s="722" t="s">
        <v>1196</v>
      </c>
      <c r="D12" s="722" t="s">
        <v>35</v>
      </c>
      <c r="E12" s="722" t="s">
        <v>100</v>
      </c>
      <c r="F12" s="895" t="s">
        <v>937</v>
      </c>
      <c r="G12" s="971" t="s">
        <v>1284</v>
      </c>
      <c r="H12" s="722" t="s">
        <v>1187</v>
      </c>
      <c r="I12" s="895" t="s">
        <v>939</v>
      </c>
      <c r="J12" s="722" t="s">
        <v>33</v>
      </c>
      <c r="K12" s="722">
        <v>0</v>
      </c>
      <c r="L12" s="965">
        <f>IF(J12="Diaria",+(K12/360),IF(J12="Semanal",+(K12/52),IF(J12="Mensual",+(K12/12),IF(J12="Bimestral",+(K12/6),IF(J12="Trimestral",+(K12/4),IF(J12="Semestral",+(K12/2),IF(J12="Anual",+(K12/1),"")))))))</f>
        <v>0</v>
      </c>
      <c r="M12" s="722" t="s">
        <v>75</v>
      </c>
      <c r="N12" s="722">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0.8</v>
      </c>
      <c r="O12" s="722" t="s">
        <v>48</v>
      </c>
      <c r="P12" s="722">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722" t="s">
        <v>73</v>
      </c>
      <c r="R12" s="722">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966" t="s">
        <v>60</v>
      </c>
      <c r="T12" s="966" t="s">
        <v>73</v>
      </c>
      <c r="U12" s="970">
        <f>+MAX(N12,P12,R12)</f>
        <v>0.8</v>
      </c>
      <c r="V12" s="975" t="str">
        <f>IF(L12&lt;=20%,"Muy baja",IF(L12&lt;=40%,"Baja",IF(L12&lt;=60%,"Media",IF(L12&lt;=80%,"Alta",IF(L12&lt;=100%,"Muy alta",IF(L12&gt;=100%,"Muy alta",""))))))</f>
        <v>Muy baja</v>
      </c>
      <c r="W12" s="897">
        <f>+IFERROR(VLOOKUP(V12,[14]Fórmula!$F$1:$G$6,2,FALSE),"")</f>
        <v>0.2</v>
      </c>
      <c r="X12" s="984" t="str">
        <f>IF(U12=20%,"Leve",IF(U12=40%,"Menor",IF(U12=60%,"Moderado",IF(U12=80%,"Mayor",IF(U12=100%,"Catastrófico","")))))</f>
        <v>Mayor</v>
      </c>
      <c r="Y12" s="897">
        <f>+IFERROR(VLOOKUP(X12,[14]Fórmula!$H$1:$I$6,2,FALSE),"")</f>
        <v>0.8</v>
      </c>
      <c r="Z12" s="983" t="str">
        <f>+IFERROR(VLOOKUP(V12&amp;X12,[14]Fórmula!$C$2:$D$26,2,FALSE),"")</f>
        <v>Alto</v>
      </c>
      <c r="AA12" s="982">
        <f>IF(Z12="Bajo",25%,IF(Z12="Moderado",50%,IF(Z12="Alto",75%,IF(Z12="Extremo",100%,""))))</f>
        <v>0.75</v>
      </c>
      <c r="AB12" s="978" t="s">
        <v>940</v>
      </c>
      <c r="AC12" s="39" t="s">
        <v>941</v>
      </c>
      <c r="AD12" s="39" t="s">
        <v>57</v>
      </c>
      <c r="AE12" s="215">
        <f t="shared" si="0"/>
        <v>0.25</v>
      </c>
      <c r="AF12" s="333" t="s">
        <v>215</v>
      </c>
      <c r="AG12" s="215">
        <f t="shared" si="1"/>
        <v>0.15</v>
      </c>
      <c r="AH12" s="215">
        <f t="shared" si="2"/>
        <v>0.4</v>
      </c>
      <c r="AI12" s="308" t="s">
        <v>24</v>
      </c>
      <c r="AJ12" s="333" t="s">
        <v>368</v>
      </c>
      <c r="AK12" s="208">
        <f>+AA12*AH12</f>
        <v>0.30000000000000004</v>
      </c>
      <c r="AL12" s="209">
        <f>+AA12-AK12</f>
        <v>0.44999999999999996</v>
      </c>
      <c r="AM12" s="979" t="str">
        <f>+IF(C12="Corrupción","Moderado",IF(AL14&lt;=25%,"Bajo",IF(AL14&lt;=50%,"Moderado",IF(AL14&lt;=75%,"Alto",IF(AL14&gt;75%,"Extremo","")))))</f>
        <v>Moderado</v>
      </c>
      <c r="AN12" s="974" t="s">
        <v>59</v>
      </c>
      <c r="AO12" s="207">
        <v>1</v>
      </c>
      <c r="AP12" s="39" t="s">
        <v>942</v>
      </c>
      <c r="AQ12" s="308" t="s">
        <v>943</v>
      </c>
    </row>
    <row r="13" spans="1:45" ht="162.75" customHeight="1" x14ac:dyDescent="0.3">
      <c r="A13" s="972"/>
      <c r="B13" s="722"/>
      <c r="C13" s="722"/>
      <c r="D13" s="722"/>
      <c r="E13" s="722"/>
      <c r="F13" s="895"/>
      <c r="G13" s="971"/>
      <c r="H13" s="722"/>
      <c r="I13" s="895"/>
      <c r="J13" s="722"/>
      <c r="K13" s="722"/>
      <c r="L13" s="965"/>
      <c r="M13" s="722"/>
      <c r="N13" s="722"/>
      <c r="O13" s="722"/>
      <c r="P13" s="722"/>
      <c r="Q13" s="722"/>
      <c r="R13" s="722"/>
      <c r="S13" s="966"/>
      <c r="T13" s="966"/>
      <c r="U13" s="970"/>
      <c r="V13" s="975"/>
      <c r="W13" s="897"/>
      <c r="X13" s="984"/>
      <c r="Y13" s="897"/>
      <c r="Z13" s="983"/>
      <c r="AA13" s="982"/>
      <c r="AB13" s="978"/>
      <c r="AC13" s="39" t="s">
        <v>944</v>
      </c>
      <c r="AD13" s="39" t="s">
        <v>57</v>
      </c>
      <c r="AE13" s="215">
        <f t="shared" si="0"/>
        <v>0.25</v>
      </c>
      <c r="AF13" s="333" t="s">
        <v>215</v>
      </c>
      <c r="AG13" s="215">
        <f t="shared" si="1"/>
        <v>0.15</v>
      </c>
      <c r="AH13" s="215">
        <f t="shared" si="2"/>
        <v>0.4</v>
      </c>
      <c r="AI13" s="308" t="s">
        <v>41</v>
      </c>
      <c r="AJ13" s="333"/>
      <c r="AK13" s="208">
        <f>+AL12*AH13</f>
        <v>0.18</v>
      </c>
      <c r="AL13" s="209">
        <f>+AL12-AK13</f>
        <v>0.26999999999999996</v>
      </c>
      <c r="AM13" s="979"/>
      <c r="AN13" s="974"/>
      <c r="AO13" s="210">
        <v>2</v>
      </c>
      <c r="AP13" s="39" t="s">
        <v>945</v>
      </c>
      <c r="AQ13" s="308" t="s">
        <v>946</v>
      </c>
    </row>
    <row r="14" spans="1:45" ht="169.5" customHeight="1" x14ac:dyDescent="0.3">
      <c r="A14" s="972"/>
      <c r="B14" s="722"/>
      <c r="C14" s="722"/>
      <c r="D14" s="722"/>
      <c r="E14" s="722"/>
      <c r="F14" s="895"/>
      <c r="G14" s="971"/>
      <c r="H14" s="722"/>
      <c r="I14" s="895"/>
      <c r="J14" s="722"/>
      <c r="K14" s="722"/>
      <c r="L14" s="965"/>
      <c r="M14" s="722"/>
      <c r="N14" s="722"/>
      <c r="O14" s="722"/>
      <c r="P14" s="722"/>
      <c r="Q14" s="722"/>
      <c r="R14" s="722"/>
      <c r="S14" s="966"/>
      <c r="T14" s="966"/>
      <c r="U14" s="970"/>
      <c r="V14" s="975"/>
      <c r="W14" s="897"/>
      <c r="X14" s="984"/>
      <c r="Y14" s="897"/>
      <c r="Z14" s="983"/>
      <c r="AA14" s="982"/>
      <c r="AB14" s="978"/>
      <c r="AC14" s="39" t="s">
        <v>947</v>
      </c>
      <c r="AD14" s="39" t="s">
        <v>57</v>
      </c>
      <c r="AE14" s="215">
        <f t="shared" si="0"/>
        <v>0.25</v>
      </c>
      <c r="AF14" s="333" t="s">
        <v>215</v>
      </c>
      <c r="AG14" s="215">
        <f t="shared" si="1"/>
        <v>0.15</v>
      </c>
      <c r="AH14" s="215">
        <v>0</v>
      </c>
      <c r="AI14" s="308" t="s">
        <v>24</v>
      </c>
      <c r="AJ14" s="333" t="s">
        <v>948</v>
      </c>
      <c r="AK14" s="208">
        <f>+AL13*AH14</f>
        <v>0</v>
      </c>
      <c r="AL14" s="209">
        <f>+AL13-AK14</f>
        <v>0.26999999999999996</v>
      </c>
      <c r="AM14" s="979"/>
      <c r="AN14" s="974"/>
      <c r="AO14" s="210">
        <v>3</v>
      </c>
      <c r="AP14" s="39" t="s">
        <v>949</v>
      </c>
      <c r="AQ14" s="368" t="s">
        <v>930</v>
      </c>
    </row>
    <row r="15" spans="1:45" ht="210" customHeight="1" x14ac:dyDescent="0.3">
      <c r="A15" s="967" t="s">
        <v>51</v>
      </c>
      <c r="B15" s="722" t="s">
        <v>106</v>
      </c>
      <c r="C15" s="722" t="s">
        <v>1196</v>
      </c>
      <c r="D15" s="722" t="s">
        <v>79</v>
      </c>
      <c r="E15" s="722" t="s">
        <v>36</v>
      </c>
      <c r="F15" s="964" t="s">
        <v>950</v>
      </c>
      <c r="G15" s="968" t="s">
        <v>1285</v>
      </c>
      <c r="H15" s="722" t="s">
        <v>1203</v>
      </c>
      <c r="I15" s="722" t="s">
        <v>952</v>
      </c>
      <c r="J15" s="722" t="s">
        <v>33</v>
      </c>
      <c r="K15" s="964">
        <v>1</v>
      </c>
      <c r="L15" s="965">
        <f>IF(J15="Diaria",+(K15/360),IF(J15="Semanal",+(K15/52),IF(J15="Mensual",+(K15/12),IF(J15="Bimestral",+(K15/6),IF(J15="Trimestral",+(K15/4),IF(J15="Semestral",+(K15/2),IF(J15="Anual",+(K15/1),"")))))))</f>
        <v>2.7777777777777779E-3</v>
      </c>
      <c r="M15" s="722" t="s">
        <v>86</v>
      </c>
      <c r="N15" s="722">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1</v>
      </c>
      <c r="O15" s="722" t="s">
        <v>73</v>
      </c>
      <c r="P15" s="722">
        <f>IF(O15="Menor al 1% del patrimonio de la Lotería de Bogotá",20%,IF(O15="Entre el 1% y el 3% del patrimonio de la Lotería de Bogotá",40%,IF(O15="Entre el 3% y el 6% del patrimonio de la Lotería de Bogotá",60%,IF(O15="Entre el 6% y el 10% del patrimonio de la Lotería de Bogotá",80%,IF(O15="Mayor al 10% del patrimonio de la Lotería de Bogotá",100%,IF(O15="NA",0%,""))))))</f>
        <v>0</v>
      </c>
      <c r="Q15" s="722" t="s">
        <v>73</v>
      </c>
      <c r="R15" s="722">
        <f>IF(Q15="Menor al 1% del patrimonio de la Lotería de Bogotá",20%,IF(Q15="Entre el 1% y el 3% del patrimonio de la Lotería de Bogotá",40%,IF(Q15="Entre el 3% y el 6% del patrimonio de la Lotería de Bogotá",60%,IF(Q15="Entre el 6% y el 10% del patrimonio de la Lotería de Bogotá",80%,IF(Q15="Mayor al 10% del patrimonio de la Lotería de Bogotá",100%,IF(Q15="NA",0%,""))))))</f>
        <v>0</v>
      </c>
      <c r="S15" s="966" t="s">
        <v>60</v>
      </c>
      <c r="T15" s="966" t="s">
        <v>73</v>
      </c>
      <c r="U15" s="970">
        <f>+MAX(N15,P15,R15)</f>
        <v>1</v>
      </c>
      <c r="V15" s="975" t="str">
        <f>IF(L15&lt;=20%,"Muy baja",IF(L15&lt;=40%,"Baja",IF(L15&lt;=60%,"Media",IF(L15&lt;=80%,"Alta",IF(L15&lt;=100%,"Muy alta",IF(L15&gt;=100%,"Muy alta",""))))))</f>
        <v>Muy baja</v>
      </c>
      <c r="W15" s="897">
        <f>+IFERROR(VLOOKUP(V15,[14]Fórmula!$F$1:$G$6,2,FALSE),"")</f>
        <v>0.2</v>
      </c>
      <c r="X15" s="986" t="str">
        <f>IF(U15=20%,"Leve",IF(U15=40%,"Menor",IF(U15=60%,"Moderado",IF(U15=80%,"Mayor",IF(U15=100%,"Catastrófico","")))))</f>
        <v>Catastrófico</v>
      </c>
      <c r="Y15" s="987">
        <f>+IFERROR(VLOOKUP(X15,[14]Fórmula!$H$1:$I$6,2,FALSE),"")</f>
        <v>1</v>
      </c>
      <c r="Z15" s="985" t="str">
        <f>+IFERROR(VLOOKUP(V15&amp;X15,[14]Fórmula!$C$2:$D$26,2,FALSE),"")</f>
        <v>Extremo</v>
      </c>
      <c r="AA15" s="982">
        <f>IF(Z15="Bajo",25%,IF(Z15="Moderado",50%,IF(Z15="Alto",75%,IF(Z15="Extremo",100%,""))))</f>
        <v>1</v>
      </c>
      <c r="AB15" s="964" t="s">
        <v>953</v>
      </c>
      <c r="AC15" s="268" t="s">
        <v>1188</v>
      </c>
      <c r="AD15" s="39" t="s">
        <v>57</v>
      </c>
      <c r="AE15" s="215">
        <f t="shared" si="0"/>
        <v>0.25</v>
      </c>
      <c r="AF15" s="333" t="s">
        <v>215</v>
      </c>
      <c r="AG15" s="215">
        <f t="shared" si="1"/>
        <v>0.15</v>
      </c>
      <c r="AH15" s="215">
        <f t="shared" ref="AH15:AH19" si="6">+AG15+AE15</f>
        <v>0.4</v>
      </c>
      <c r="AI15" s="308" t="s">
        <v>24</v>
      </c>
      <c r="AJ15" s="333" t="s">
        <v>954</v>
      </c>
      <c r="AK15" s="208">
        <f>+AA15*AH15</f>
        <v>0.4</v>
      </c>
      <c r="AL15" s="209">
        <f>+AA15-AK15</f>
        <v>0.6</v>
      </c>
      <c r="AM15" s="979" t="str">
        <f>+IF(C16="Corrupción","Moderado",IF(C16&lt;=25%,"Bajo",IF(C16&lt;=50%,"Moderado",IF(C16&lt;=75%,"Alto",IF(C16&gt;75%,"Extremo","")))))</f>
        <v>Bajo</v>
      </c>
      <c r="AN15" s="974" t="s">
        <v>59</v>
      </c>
      <c r="AO15" s="211"/>
      <c r="AP15" s="333"/>
      <c r="AQ15" s="308" t="s">
        <v>946</v>
      </c>
    </row>
    <row r="16" spans="1:45" ht="197.25" customHeight="1" thickBot="1" x14ac:dyDescent="0.35">
      <c r="A16" s="967"/>
      <c r="B16" s="722"/>
      <c r="C16" s="722"/>
      <c r="D16" s="722"/>
      <c r="E16" s="722"/>
      <c r="F16" s="964"/>
      <c r="G16" s="968"/>
      <c r="H16" s="722"/>
      <c r="I16" s="722"/>
      <c r="J16" s="722"/>
      <c r="K16" s="964"/>
      <c r="L16" s="965"/>
      <c r="M16" s="722"/>
      <c r="N16" s="722"/>
      <c r="O16" s="722"/>
      <c r="P16" s="722"/>
      <c r="Q16" s="722"/>
      <c r="R16" s="722"/>
      <c r="S16" s="966"/>
      <c r="T16" s="966"/>
      <c r="U16" s="970"/>
      <c r="V16" s="975"/>
      <c r="W16" s="897"/>
      <c r="X16" s="986"/>
      <c r="Y16" s="987"/>
      <c r="Z16" s="985"/>
      <c r="AA16" s="982"/>
      <c r="AB16" s="964"/>
      <c r="AC16" s="268" t="s">
        <v>1189</v>
      </c>
      <c r="AD16" s="259" t="s">
        <v>57</v>
      </c>
      <c r="AE16" s="580">
        <f t="shared" si="0"/>
        <v>0.25</v>
      </c>
      <c r="AF16" s="261" t="s">
        <v>215</v>
      </c>
      <c r="AG16" s="580">
        <f t="shared" si="1"/>
        <v>0.15</v>
      </c>
      <c r="AH16" s="217">
        <f t="shared" si="6"/>
        <v>0.4</v>
      </c>
      <c r="AI16" s="308" t="s">
        <v>24</v>
      </c>
      <c r="AJ16" s="333" t="s">
        <v>954</v>
      </c>
      <c r="AK16" s="212">
        <f>+AL15*AH16</f>
        <v>0.24</v>
      </c>
      <c r="AL16" s="213">
        <f>+AL15-AK16</f>
        <v>0.36</v>
      </c>
      <c r="AM16" s="980"/>
      <c r="AN16" s="981"/>
      <c r="AO16" s="214"/>
      <c r="AP16" s="155"/>
      <c r="AQ16" s="360" t="s">
        <v>946</v>
      </c>
    </row>
    <row r="17" spans="1:47" ht="120" customHeight="1" thickBot="1" x14ac:dyDescent="0.35">
      <c r="A17" s="967"/>
      <c r="B17" s="722"/>
      <c r="C17" s="722"/>
      <c r="D17" s="722"/>
      <c r="E17" s="722"/>
      <c r="F17" s="964"/>
      <c r="G17" s="968"/>
      <c r="H17" s="722"/>
      <c r="I17" s="722"/>
      <c r="J17" s="722"/>
      <c r="K17" s="964"/>
      <c r="L17" s="965"/>
      <c r="M17" s="722"/>
      <c r="N17" s="308"/>
      <c r="O17" s="722"/>
      <c r="P17" s="308"/>
      <c r="Q17" s="722"/>
      <c r="R17" s="308"/>
      <c r="S17" s="966"/>
      <c r="T17" s="966"/>
      <c r="U17" s="573"/>
      <c r="V17" s="975"/>
      <c r="W17" s="568"/>
      <c r="X17" s="986"/>
      <c r="Y17" s="576"/>
      <c r="Z17" s="985"/>
      <c r="AA17" s="571"/>
      <c r="AB17" s="964"/>
      <c r="AC17" s="268" t="s">
        <v>1204</v>
      </c>
      <c r="AD17" s="39" t="s">
        <v>22</v>
      </c>
      <c r="AE17" s="215">
        <f t="shared" si="0"/>
        <v>0.1</v>
      </c>
      <c r="AF17" s="333" t="s">
        <v>215</v>
      </c>
      <c r="AG17" s="215">
        <f t="shared" ref="AG17" si="7">IF(AF17="Manual",15%,IF(AF17="Automático",25%,""))</f>
        <v>0.15</v>
      </c>
      <c r="AH17" s="561"/>
      <c r="AI17" s="560"/>
      <c r="AJ17" s="562"/>
      <c r="AK17" s="563"/>
      <c r="AL17" s="564"/>
      <c r="AM17" s="565"/>
      <c r="AN17" s="566"/>
      <c r="AO17" s="567"/>
      <c r="AP17" s="261" t="s">
        <v>1190</v>
      </c>
      <c r="AQ17" s="360"/>
    </row>
    <row r="18" spans="1:47" ht="150.75" customHeight="1" thickBot="1" x14ac:dyDescent="0.35">
      <c r="A18" s="582" t="s">
        <v>217</v>
      </c>
      <c r="B18" s="599" t="s">
        <v>106</v>
      </c>
      <c r="C18" s="427" t="s">
        <v>92</v>
      </c>
      <c r="D18" s="427" t="s">
        <v>79</v>
      </c>
      <c r="E18" s="427" t="s">
        <v>36</v>
      </c>
      <c r="F18" s="590" t="s">
        <v>596</v>
      </c>
      <c r="G18" s="427" t="s">
        <v>597</v>
      </c>
      <c r="H18" s="427" t="s">
        <v>598</v>
      </c>
      <c r="I18" s="590" t="s">
        <v>599</v>
      </c>
      <c r="J18" s="427" t="s">
        <v>66</v>
      </c>
      <c r="K18" s="427">
        <v>1</v>
      </c>
      <c r="L18" s="581">
        <v>2.7777777777777779E-3</v>
      </c>
      <c r="M18" s="427" t="s">
        <v>30</v>
      </c>
      <c r="N18" s="427">
        <f t="shared" ref="N18:N22" si="8">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427" t="s">
        <v>64</v>
      </c>
      <c r="P18" s="427">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0.6</v>
      </c>
      <c r="Q18" s="427" t="s">
        <v>73</v>
      </c>
      <c r="R18" s="427">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429" t="s">
        <v>60</v>
      </c>
      <c r="T18" s="442" t="s">
        <v>45</v>
      </c>
      <c r="U18" s="442">
        <f t="shared" ref="U18:U21" si="9">+MAX(N18,P18,R18)</f>
        <v>0.6</v>
      </c>
      <c r="V18" s="446" t="str">
        <f t="shared" ref="V18:V23" si="10">IF(L18&lt;=20%,"Muy baja",IF(L18&lt;=40%,"Baja",IF(L18&lt;=60%,"Media",IF(L18&lt;=80%,"Alta",IF(L18&lt;=100%,"Muy alta",IF(L18&gt;=100%,"Muy alta",""))))))</f>
        <v>Muy baja</v>
      </c>
      <c r="W18" s="465">
        <f>+IFERROR(VLOOKUP(V18,Fórmula!$F$1:$G$6,2,FALSE),"")</f>
        <v>0.2</v>
      </c>
      <c r="X18" s="443" t="str">
        <f>IF(U18=20%,"Leve",IF(U18=40%,"Menor",IF(U18=60%,"Moderado",IF(U18=80%,"Mayor",IF(U18=100%,"Catastrófico","")))))</f>
        <v>Moderado</v>
      </c>
      <c r="Y18" s="297" t="s">
        <v>56</v>
      </c>
      <c r="Z18" s="275" t="str">
        <f>+IFERROR(VLOOKUP(V18&amp;X18,Fórmula!$C$2:$D$26,2,FALSE),"")</f>
        <v>Moderado</v>
      </c>
      <c r="AA18" s="297" t="s">
        <v>56</v>
      </c>
      <c r="AB18" s="57" t="s">
        <v>601</v>
      </c>
      <c r="AC18" s="57" t="s">
        <v>1205</v>
      </c>
      <c r="AD18" s="49" t="s">
        <v>57</v>
      </c>
      <c r="AE18" s="22">
        <f t="shared" si="0"/>
        <v>0.25</v>
      </c>
      <c r="AF18" s="304" t="s">
        <v>215</v>
      </c>
      <c r="AG18" s="22">
        <f t="shared" si="1"/>
        <v>0.15</v>
      </c>
      <c r="AH18" s="22">
        <f t="shared" si="6"/>
        <v>0.4</v>
      </c>
      <c r="AI18" s="282" t="s">
        <v>24</v>
      </c>
      <c r="AJ18" s="304" t="s">
        <v>640</v>
      </c>
      <c r="AK18" s="304" t="s">
        <v>640</v>
      </c>
      <c r="AL18" s="365">
        <v>0.3</v>
      </c>
      <c r="AM18" s="340" t="s">
        <v>56</v>
      </c>
      <c r="AN18" s="531" t="s">
        <v>59</v>
      </c>
      <c r="AO18" s="524">
        <v>1</v>
      </c>
      <c r="AP18" s="520" t="s">
        <v>602</v>
      </c>
      <c r="AQ18" s="525" t="s">
        <v>156</v>
      </c>
    </row>
    <row r="19" spans="1:47" ht="178.5" customHeight="1" x14ac:dyDescent="0.3">
      <c r="A19" s="444" t="s">
        <v>217</v>
      </c>
      <c r="B19" s="293" t="s">
        <v>106</v>
      </c>
      <c r="C19" s="293" t="s">
        <v>109</v>
      </c>
      <c r="D19" s="293" t="s">
        <v>35</v>
      </c>
      <c r="E19" s="293" t="s">
        <v>80</v>
      </c>
      <c r="F19" s="29" t="s">
        <v>955</v>
      </c>
      <c r="G19" s="43" t="s">
        <v>956</v>
      </c>
      <c r="H19" s="587" t="s">
        <v>957</v>
      </c>
      <c r="I19" s="587" t="s">
        <v>958</v>
      </c>
      <c r="J19" s="293" t="s">
        <v>33</v>
      </c>
      <c r="K19" s="293">
        <v>72</v>
      </c>
      <c r="L19" s="467">
        <f>IF(J19="Diaria",+(K19/360),IF(J19="Mensual",+(K19/12),IF(J19="Bimestral",+(K19/6),IF(J19="Trimestral",+(K19/4),IF(J19="Semestral",+(K19/2),IF(J19="Anual",+(K19/1),""))))))</f>
        <v>0.2</v>
      </c>
      <c r="M19" s="293" t="s">
        <v>73</v>
      </c>
      <c r="N19" s="293">
        <f t="shared" si="8"/>
        <v>0</v>
      </c>
      <c r="O19" s="293" t="s">
        <v>64</v>
      </c>
      <c r="P19" s="293">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0.6</v>
      </c>
      <c r="Q19" s="293" t="s">
        <v>73</v>
      </c>
      <c r="R19" s="293">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288" t="s">
        <v>72</v>
      </c>
      <c r="T19" s="378" t="s">
        <v>28</v>
      </c>
      <c r="U19" s="378">
        <f t="shared" si="9"/>
        <v>0.6</v>
      </c>
      <c r="V19" s="583" t="str">
        <f t="shared" si="10"/>
        <v>Muy baja</v>
      </c>
      <c r="W19" s="601">
        <f>+IFERROR(VLOOKUP(V19,[6]Fórmula!$F$1:$G$6,2,FALSE),"")</f>
        <v>0.2</v>
      </c>
      <c r="X19" s="584" t="str">
        <f>IF(U19=20%,"Leve",IF(U19=40%,"Menor",IF(U19=60%,"Moderado",IF(U19=80%,"Mayor",IF(U19=100%,"Catastrófico","")))))</f>
        <v>Moderado</v>
      </c>
      <c r="Y19" s="475">
        <f>+IFERROR(VLOOKUP(X19,[6]Fórmula!$H$1:$I$6,2,FALSE),"")</f>
        <v>0.6</v>
      </c>
      <c r="Z19" s="445" t="str">
        <f>+IFERROR(VLOOKUP(V19&amp;X19,[6]Fórmula!$C$2:$D$26,2,FALSE),"")</f>
        <v>Moderado</v>
      </c>
      <c r="AA19" s="475">
        <f>IF(Z19="Bajo",25%,IF(Z19="Moderado",50%,IF(Z19="Alto",75%,IF(Z19="Extremo",100%,""))))</f>
        <v>0.5</v>
      </c>
      <c r="AB19" s="586" t="s">
        <v>959</v>
      </c>
      <c r="AC19" s="447" t="s">
        <v>1206</v>
      </c>
      <c r="AD19" s="49" t="s">
        <v>57</v>
      </c>
      <c r="AE19" s="451">
        <f t="shared" si="0"/>
        <v>0.25</v>
      </c>
      <c r="AF19" s="304" t="s">
        <v>215</v>
      </c>
      <c r="AG19" s="451">
        <f t="shared" si="1"/>
        <v>0.15</v>
      </c>
      <c r="AH19" s="451">
        <f t="shared" si="6"/>
        <v>0.4</v>
      </c>
      <c r="AI19" s="282" t="s">
        <v>24</v>
      </c>
      <c r="AJ19" s="304" t="s">
        <v>709</v>
      </c>
      <c r="AK19" s="304" t="s">
        <v>709</v>
      </c>
      <c r="AM19" s="275" t="str">
        <f>+IF(B19="Corrupción","Moderado",IF(AL19&lt;=25%,"Bajo",IF(AL19&lt;=50%,"Moderado",IF(AL19&lt;=75%,"Alto",IF(AL19&gt;75%,"Extremo","")))))</f>
        <v>Bajo</v>
      </c>
      <c r="AN19" s="288" t="s">
        <v>59</v>
      </c>
      <c r="AO19" s="83"/>
      <c r="AP19" s="83" t="s">
        <v>960</v>
      </c>
      <c r="AQ19" s="525" t="s">
        <v>156</v>
      </c>
    </row>
    <row r="20" spans="1:47" ht="210" customHeight="1" x14ac:dyDescent="0.3">
      <c r="A20" s="570" t="s">
        <v>51</v>
      </c>
      <c r="B20" s="308" t="s">
        <v>106</v>
      </c>
      <c r="C20" s="308" t="s">
        <v>1277</v>
      </c>
      <c r="D20" s="308" t="s">
        <v>79</v>
      </c>
      <c r="E20" s="308" t="s">
        <v>36</v>
      </c>
      <c r="F20" s="536" t="s">
        <v>950</v>
      </c>
      <c r="G20" s="624" t="s">
        <v>1286</v>
      </c>
      <c r="H20" s="308" t="s">
        <v>1278</v>
      </c>
      <c r="I20" s="333" t="s">
        <v>952</v>
      </c>
      <c r="J20" s="308" t="s">
        <v>33</v>
      </c>
      <c r="K20" s="536">
        <v>1</v>
      </c>
      <c r="L20" s="569">
        <f>IF(J20="Diaria",+(K20/360),IF(J20="Semanal",+(K20/52),IF(J20="Mensual",+(K20/12),IF(J20="Bimestral",+(K20/6),IF(J20="Trimestral",+(K20/4),IF(J20="Semestral",+(K20/2),IF(J20="Anual",+(K20/1),"")))))))</f>
        <v>2.7777777777777779E-3</v>
      </c>
      <c r="M20" s="308" t="s">
        <v>86</v>
      </c>
      <c r="N20" s="308">
        <f t="shared" si="8"/>
        <v>1</v>
      </c>
      <c r="O20" s="308" t="s">
        <v>73</v>
      </c>
      <c r="P20" s="308">
        <f>IF(O20="Menor al 1% del patrimonio de la Lotería de Bogotá",20%,IF(O20="Entre el 1% y el 3% del patrimonio de la Lotería de Bogotá",40%,IF(O20="Entre el 3% y el 6% del patrimonio de la Lotería de Bogotá",60%,IF(O20="Entre el 6% y el 10% del patrimonio de la Lotería de Bogotá",80%,IF(O20="Mayor al 10% del patrimonio de la Lotería de Bogotá",100%,IF(O20="NA",0%,""))))))</f>
        <v>0</v>
      </c>
      <c r="Q20" s="308" t="s">
        <v>73</v>
      </c>
      <c r="R20" s="308">
        <f>IF(Q20="Menor al 1% del patrimonio de la Lotería de Bogotá",20%,IF(Q20="Entre el 1% y el 3% del patrimonio de la Lotería de Bogotá",40%,IF(Q20="Entre el 3% y el 6% del patrimonio de la Lotería de Bogotá",60%,IF(Q20="Entre el 6% y el 10% del patrimonio de la Lotería de Bogotá",80%,IF(Q20="Mayor al 10% del patrimonio de la Lotería de Bogotá",100%,IF(Q20="NA",0%,""))))))</f>
        <v>0</v>
      </c>
      <c r="S20" s="572" t="s">
        <v>60</v>
      </c>
      <c r="T20" s="288" t="s">
        <v>61</v>
      </c>
      <c r="U20" s="573">
        <f t="shared" si="9"/>
        <v>1</v>
      </c>
      <c r="V20" s="290" t="str">
        <f t="shared" si="10"/>
        <v>Muy baja</v>
      </c>
      <c r="W20" s="468">
        <f>+IFERROR(VLOOKUP(V20,[6]Fórmula!$F$1:$G$6,2,FALSE),"")</f>
        <v>0.2</v>
      </c>
      <c r="X20" s="290" t="s">
        <v>21</v>
      </c>
      <c r="Y20" s="468">
        <f>+IFERROR(VLOOKUP(X20,[6]Fórmula!$H$1:$I$6,2,FALSE),"")</f>
        <v>0.2</v>
      </c>
      <c r="Z20" s="598" t="str">
        <f>+IFERROR(VLOOKUP(V20&amp;X20,[6]Fórmula!$C$2:$D$26,2,FALSE),"")</f>
        <v>Bajo</v>
      </c>
      <c r="AA20" s="571">
        <f>IF(Z20="Bajo",25%,IF(Z20="Moderado",50%,IF(Z20="Alto",75%,IF(Z20="Extremo",100%,""))))</f>
        <v>0.25</v>
      </c>
      <c r="AB20" s="82"/>
      <c r="AC20" s="268" t="s">
        <v>1207</v>
      </c>
      <c r="AD20" s="39" t="s">
        <v>57</v>
      </c>
      <c r="AE20" s="215">
        <f t="shared" ref="AE20" si="11">IF(AD20="Preventivo",25%,IF(AD20="Detectivo",15%,IF(AD20="Correctivo",10%,"")))</f>
        <v>0.25</v>
      </c>
      <c r="AF20" s="333" t="s">
        <v>215</v>
      </c>
      <c r="AG20" s="215">
        <f t="shared" ref="AG20" si="12">IF(AF20="Manual",15%,IF(AF20="Automático",25%,""))</f>
        <v>0.15</v>
      </c>
      <c r="AH20" s="215">
        <f t="shared" ref="AH20" si="13">+AG20+AE20</f>
        <v>0.4</v>
      </c>
      <c r="AI20" s="308" t="s">
        <v>24</v>
      </c>
      <c r="AJ20" s="575" t="s">
        <v>1208</v>
      </c>
      <c r="AK20" s="208">
        <f>+AA20*AH20</f>
        <v>0.1</v>
      </c>
      <c r="AL20" s="209">
        <f>+AA20-AK20</f>
        <v>0.15</v>
      </c>
      <c r="AM20" s="574" t="str">
        <f>+IF(B20="Corrupción","Moderado",IF(AL20&lt;=25%,"Bajo",IF(AL20&lt;=50%,"Moderado",IF(AL20&lt;=75%,"Alto",IF(AL20&gt;75%,"Extremo","")))))</f>
        <v>Bajo</v>
      </c>
      <c r="AN20" s="572" t="s">
        <v>59</v>
      </c>
      <c r="AO20" s="211"/>
      <c r="AP20" s="333"/>
      <c r="AQ20" s="308"/>
    </row>
    <row r="21" spans="1:47" ht="210" customHeight="1" x14ac:dyDescent="0.3">
      <c r="A21" s="600" t="s">
        <v>51</v>
      </c>
      <c r="B21" s="308" t="s">
        <v>106</v>
      </c>
      <c r="C21" s="308" t="s">
        <v>1277</v>
      </c>
      <c r="D21" s="308" t="s">
        <v>79</v>
      </c>
      <c r="E21" s="308" t="s">
        <v>36</v>
      </c>
      <c r="F21" s="536" t="s">
        <v>950</v>
      </c>
      <c r="G21" s="624" t="s">
        <v>1287</v>
      </c>
      <c r="H21" s="308" t="s">
        <v>1279</v>
      </c>
      <c r="I21" s="333" t="s">
        <v>952</v>
      </c>
      <c r="J21" s="308" t="s">
        <v>33</v>
      </c>
      <c r="K21" s="536">
        <v>1</v>
      </c>
      <c r="L21" s="569">
        <f>IF(J21="Diaria",+(K21/360),IF(J21="Semanal",+(K21/52),IF(J21="Mensual",+(K21/12),IF(J21="Bimestral",+(K21/6),IF(J21="Trimestral",+(K21/4),IF(J21="Semestral",+(K21/2),IF(J21="Anual",+(K21/1),"")))))))</f>
        <v>2.7777777777777779E-3</v>
      </c>
      <c r="M21" s="308" t="s">
        <v>86</v>
      </c>
      <c r="N21" s="308">
        <f t="shared" si="8"/>
        <v>1</v>
      </c>
      <c r="O21" s="308" t="s">
        <v>73</v>
      </c>
      <c r="P21" s="308">
        <f>IF(O21="Menor al 1% del patrimonio de la Lotería de Bogotá",20%,IF(O21="Entre el 1% y el 3% del patrimonio de la Lotería de Bogotá",40%,IF(O21="Entre el 3% y el 6% del patrimonio de la Lotería de Bogotá",60%,IF(O21="Entre el 6% y el 10% del patrimonio de la Lotería de Bogotá",80%,IF(O21="Mayor al 10% del patrimonio de la Lotería de Bogotá",100%,IF(O21="NA",0%,""))))))</f>
        <v>0</v>
      </c>
      <c r="Q21" s="308" t="s">
        <v>73</v>
      </c>
      <c r="R21" s="308">
        <f>IF(Q21="Menor al 1% del patrimonio de la Lotería de Bogotá",20%,IF(Q21="Entre el 1% y el 3% del patrimonio de la Lotería de Bogotá",40%,IF(Q21="Entre el 3% y el 6% del patrimonio de la Lotería de Bogotá",60%,IF(Q21="Entre el 6% y el 10% del patrimonio de la Lotería de Bogotá",80%,IF(Q21="Mayor al 10% del patrimonio de la Lotería de Bogotá",100%,IF(Q21="NA",0%,""))))))</f>
        <v>0</v>
      </c>
      <c r="S21" s="585" t="s">
        <v>60</v>
      </c>
      <c r="T21" s="288" t="s">
        <v>61</v>
      </c>
      <c r="U21" s="573">
        <f t="shared" si="9"/>
        <v>1</v>
      </c>
      <c r="V21" s="290" t="str">
        <f t="shared" si="10"/>
        <v>Muy baja</v>
      </c>
      <c r="W21" s="468">
        <f>+IFERROR(VLOOKUP(V21,[6]Fórmula!$F$1:$G$6,2,FALSE),"")</f>
        <v>0.2</v>
      </c>
      <c r="X21" s="290" t="s">
        <v>21</v>
      </c>
      <c r="Y21" s="468">
        <f>+IFERROR(VLOOKUP(X21,[6]Fórmula!$H$1:$I$6,2,FALSE),"")</f>
        <v>0.2</v>
      </c>
      <c r="Z21" s="598" t="str">
        <f>+IFERROR(VLOOKUP(V21&amp;X21,[6]Fórmula!$C$2:$D$26,2,FALSE),"")</f>
        <v>Bajo</v>
      </c>
      <c r="AA21" s="571">
        <f>IF(Z21="Bajo",25%,IF(Z21="Moderado",50%,IF(Z21="Alto",75%,IF(Z21="Extremo",100%,""))))</f>
        <v>0.25</v>
      </c>
      <c r="AB21" s="82"/>
      <c r="AC21" s="268" t="s">
        <v>1254</v>
      </c>
      <c r="AD21" s="39" t="s">
        <v>57</v>
      </c>
      <c r="AE21" s="215">
        <f t="shared" ref="AE21:AE22" si="14">IF(AD21="Preventivo",25%,IF(AD21="Detectivo",15%,IF(AD21="Correctivo",10%,"")))</f>
        <v>0.25</v>
      </c>
      <c r="AF21" s="333" t="s">
        <v>215</v>
      </c>
      <c r="AG21" s="215">
        <f t="shared" ref="AG21:AG22" si="15">IF(AF21="Manual",15%,IF(AF21="Automático",25%,""))</f>
        <v>0.15</v>
      </c>
      <c r="AH21" s="215">
        <f t="shared" ref="AH21:AH22" si="16">+AG21+AE21</f>
        <v>0.4</v>
      </c>
      <c r="AI21" s="308" t="s">
        <v>24</v>
      </c>
      <c r="AJ21" s="333" t="s">
        <v>1253</v>
      </c>
      <c r="AK21" s="208">
        <f>+AA21*AH21</f>
        <v>0.1</v>
      </c>
      <c r="AL21" s="209">
        <f>+AA21-AK21</f>
        <v>0.15</v>
      </c>
      <c r="AM21" s="574" t="s">
        <v>169</v>
      </c>
      <c r="AN21" s="572" t="s">
        <v>59</v>
      </c>
      <c r="AO21" s="211"/>
      <c r="AP21" s="333"/>
      <c r="AQ21" s="308"/>
    </row>
    <row r="22" spans="1:47" s="617" customFormat="1" ht="409.6" x14ac:dyDescent="0.3">
      <c r="A22" s="602" t="s">
        <v>51</v>
      </c>
      <c r="B22" s="29" t="s">
        <v>1264</v>
      </c>
      <c r="C22" s="29" t="s">
        <v>58</v>
      </c>
      <c r="D22" s="29" t="s">
        <v>79</v>
      </c>
      <c r="E22" s="29" t="s">
        <v>80</v>
      </c>
      <c r="F22" s="40" t="s">
        <v>1261</v>
      </c>
      <c r="G22" s="182" t="s">
        <v>533</v>
      </c>
      <c r="H22" s="622" t="s">
        <v>1262</v>
      </c>
      <c r="I22" s="40" t="s">
        <v>1263</v>
      </c>
      <c r="J22" s="603" t="s">
        <v>95</v>
      </c>
      <c r="K22" s="604">
        <v>1</v>
      </c>
      <c r="L22" s="605">
        <f>IF(J22="Diaria",+(K22/360),IF(J22="Mensual",+(K22/12),IF(J22="Bimestral",+(K22/6),IF(J22="Trimestral",+(K22/4),IF(J22="Semestral",+(K22/2),IF(J22="Anual",+(K22/1),""))))))</f>
        <v>0.5</v>
      </c>
      <c r="M22" s="604" t="s">
        <v>47</v>
      </c>
      <c r="N22" s="588">
        <f t="shared" si="8"/>
        <v>0.4</v>
      </c>
      <c r="O22" s="606" t="s">
        <v>76</v>
      </c>
      <c r="P22" s="588" t="str">
        <f t="shared" ref="P22" si="17">IF(O22="El riesgo afecta la imagen de algún área de la organización",20%,IF(O22="El riesgo afecta la imagen de la entidad internamente, de conocimiento general nivel interno, de junta directiva y accionistas y/o de proveedores",40%,IF(O22="El riesgo afecta la imagen de la entidad con algunos usuarios de relevancia frente al logro de los objetivos",60%,IF(O22="El riesgo afecta la imagen de la entidad con efecto publicitario sistenido a nivel de sector administrativo, nivel departamental o municipal",80%,IF(O22="El riesgo afecta la imagen de la entidad a nivel nacional, con efecto publicitario sistenido a nivel país",100%,IF(O22="NA",0%,""))))))</f>
        <v/>
      </c>
      <c r="Q22" s="604" t="s">
        <v>73</v>
      </c>
      <c r="R22" s="588">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607" t="s">
        <v>60</v>
      </c>
      <c r="T22" s="607" t="s">
        <v>73</v>
      </c>
      <c r="U22" s="608">
        <f>+MAX(N22,P22,R22)</f>
        <v>0.4</v>
      </c>
      <c r="V22" s="609" t="str">
        <f t="shared" si="10"/>
        <v>Media</v>
      </c>
      <c r="W22" s="610">
        <f>+IFERROR(VLOOKUP(V22,[3]Fórmula!$F$1:$G$6,2,FALSE),"")</f>
        <v>0.6</v>
      </c>
      <c r="X22" s="611" t="s">
        <v>56</v>
      </c>
      <c r="Y22" s="610">
        <f>+IFERROR(VLOOKUP(X22,[3]Fórmula!$H$1:$I$6,2,FALSE),"")</f>
        <v>0.6</v>
      </c>
      <c r="Z22" s="611" t="str">
        <f>+IFERROR(VLOOKUP(V22&amp;X22,[3]Fórmula!$C$2:$D$26,2,FALSE),"")</f>
        <v>Moderado</v>
      </c>
      <c r="AA22" s="612">
        <f>IF(Z22="Bajo",25%,IF(Z22="Moderado",50%,IF(Z22="Alto",75%,IF(Z22="Extremo",100%,""))))</f>
        <v>0.5</v>
      </c>
      <c r="AB22" s="613"/>
      <c r="AC22" s="603" t="s">
        <v>1311</v>
      </c>
      <c r="AD22" s="40" t="s">
        <v>57</v>
      </c>
      <c r="AE22" s="589">
        <f t="shared" si="14"/>
        <v>0.25</v>
      </c>
      <c r="AF22" s="40" t="s">
        <v>215</v>
      </c>
      <c r="AG22" s="589">
        <f t="shared" si="15"/>
        <v>0.15</v>
      </c>
      <c r="AH22" s="589">
        <f t="shared" si="16"/>
        <v>0.4</v>
      </c>
      <c r="AI22" s="40" t="s">
        <v>216</v>
      </c>
      <c r="AJ22" s="40" t="s">
        <v>24</v>
      </c>
      <c r="AK22" s="40" t="s">
        <v>1312</v>
      </c>
      <c r="AL22" s="29">
        <f>+AA22*AH22</f>
        <v>0.2</v>
      </c>
      <c r="AM22" s="652" t="s">
        <v>56</v>
      </c>
      <c r="AN22" s="486" t="s">
        <v>59</v>
      </c>
      <c r="AO22" s="616"/>
      <c r="AP22" s="182"/>
      <c r="AQ22" s="46"/>
    </row>
    <row r="23" spans="1:47" ht="290.25" customHeight="1" x14ac:dyDescent="0.3">
      <c r="A23" s="640" t="s">
        <v>217</v>
      </c>
      <c r="B23" s="348" t="s">
        <v>29</v>
      </c>
      <c r="C23" s="348" t="s">
        <v>92</v>
      </c>
      <c r="D23" s="348" t="s">
        <v>79</v>
      </c>
      <c r="E23" s="348" t="s">
        <v>36</v>
      </c>
      <c r="F23" s="350" t="s">
        <v>1339</v>
      </c>
      <c r="G23" s="348" t="s">
        <v>1300</v>
      </c>
      <c r="H23" s="641" t="s">
        <v>835</v>
      </c>
      <c r="I23" s="350" t="s">
        <v>836</v>
      </c>
      <c r="J23" s="348" t="s">
        <v>66</v>
      </c>
      <c r="K23" s="348">
        <v>1</v>
      </c>
      <c r="L23" s="636">
        <f>IF(J23="Diaria",+(K23/360),IF(J23="Mensual",+(K23/12),IF(J23="Bimestral",+(K23/6),IF(J23="Trimestral",+(K23/4),IF(J23="Semestral",+(K23/2),IF(J23="Anual",+(K23/1),""))))))</f>
        <v>8.3333333333333329E-2</v>
      </c>
      <c r="M23" s="348" t="s">
        <v>73</v>
      </c>
      <c r="N23" s="348">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v>
      </c>
      <c r="O23" s="348" t="s">
        <v>31</v>
      </c>
      <c r="P23" s="348">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0.2</v>
      </c>
      <c r="Q23" s="348" t="s">
        <v>73</v>
      </c>
      <c r="R23" s="348">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635" t="s">
        <v>60</v>
      </c>
      <c r="T23" s="635" t="s">
        <v>45</v>
      </c>
      <c r="U23" s="635">
        <f>+MAX(N23,P23,R23)</f>
        <v>0.2</v>
      </c>
      <c r="V23" s="637" t="str">
        <f t="shared" si="10"/>
        <v>Muy baja</v>
      </c>
      <c r="W23" s="639">
        <f>+IFERROR(VLOOKUP(V23,Fórmula!$F$1:$G$6,2,FALSE),"")</f>
        <v>0.2</v>
      </c>
      <c r="X23" s="637" t="str">
        <f>IF(U23=20%,"Leve",IF(U23=40%,"Menor",IF(U23=60%,"Moderado",IF(U23=80%,"Mayor",IF(U23=100%,"Catastrófico","")))))</f>
        <v>Leve</v>
      </c>
      <c r="Y23" s="639">
        <f>+IFERROR(VLOOKUP(X23,Fórmula!$H$1:$I$6,2,FALSE),"")</f>
        <v>0.2</v>
      </c>
      <c r="Z23" s="352" t="str">
        <f>+IFERROR(VLOOKUP(V23&amp;X23,Fórmula!$C$2:$D$26,2,FALSE),"")</f>
        <v>Bajo</v>
      </c>
      <c r="AA23" s="643">
        <f>IF(Z23="Bajo",25%,IF(Z23="Moderado",50%,IF(Z23="Alto",75%,IF(Z23="Extremo",100%,""))))</f>
        <v>0.25</v>
      </c>
      <c r="AB23" s="642" t="s">
        <v>837</v>
      </c>
      <c r="AC23" s="404" t="s">
        <v>1341</v>
      </c>
      <c r="AD23" s="71" t="s">
        <v>57</v>
      </c>
      <c r="AE23" s="72">
        <f>IF(AD23="Preventivo",25%,IF(AD23="Detectivo",15%,IF(AD23="Correctivo",10%,"")))</f>
        <v>0.25</v>
      </c>
      <c r="AF23" s="350" t="s">
        <v>732</v>
      </c>
      <c r="AG23" s="72">
        <f>IF(AF23="Manual",15%,IF(AF23="Automático",25%,""))</f>
        <v>0.25</v>
      </c>
      <c r="AH23" s="72">
        <f>+AG23+AE23</f>
        <v>0.5</v>
      </c>
      <c r="AI23" s="348" t="s">
        <v>24</v>
      </c>
      <c r="AJ23" s="350" t="s">
        <v>838</v>
      </c>
      <c r="AK23" s="350">
        <f>+AH23*AA23</f>
        <v>0.125</v>
      </c>
      <c r="AL23" s="73">
        <f>+AA23-AK23</f>
        <v>0.125</v>
      </c>
      <c r="AM23" s="352" t="s">
        <v>169</v>
      </c>
      <c r="AN23" s="638" t="s">
        <v>59</v>
      </c>
      <c r="AO23" s="134">
        <v>1</v>
      </c>
      <c r="AP23" s="93"/>
      <c r="AQ23" s="293"/>
      <c r="AR23" s="36"/>
      <c r="AS23" s="36"/>
      <c r="AT23" s="296"/>
      <c r="AU23" s="34"/>
    </row>
  </sheetData>
  <sheetProtection formatCells="0" formatColumns="0" formatRows="0"/>
  <mergeCells count="135">
    <mergeCell ref="AN12:AN14"/>
    <mergeCell ref="Q12:Q14"/>
    <mergeCell ref="R12:R14"/>
    <mergeCell ref="N15:N16"/>
    <mergeCell ref="O12:O14"/>
    <mergeCell ref="AM15:AM16"/>
    <mergeCell ref="AN15:AN16"/>
    <mergeCell ref="AA12:AA14"/>
    <mergeCell ref="Z12:Z14"/>
    <mergeCell ref="AB12:AB14"/>
    <mergeCell ref="AM12:AM14"/>
    <mergeCell ref="X12:X14"/>
    <mergeCell ref="Y12:Y14"/>
    <mergeCell ref="V12:V14"/>
    <mergeCell ref="W12:W14"/>
    <mergeCell ref="V15:V17"/>
    <mergeCell ref="T15:T17"/>
    <mergeCell ref="AB15:AB17"/>
    <mergeCell ref="Z15:Z17"/>
    <mergeCell ref="X15:X17"/>
    <mergeCell ref="AA15:AA16"/>
    <mergeCell ref="Y15:Y16"/>
    <mergeCell ref="AN5:AN7"/>
    <mergeCell ref="A5:A8"/>
    <mergeCell ref="B5:B8"/>
    <mergeCell ref="C5:C8"/>
    <mergeCell ref="D5:D8"/>
    <mergeCell ref="E5:E8"/>
    <mergeCell ref="AA5:AA7"/>
    <mergeCell ref="W5:W7"/>
    <mergeCell ref="Y5:Y7"/>
    <mergeCell ref="U5:U7"/>
    <mergeCell ref="G5:G8"/>
    <mergeCell ref="M5:M8"/>
    <mergeCell ref="O5:O8"/>
    <mergeCell ref="N5:N7"/>
    <mergeCell ref="Z5:Z8"/>
    <mergeCell ref="AB5:AB8"/>
    <mergeCell ref="A12:A14"/>
    <mergeCell ref="B12:B14"/>
    <mergeCell ref="R5:R7"/>
    <mergeCell ref="P5:P7"/>
    <mergeCell ref="K12:K14"/>
    <mergeCell ref="L12:L14"/>
    <mergeCell ref="AM9:AM11"/>
    <mergeCell ref="AN9:AN11"/>
    <mergeCell ref="V9:V11"/>
    <mergeCell ref="W9:W11"/>
    <mergeCell ref="X9:X11"/>
    <mergeCell ref="Z9:Z11"/>
    <mergeCell ref="S9:S11"/>
    <mergeCell ref="AB9:AB11"/>
    <mergeCell ref="T9:T11"/>
    <mergeCell ref="AA9:AA11"/>
    <mergeCell ref="AM5:AM7"/>
    <mergeCell ref="C9:C11"/>
    <mergeCell ref="D9:D11"/>
    <mergeCell ref="E9:E11"/>
    <mergeCell ref="L9:L11"/>
    <mergeCell ref="M9:M11"/>
    <mergeCell ref="I9:I11"/>
    <mergeCell ref="A9:A11"/>
    <mergeCell ref="C12:C14"/>
    <mergeCell ref="D12:D14"/>
    <mergeCell ref="E12:E14"/>
    <mergeCell ref="F9:F11"/>
    <mergeCell ref="H9:H11"/>
    <mergeCell ref="B9:B11"/>
    <mergeCell ref="G9:G11"/>
    <mergeCell ref="W15:W16"/>
    <mergeCell ref="O9:O11"/>
    <mergeCell ref="T12:T14"/>
    <mergeCell ref="P15:P16"/>
    <mergeCell ref="P12:P14"/>
    <mergeCell ref="P9:P11"/>
    <mergeCell ref="Q9:Q11"/>
    <mergeCell ref="R9:R11"/>
    <mergeCell ref="U9:U11"/>
    <mergeCell ref="N9:N11"/>
    <mergeCell ref="S12:S14"/>
    <mergeCell ref="U12:U14"/>
    <mergeCell ref="F12:F14"/>
    <mergeCell ref="G12:G14"/>
    <mergeCell ref="H12:H14"/>
    <mergeCell ref="I12:I14"/>
    <mergeCell ref="J12:J14"/>
    <mergeCell ref="Y9:Y11"/>
    <mergeCell ref="Q5:Q8"/>
    <mergeCell ref="S5:S8"/>
    <mergeCell ref="T5:T8"/>
    <mergeCell ref="V5:V8"/>
    <mergeCell ref="X5:X8"/>
    <mergeCell ref="R15:R16"/>
    <mergeCell ref="U15:U16"/>
    <mergeCell ref="M12:M14"/>
    <mergeCell ref="N12:N14"/>
    <mergeCell ref="A15:A17"/>
    <mergeCell ref="B15:B17"/>
    <mergeCell ref="C15:C17"/>
    <mergeCell ref="D15:D17"/>
    <mergeCell ref="E15:E17"/>
    <mergeCell ref="F15:F17"/>
    <mergeCell ref="G15:G17"/>
    <mergeCell ref="H15:H17"/>
    <mergeCell ref="I15:I17"/>
    <mergeCell ref="K15:K17"/>
    <mergeCell ref="J15:J17"/>
    <mergeCell ref="L15:L17"/>
    <mergeCell ref="M15:M17"/>
    <mergeCell ref="O15:O17"/>
    <mergeCell ref="Q15:Q17"/>
    <mergeCell ref="S15:S17"/>
    <mergeCell ref="F5:F8"/>
    <mergeCell ref="H5:H8"/>
    <mergeCell ref="I5:I8"/>
    <mergeCell ref="J5:J8"/>
    <mergeCell ref="K5:K8"/>
    <mergeCell ref="L5:L8"/>
    <mergeCell ref="J9:J11"/>
    <mergeCell ref="K9:K11"/>
    <mergeCell ref="A1:AQ1"/>
    <mergeCell ref="A2:T3"/>
    <mergeCell ref="U2:AB3"/>
    <mergeCell ref="AC2:AK2"/>
    <mergeCell ref="AM2:AO2"/>
    <mergeCell ref="AP2:AQ2"/>
    <mergeCell ref="AC3:AC4"/>
    <mergeCell ref="AD3:AG3"/>
    <mergeCell ref="AH3:AH4"/>
    <mergeCell ref="AI3:AK3"/>
    <mergeCell ref="AL3:AN4"/>
    <mergeCell ref="AO3:AO4"/>
    <mergeCell ref="AP3:AQ4"/>
    <mergeCell ref="G4:H4"/>
    <mergeCell ref="AJ4:AK4"/>
  </mergeCells>
  <conditionalFormatting sqref="AC9 AI12:AJ13 AJ15:AL15">
    <cfRule type="containsText" dxfId="580" priority="224" operator="containsText" text="MEDIA">
      <formula>NOT(ISERROR(SEARCH("MEDIA",AC9)))</formula>
    </cfRule>
    <cfRule type="containsText" dxfId="579" priority="225" operator="containsText" text="ALTA">
      <formula>NOT(ISERROR(SEARCH("ALTA",AC9)))</formula>
    </cfRule>
  </conditionalFormatting>
  <conditionalFormatting sqref="AI22">
    <cfRule type="containsText" dxfId="578" priority="8" operator="containsText" text="BAJA">
      <formula>NOT(ISERROR(SEARCH("BAJA",AI22)))</formula>
    </cfRule>
    <cfRule type="containsText" dxfId="577" priority="9" operator="containsText" text="MEDIA">
      <formula>NOT(ISERROR(SEARCH("MEDIA",AI22)))</formula>
    </cfRule>
    <cfRule type="containsText" dxfId="576" priority="10" operator="containsText" text="ALTA">
      <formula>NOT(ISERROR(SEARCH("ALTA",AI22)))</formula>
    </cfRule>
  </conditionalFormatting>
  <conditionalFormatting sqref="AJ9:AJ11">
    <cfRule type="containsText" dxfId="575" priority="201" operator="containsText" text="BAJA">
      <formula>NOT(ISERROR(SEARCH("BAJA",AJ9)))</formula>
    </cfRule>
    <cfRule type="containsText" dxfId="574" priority="202" operator="containsText" text="MEDIA">
      <formula>NOT(ISERROR(SEARCH("MEDIA",AJ9)))</formula>
    </cfRule>
    <cfRule type="containsText" dxfId="573" priority="206" operator="containsText" text="ALTA">
      <formula>NOT(ISERROR(SEARCH("ALTA",AJ9)))</formula>
    </cfRule>
  </conditionalFormatting>
  <conditionalFormatting sqref="AJ14">
    <cfRule type="containsText" dxfId="572" priority="176" operator="containsText" text="ALTA">
      <formula>NOT(ISERROR(SEARCH("ALTA",AJ14)))</formula>
    </cfRule>
    <cfRule type="containsText" dxfId="571" priority="175" operator="containsText" text="MEDIA">
      <formula>NOT(ISERROR(SEARCH("MEDIA",AJ14)))</formula>
    </cfRule>
    <cfRule type="containsText" dxfId="570" priority="174" operator="containsText" text="BAJA">
      <formula>NOT(ISERROR(SEARCH("BAJA",AJ14)))</formula>
    </cfRule>
  </conditionalFormatting>
  <conditionalFormatting sqref="AJ16:AJ17">
    <cfRule type="containsText" dxfId="569" priority="157" operator="containsText" text="ALTA">
      <formula>NOT(ISERROR(SEARCH("ALTA",AJ16)))</formula>
    </cfRule>
    <cfRule type="containsText" dxfId="568" priority="156" operator="containsText" text="MEDIA">
      <formula>NOT(ISERROR(SEARCH("MEDIA",AJ16)))</formula>
    </cfRule>
    <cfRule type="containsText" dxfId="567" priority="155" operator="containsText" text="BAJA">
      <formula>NOT(ISERROR(SEARCH("BAJA",AJ16)))</formula>
    </cfRule>
  </conditionalFormatting>
  <conditionalFormatting sqref="AJ15:AL15 AC9 AI12:AJ13">
    <cfRule type="containsText" dxfId="566" priority="223" operator="containsText" text="BAJA">
      <formula>NOT(ISERROR(SEARCH("BAJA",AC9)))</formula>
    </cfRule>
  </conditionalFormatting>
  <conditionalFormatting sqref="AJ20:AL20">
    <cfRule type="containsText" dxfId="565" priority="40" operator="containsText" text="BAJA">
      <formula>NOT(ISERROR(SEARCH("BAJA",AJ20)))</formula>
    </cfRule>
    <cfRule type="containsText" dxfId="564" priority="42" operator="containsText" text="ALTA">
      <formula>NOT(ISERROR(SEARCH("ALTA",AJ20)))</formula>
    </cfRule>
    <cfRule type="containsText" dxfId="563" priority="41" operator="containsText" text="MEDIA">
      <formula>NOT(ISERROR(SEARCH("MEDIA",AJ20)))</formula>
    </cfRule>
  </conditionalFormatting>
  <conditionalFormatting sqref="AJ21:AL21">
    <cfRule type="containsText" dxfId="562" priority="21" operator="containsText" text="BAJA">
      <formula>NOT(ISERROR(SEARCH("BAJA",AJ21)))</formula>
    </cfRule>
    <cfRule type="containsText" dxfId="561" priority="22" operator="containsText" text="MEDIA">
      <formula>NOT(ISERROR(SEARCH("MEDIA",AJ21)))</formula>
    </cfRule>
    <cfRule type="containsText" dxfId="560" priority="23" operator="containsText" text="ALTA">
      <formula>NOT(ISERROR(SEARCH("ALTA",AJ21)))</formula>
    </cfRule>
  </conditionalFormatting>
  <conditionalFormatting sqref="AK15:AK17">
    <cfRule type="containsText" dxfId="559" priority="160" operator="containsText" text="ALTA">
      <formula>NOT(ISERROR(SEARCH("ALTA",AK15)))</formula>
    </cfRule>
    <cfRule type="containsText" dxfId="558" priority="159" operator="containsText" text="MEDIA">
      <formula>NOT(ISERROR(SEARCH("MEDIA",AK15)))</formula>
    </cfRule>
    <cfRule type="containsText" dxfId="557" priority="158" operator="containsText" text="BAJA">
      <formula>NOT(ISERROR(SEARCH("BAJA",AK15)))</formula>
    </cfRule>
  </conditionalFormatting>
  <conditionalFormatting sqref="AK20:AK21">
    <cfRule type="containsText" dxfId="556" priority="34" operator="containsText" text="BAJA">
      <formula>NOT(ISERROR(SEARCH("BAJA",AK20)))</formula>
    </cfRule>
    <cfRule type="containsText" dxfId="555" priority="35" operator="containsText" text="MEDIA">
      <formula>NOT(ISERROR(SEARCH("MEDIA",AK20)))</formula>
    </cfRule>
    <cfRule type="containsText" dxfId="554" priority="36" operator="containsText" text="ALTA">
      <formula>NOT(ISERROR(SEARCH("ALTA",AK20)))</formula>
    </cfRule>
  </conditionalFormatting>
  <conditionalFormatting sqref="AK5:AL14">
    <cfRule type="containsText" dxfId="553" priority="184" operator="containsText" text="MEDIA">
      <formula>NOT(ISERROR(SEARCH("MEDIA",AK5)))</formula>
    </cfRule>
    <cfRule type="containsText" dxfId="552" priority="183" operator="containsText" text="BAJA">
      <formula>NOT(ISERROR(SEARCH("BAJA",AK5)))</formula>
    </cfRule>
    <cfRule type="containsText" dxfId="551" priority="185" operator="containsText" text="ALTA">
      <formula>NOT(ISERROR(SEARCH("ALTA",AK5)))</formula>
    </cfRule>
  </conditionalFormatting>
  <conditionalFormatting sqref="AK23:AL23">
    <cfRule type="containsText" dxfId="550" priority="5" operator="containsText" text="BAJA">
      <formula>NOT(ISERROR(SEARCH("BAJA",AK23)))</formula>
    </cfRule>
    <cfRule type="containsText" dxfId="549" priority="6" operator="containsText" text="MEDIA">
      <formula>NOT(ISERROR(SEARCH("MEDIA",AK23)))</formula>
    </cfRule>
    <cfRule type="containsText" dxfId="548" priority="7" operator="containsText" text="ALTA">
      <formula>NOT(ISERROR(SEARCH("ALTA",AK23)))</formula>
    </cfRule>
  </conditionalFormatting>
  <conditionalFormatting sqref="AL5:AL18">
    <cfRule type="cellIs" dxfId="547" priority="124" operator="between">
      <formula>0%</formula>
      <formula>25%</formula>
    </cfRule>
    <cfRule type="cellIs" dxfId="546" priority="122" operator="between">
      <formula>51%</formula>
      <formula>75%</formula>
    </cfRule>
    <cfRule type="cellIs" dxfId="545" priority="121" operator="greaterThan">
      <formula>75%</formula>
    </cfRule>
    <cfRule type="cellIs" dxfId="544" priority="123" operator="between">
      <formula>26%</formula>
      <formula>50%</formula>
    </cfRule>
  </conditionalFormatting>
  <conditionalFormatting sqref="AL16:AL18 AI18:AK18 AQ18:AQ19">
    <cfRule type="containsText" dxfId="543" priority="150" operator="containsText" text="MEDIA">
      <formula>NOT(ISERROR(SEARCH("MEDIA",AI16)))</formula>
    </cfRule>
    <cfRule type="containsText" dxfId="542" priority="151" operator="containsText" text="ALTA">
      <formula>NOT(ISERROR(SEARCH("ALTA",AI16)))</formula>
    </cfRule>
    <cfRule type="containsText" dxfId="541" priority="149" operator="containsText" text="BAJA">
      <formula>NOT(ISERROR(SEARCH("BAJA",AI16)))</formula>
    </cfRule>
  </conditionalFormatting>
  <conditionalFormatting sqref="AL20:AL21">
    <cfRule type="cellIs" dxfId="540" priority="25" operator="between">
      <formula>51%</formula>
      <formula>75%</formula>
    </cfRule>
    <cfRule type="cellIs" dxfId="539" priority="24" operator="greaterThan">
      <formula>75%</formula>
    </cfRule>
    <cfRule type="cellIs" dxfId="538" priority="27" operator="between">
      <formula>0%</formula>
      <formula>25%</formula>
    </cfRule>
    <cfRule type="cellIs" dxfId="537" priority="26" operator="between">
      <formula>26%</formula>
      <formula>50%</formula>
    </cfRule>
  </conditionalFormatting>
  <conditionalFormatting sqref="AL22">
    <cfRule type="containsText" dxfId="536" priority="17" operator="containsText" text="ALTA">
      <formula>NOT(ISERROR(SEARCH("ALTA",AL22)))</formula>
    </cfRule>
    <cfRule type="containsText" dxfId="535" priority="16" operator="containsText" text="MEDIA">
      <formula>NOT(ISERROR(SEARCH("MEDIA",AL22)))</formula>
    </cfRule>
    <cfRule type="containsText" dxfId="534" priority="15" operator="containsText" text="BAJA">
      <formula>NOT(ISERROR(SEARCH("BAJA",AL22)))</formula>
    </cfRule>
  </conditionalFormatting>
  <conditionalFormatting sqref="AL22:AL23">
    <cfRule type="cellIs" dxfId="533" priority="1" operator="greaterThan">
      <formula>75%</formula>
    </cfRule>
    <cfRule type="cellIs" dxfId="532" priority="4" operator="between">
      <formula>0%</formula>
      <formula>25%</formula>
    </cfRule>
    <cfRule type="cellIs" dxfId="531" priority="3" operator="between">
      <formula>26%</formula>
      <formula>50%</formula>
    </cfRule>
    <cfRule type="cellIs" dxfId="530" priority="2" operator="between">
      <formula>51%</formula>
      <formula>75%</formula>
    </cfRule>
  </conditionalFormatting>
  <conditionalFormatting sqref="AO15:AP17">
    <cfRule type="containsText" dxfId="529" priority="172" operator="containsText" text="MEDIA">
      <formula>NOT(ISERROR(SEARCH("MEDIA",AO15)))</formula>
    </cfRule>
    <cfRule type="containsText" dxfId="528" priority="173" operator="containsText" text="ALTA">
      <formula>NOT(ISERROR(SEARCH("ALTA",AO15)))</formula>
    </cfRule>
    <cfRule type="containsText" dxfId="527" priority="171" operator="containsText" text="BAJA">
      <formula>NOT(ISERROR(SEARCH("BAJA",AO15)))</formula>
    </cfRule>
  </conditionalFormatting>
  <conditionalFormatting sqref="AO20:AP21">
    <cfRule type="containsText" dxfId="526" priority="20" operator="containsText" text="ALTA">
      <formula>NOT(ISERROR(SEARCH("ALTA",AO20)))</formula>
    </cfRule>
    <cfRule type="containsText" dxfId="525" priority="19" operator="containsText" text="MEDIA">
      <formula>NOT(ISERROR(SEARCH("MEDIA",AO20)))</formula>
    </cfRule>
    <cfRule type="containsText" dxfId="524" priority="18" operator="containsText" text="BAJA">
      <formula>NOT(ISERROR(SEARCH("BAJA",AO20)))</formula>
    </cfRule>
  </conditionalFormatting>
  <dataValidations count="16">
    <dataValidation type="list" allowBlank="1" showInputMessage="1" showErrorMessage="1" sqref="A5 A9:A15 A18:A23" xr:uid="{00000000-0002-0000-0D00-000004000000}">
      <formula1>"SI,NO"</formula1>
    </dataValidation>
    <dataValidation type="list" allowBlank="1" showInputMessage="1" showErrorMessage="1" sqref="AF20:AF23 AF5:AF18" xr:uid="{00000000-0002-0000-0D00-000000000000}">
      <formula1>"Manual,Automático"</formula1>
    </dataValidation>
    <dataValidation type="list" allowBlank="1" showInputMessage="1" showErrorMessage="1" sqref="B19" xr:uid="{279F93E6-51C7-46CD-9504-CB56021ECC6A}">
      <formula1>INDIRECT("PROC[PROCESOS]")</formula1>
    </dataValidation>
    <dataValidation type="list" allowBlank="1" showInputMessage="1" showErrorMessage="1" sqref="D19" xr:uid="{0BDB3B3C-B88F-481A-ABAB-AC171CE6C879}">
      <formula1>INDIRECT("FACT[FACTOR]")</formula1>
    </dataValidation>
    <dataValidation type="list" allowBlank="1" showInputMessage="1" showErrorMessage="1" sqref="E19" xr:uid="{12BE2EC0-ED03-4ED5-8F9F-6ADFA5457F72}">
      <formula1>INDIRECT("CLAS[CLASIFICACION]")</formula1>
    </dataValidation>
    <dataValidation type="list" allowBlank="1" showInputMessage="1" showErrorMessage="1" sqref="J19" xr:uid="{3F2BE465-FC68-4567-B421-D6A2ED980DE9}">
      <formula1>INDIRECT("PERI[PERIODICIDAD]")</formula1>
    </dataValidation>
    <dataValidation type="list" allowBlank="1" showInputMessage="1" showErrorMessage="1" sqref="M19" xr:uid="{94C45080-1818-425A-9423-9C21CDAE0B64}">
      <formula1>INDIRECT("ECON[ECONO]")</formula1>
    </dataValidation>
    <dataValidation type="list" allowBlank="1" showInputMessage="1" showErrorMessage="1" sqref="O19" xr:uid="{62615D71-61A8-4D8A-B671-9B5806DF3C61}">
      <formula1>INDIRECT("REPU[REPUT]")</formula1>
    </dataValidation>
    <dataValidation type="list" allowBlank="1" showInputMessage="1" showErrorMessage="1" sqref="Q19" xr:uid="{CC7DB902-1ADA-4CF3-8D91-665596574408}">
      <formula1>INDIRECT("OPER[OPER]")</formula1>
    </dataValidation>
    <dataValidation type="list" allowBlank="1" showInputMessage="1" showErrorMessage="1" sqref="S19" xr:uid="{8C1E9D26-7DB5-42EE-A37E-D92527DCF742}">
      <formula1>INDIRECT("ACTI[ACTIVO]")</formula1>
    </dataValidation>
    <dataValidation type="list" allowBlank="1" showInputMessage="1" showErrorMessage="1" sqref="T19" xr:uid="{8E1A04FB-A798-4654-8B03-8440C1FE27D1}">
      <formula1>INDIRECT("CRIT[CRITERIO]")</formula1>
    </dataValidation>
    <dataValidation type="list" allowBlank="1" showInputMessage="1" showErrorMessage="1" sqref="AN19" xr:uid="{571F2A0A-7F1D-47CD-95FD-950DBAE7D6E4}">
      <formula1>INDIRECT("TRAT[TRATAMIENTO]")</formula1>
    </dataValidation>
    <dataValidation type="list" allowBlank="1" showInputMessage="1" showErrorMessage="1" sqref="AF19" xr:uid="{A2DC4094-80F9-4DB9-8997-CE70CCC73DD7}">
      <formula1>INDIRECT("IMPL[IMPLEMENTACION]")</formula1>
    </dataValidation>
    <dataValidation type="list" allowBlank="1" showInputMessage="1" showErrorMessage="1" sqref="AD19" xr:uid="{8A0DF6F5-132B-409C-A398-9D3F47C139F7}">
      <formula1>INDIRECT("CONT[CONTROL]")</formula1>
    </dataValidation>
    <dataValidation type="list" allowBlank="1" showInputMessage="1" showErrorMessage="1" sqref="AI19" xr:uid="{664BCD72-BD23-4FAB-BBBD-0FE992DB191B}">
      <formula1>INDIRECT("DOCU[DOCUMENTADO]")</formula1>
    </dataValidation>
    <dataValidation type="list" allowBlank="1" showInputMessage="1" showErrorMessage="1" sqref="AI22" xr:uid="{3AFF8B5F-192F-417C-A4FB-80C7037DDD20}">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D07ECF02-AA3C-4DC5-95F6-11C1B7D8E40B}">
          <x14:formula1>
            <xm:f>Listas!$K$2:$K$6</xm:f>
          </x14:formula1>
          <xm:sqref>S18</xm:sqref>
        </x14:dataValidation>
        <x14:dataValidation type="list" allowBlank="1" showInputMessage="1" showErrorMessage="1" xr:uid="{CF7A69AB-FCD1-463C-B09B-3A0E751D42B9}">
          <x14:formula1>
            <xm:f>Listas!$G$2:$G$13</xm:f>
          </x14:formula1>
          <xm:sqref>C19</xm:sqref>
        </x14:dataValidation>
        <x14:dataValidation type="list" allowBlank="1" showInputMessage="1" showErrorMessage="1" xr:uid="{D57C314A-80DC-48DF-BDD3-A3799C640111}">
          <x14:formula1>
            <xm:f>Listas!$C$2:$C$8</xm:f>
          </x14:formula1>
          <xm:sqref>E18 E23</xm:sqref>
        </x14:dataValidation>
        <x14:dataValidation type="list" allowBlank="1" showInputMessage="1" showErrorMessage="1" xr:uid="{E6840EF3-8403-44FB-8F3C-13A014139E06}">
          <x14:formula1>
            <xm:f>Listas!$B$2:$B$7</xm:f>
          </x14:formula1>
          <xm:sqref>D18 D23</xm:sqref>
        </x14:dataValidation>
        <x14:dataValidation type="list" allowBlank="1" showInputMessage="1" showErrorMessage="1" xr:uid="{572AF06F-93DE-4D40-A7FB-4636C5FBD164}">
          <x14:formula1>
            <xm:f>Listas!$Q$2:$Q$8</xm:f>
          </x14:formula1>
          <xm:sqref>J18 J23</xm:sqref>
        </x14:dataValidation>
        <x14:dataValidation type="list" allowBlank="1" showInputMessage="1" showErrorMessage="1" xr:uid="{587DFA25-D0C0-438E-94E8-84F408B4125A}">
          <x14:formula1>
            <xm:f>Listas!$L$2:$L$5</xm:f>
          </x14:formula1>
          <xm:sqref>T18 T23</xm:sqref>
        </x14:dataValidation>
        <x14:dataValidation type="list" allowBlank="1" showInputMessage="1" showErrorMessage="1" xr:uid="{A8A9E5DB-B0C4-4A9B-822E-64E444558CA1}">
          <x14:formula1>
            <xm:f>Listas!$G$2:$G$11</xm:f>
          </x14:formula1>
          <xm:sqref>C18 C23</xm:sqref>
        </x14:dataValidation>
        <x14:dataValidation type="list" allowBlank="1" showInputMessage="1" showErrorMessage="1" xr:uid="{59502154-D391-4A84-9A63-C46B38498E22}">
          <x14:formula1>
            <xm:f>Listas!$F$2:$F$4</xm:f>
          </x14:formula1>
          <xm:sqref>AD18 AD23</xm:sqref>
        </x14:dataValidation>
        <x14:dataValidation type="list" allowBlank="1" showInputMessage="1" showErrorMessage="1" xr:uid="{472DB969-1C0A-4A6A-838B-C783A6954163}">
          <x14:formula1>
            <xm:f>Listas!$H$2:$H$3</xm:f>
          </x14:formula1>
          <xm:sqref>AI18 AI23</xm:sqref>
        </x14:dataValidation>
        <x14:dataValidation type="list" allowBlank="1" showInputMessage="1" showErrorMessage="1" xr:uid="{9D303249-7EC2-4C4D-88D8-369E666FE161}">
          <x14:formula1>
            <xm:f>Listas!$P$2:$P$7</xm:f>
          </x14:formula1>
          <xm:sqref>Q18 Q23</xm:sqref>
        </x14:dataValidation>
        <x14:dataValidation type="list" allowBlank="1" showInputMessage="1" showErrorMessage="1" xr:uid="{A36E12E0-B6B1-45B8-B366-D674CEDCADB9}">
          <x14:formula1>
            <xm:f>Listas!$O$2:$O$7</xm:f>
          </x14:formula1>
          <xm:sqref>O18 O23</xm:sqref>
        </x14:dataValidation>
        <x14:dataValidation type="list" allowBlank="1" showInputMessage="1" showErrorMessage="1" xr:uid="{EBCC1737-7E6C-4553-9D4A-756F115B8FA5}">
          <x14:formula1>
            <xm:f>Listas!$N$2:$N$7</xm:f>
          </x14:formula1>
          <xm:sqref>M18 M23</xm:sqref>
        </x14:dataValidation>
        <x14:dataValidation type="list" allowBlank="1" showInputMessage="1" showErrorMessage="1" xr:uid="{A5DECE54-A112-40ED-8975-9C6F8E755807}">
          <x14:formula1>
            <xm:f>Listas!$M$2:$M$15</xm:f>
          </x14:formula1>
          <xm:sqref>B18 B23</xm:sqref>
        </x14:dataValidation>
        <x14:dataValidation type="list" allowBlank="1" showInputMessage="1" showErrorMessage="1" xr:uid="{9ACD32C6-3EA2-4CCB-9081-99B2C817F668}">
          <x14:formula1>
            <xm:f>Listas!$K$2:$K$5</xm:f>
          </x14:formula1>
          <xm:sqref>S23</xm:sqref>
        </x14:dataValidation>
        <x14:dataValidation type="list" allowBlank="1" showInputMessage="1" showErrorMessage="1" xr:uid="{08B237C4-3821-4B6C-9036-7D3BE0ADC7A0}">
          <x14:formula1>
            <xm:f>Listas!$J$2:$J$6</xm:f>
          </x14:formula1>
          <xm:sqref>AN23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Y298"/>
  <sheetViews>
    <sheetView zoomScale="55" zoomScaleNormal="80" workbookViewId="0">
      <pane ySplit="3" topLeftCell="A23" activePane="bottomLeft" state="frozen"/>
      <selection activeCell="G4" sqref="G4:G13"/>
      <selection pane="bottomLeft" activeCell="H23" sqref="H23"/>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4.5546875" style="2" customWidth="1"/>
    <col min="9" max="9" width="32.44140625" style="2" customWidth="1"/>
    <col min="10" max="10" width="20.109375" style="2" customWidth="1"/>
    <col min="11" max="11" width="15.33203125" style="2" customWidth="1"/>
    <col min="12" max="12" width="20.33203125" style="2" customWidth="1"/>
    <col min="13" max="13" width="20.5546875" style="2" customWidth="1"/>
    <col min="14" max="14" width="3.44140625" style="2" hidden="1" customWidth="1"/>
    <col min="15" max="15" width="20.109375" style="2" customWidth="1"/>
    <col min="16" max="16" width="3.44140625" style="2" hidden="1" customWidth="1"/>
    <col min="17" max="17" width="25.554687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4.44140625" style="2" customWidth="1"/>
    <col min="29" max="29" width="70" style="2" customWidth="1"/>
    <col min="30" max="30" width="10" style="2" hidden="1" customWidth="1"/>
    <col min="31" max="31" width="8.44140625" style="21" hidden="1" customWidth="1"/>
    <col min="32" max="32" width="20.33203125" style="21" customWidth="1"/>
    <col min="33" max="33" width="9" style="21" hidden="1" customWidth="1"/>
    <col min="34" max="34" width="14.109375" style="21" customWidth="1"/>
    <col min="35" max="35" width="14.6640625" style="6" customWidth="1"/>
    <col min="36" max="36" width="20.6640625" style="2" customWidth="1"/>
    <col min="37" max="37" width="8.88671875" style="2" hidden="1" customWidth="1"/>
    <col min="38" max="38" width="12.109375" style="2" hidden="1" customWidth="1"/>
    <col min="39" max="39" width="14.88671875" style="2" hidden="1" customWidth="1"/>
    <col min="40" max="40" width="9.109375" style="2" hidden="1" customWidth="1"/>
    <col min="41" max="41" width="33.6640625" style="2" hidden="1" customWidth="1"/>
    <col min="42" max="43" width="13.6640625" style="2" hidden="1" customWidth="1"/>
    <col min="44" max="44" width="13.6640625" style="24" hidden="1" customWidth="1"/>
    <col min="45" max="45" width="13.6640625" style="2" customWidth="1"/>
    <col min="46" max="46" width="15.33203125" style="2" customWidth="1"/>
    <col min="47" max="47" width="2.33203125" style="5" customWidth="1"/>
    <col min="48" max="48" width="49.33203125" style="5" customWidth="1"/>
    <col min="49" max="49" width="19.44140625" style="4" customWidth="1"/>
    <col min="50" max="207" width="11.5546875" style="1"/>
    <col min="208" max="208" width="21.88671875" style="1" customWidth="1"/>
    <col min="209" max="209" width="13.88671875" style="1" customWidth="1"/>
    <col min="210" max="210" width="38.6640625" style="1" customWidth="1"/>
    <col min="211" max="211" width="3" style="1" bestFit="1" customWidth="1"/>
    <col min="212" max="212" width="32.33203125" style="1" customWidth="1"/>
    <col min="213" max="213" width="46.33203125" style="1" customWidth="1"/>
    <col min="214" max="214" width="19" style="1" customWidth="1"/>
    <col min="215" max="215" width="0" style="1" hidden="1" customWidth="1"/>
    <col min="216" max="216" width="17.6640625" style="1" customWidth="1"/>
    <col min="217" max="217" width="0" style="1" hidden="1" customWidth="1"/>
    <col min="218" max="218" width="22.33203125" style="1" customWidth="1"/>
    <col min="219" max="219" width="5.33203125" style="1" customWidth="1"/>
    <col min="220" max="220" width="36.33203125" style="1" customWidth="1"/>
    <col min="221" max="221" width="5.6640625" style="1" customWidth="1"/>
    <col min="222" max="222" width="0" style="1" hidden="1" customWidth="1"/>
    <col min="223" max="223" width="20.6640625" style="1" customWidth="1"/>
    <col min="224" max="224" width="4.88671875" style="1" customWidth="1"/>
    <col min="225" max="225" width="0" style="1" hidden="1" customWidth="1"/>
    <col min="226" max="226" width="24.6640625" style="1" customWidth="1"/>
    <col min="227" max="227" width="12.33203125" style="1" customWidth="1"/>
    <col min="228" max="228" width="0" style="1" hidden="1" customWidth="1"/>
    <col min="229" max="229" width="3.44140625" style="1" customWidth="1"/>
    <col min="230" max="230" width="0" style="1" hidden="1" customWidth="1"/>
    <col min="231" max="231" width="17.6640625" style="1" customWidth="1"/>
    <col min="232" max="232" width="3.44140625" style="1" customWidth="1"/>
    <col min="233" max="233" width="0" style="1" hidden="1" customWidth="1"/>
    <col min="234" max="234" width="23.6640625" style="1" customWidth="1"/>
    <col min="235" max="235" width="10" style="1" customWidth="1"/>
    <col min="236" max="236" width="0" style="1" hidden="1" customWidth="1"/>
    <col min="237" max="238" width="14.6640625" style="1" customWidth="1"/>
    <col min="239" max="239" width="12.88671875" style="1" customWidth="1"/>
    <col min="240" max="240" width="3.33203125" style="1" customWidth="1"/>
    <col min="241" max="241" width="30.33203125" style="1" customWidth="1"/>
    <col min="242" max="242" width="5" style="1" customWidth="1"/>
    <col min="243" max="243" width="0" style="1" hidden="1" customWidth="1"/>
    <col min="244" max="244" width="14.33203125" style="1" customWidth="1"/>
    <col min="245" max="245" width="5.6640625" style="1" customWidth="1"/>
    <col min="246" max="246" width="0" style="1" hidden="1" customWidth="1"/>
    <col min="247" max="247" width="17.33203125" style="1" customWidth="1"/>
    <col min="248" max="248" width="12.6640625" style="1" customWidth="1"/>
    <col min="249" max="249" width="0" style="1" hidden="1" customWidth="1"/>
    <col min="250" max="250" width="5.33203125" style="1" customWidth="1"/>
    <col min="251" max="251" width="0" style="1" hidden="1" customWidth="1"/>
    <col min="252" max="252" width="17" style="1" customWidth="1"/>
    <col min="253" max="253" width="6.33203125" style="1" customWidth="1"/>
    <col min="254" max="254" width="0" style="1" hidden="1" customWidth="1"/>
    <col min="255" max="255" width="14.33203125" style="1" customWidth="1"/>
    <col min="256" max="256" width="7.5546875" style="1" customWidth="1"/>
    <col min="257" max="257" width="0" style="1" hidden="1" customWidth="1"/>
    <col min="258" max="259" width="14.33203125" style="1" customWidth="1"/>
    <col min="260" max="260" width="20.88671875" style="1" customWidth="1"/>
    <col min="261" max="261" width="14.44140625" style="1" customWidth="1"/>
    <col min="262" max="262" width="15" style="1" customWidth="1"/>
    <col min="263" max="263" width="2.6640625" style="1" customWidth="1"/>
    <col min="264" max="264" width="11.6640625" style="1" customWidth="1"/>
    <col min="265" max="265" width="11.5546875" style="1" customWidth="1"/>
    <col min="266" max="266" width="2.33203125" style="1" customWidth="1"/>
    <col min="267" max="267" width="41" style="1" customWidth="1"/>
    <col min="268" max="268" width="14.33203125" style="1" customWidth="1"/>
    <col min="269" max="270" width="11.5546875" style="1" customWidth="1"/>
    <col min="271" max="271" width="21.88671875" style="1" customWidth="1"/>
    <col min="272" max="463" width="11.5546875" style="1"/>
    <col min="464" max="464" width="21.88671875" style="1" customWidth="1"/>
    <col min="465" max="465" width="13.88671875" style="1" customWidth="1"/>
    <col min="466" max="466" width="38.6640625" style="1" customWidth="1"/>
    <col min="467" max="467" width="3" style="1" bestFit="1" customWidth="1"/>
    <col min="468" max="468" width="32.33203125" style="1" customWidth="1"/>
    <col min="469" max="469" width="46.33203125" style="1" customWidth="1"/>
    <col min="470" max="470" width="19" style="1" customWidth="1"/>
    <col min="471" max="471" width="0" style="1" hidden="1" customWidth="1"/>
    <col min="472" max="472" width="17.6640625" style="1" customWidth="1"/>
    <col min="473" max="473" width="0" style="1" hidden="1" customWidth="1"/>
    <col min="474" max="474" width="22.33203125" style="1" customWidth="1"/>
    <col min="475" max="475" width="5.33203125" style="1" customWidth="1"/>
    <col min="476" max="476" width="36.33203125" style="1" customWidth="1"/>
    <col min="477" max="477" width="5.6640625" style="1" customWidth="1"/>
    <col min="478" max="478" width="0" style="1" hidden="1" customWidth="1"/>
    <col min="479" max="479" width="20.6640625" style="1" customWidth="1"/>
    <col min="480" max="480" width="4.88671875" style="1" customWidth="1"/>
    <col min="481" max="481" width="0" style="1" hidden="1" customWidth="1"/>
    <col min="482" max="482" width="24.6640625" style="1" customWidth="1"/>
    <col min="483" max="483" width="12.33203125" style="1" customWidth="1"/>
    <col min="484" max="484" width="0" style="1" hidden="1" customWidth="1"/>
    <col min="485" max="485" width="3.44140625" style="1" customWidth="1"/>
    <col min="486" max="486" width="0" style="1" hidden="1" customWidth="1"/>
    <col min="487" max="487" width="17.6640625" style="1" customWidth="1"/>
    <col min="488" max="488" width="3.44140625" style="1" customWidth="1"/>
    <col min="489" max="489" width="0" style="1" hidden="1" customWidth="1"/>
    <col min="490" max="490" width="23.6640625" style="1" customWidth="1"/>
    <col min="491" max="491" width="10" style="1" customWidth="1"/>
    <col min="492" max="492" width="0" style="1" hidden="1" customWidth="1"/>
    <col min="493" max="494" width="14.6640625" style="1" customWidth="1"/>
    <col min="495" max="495" width="12.88671875" style="1" customWidth="1"/>
    <col min="496" max="496" width="3.33203125" style="1" customWidth="1"/>
    <col min="497" max="497" width="30.33203125" style="1" customWidth="1"/>
    <col min="498" max="498" width="5" style="1" customWidth="1"/>
    <col min="499" max="499" width="0" style="1" hidden="1" customWidth="1"/>
    <col min="500" max="500" width="14.33203125" style="1" customWidth="1"/>
    <col min="501" max="501" width="5.6640625" style="1" customWidth="1"/>
    <col min="502" max="502" width="0" style="1" hidden="1" customWidth="1"/>
    <col min="503" max="503" width="17.33203125" style="1" customWidth="1"/>
    <col min="504" max="504" width="12.6640625" style="1" customWidth="1"/>
    <col min="505" max="505" width="0" style="1" hidden="1" customWidth="1"/>
    <col min="506" max="506" width="5.33203125" style="1" customWidth="1"/>
    <col min="507" max="507" width="0" style="1" hidden="1" customWidth="1"/>
    <col min="508" max="508" width="17" style="1" customWidth="1"/>
    <col min="509" max="509" width="6.33203125" style="1" customWidth="1"/>
    <col min="510" max="510" width="0" style="1" hidden="1" customWidth="1"/>
    <col min="511" max="511" width="14.33203125" style="1" customWidth="1"/>
    <col min="512" max="512" width="7.5546875" style="1" customWidth="1"/>
    <col min="513" max="513" width="0" style="1" hidden="1" customWidth="1"/>
    <col min="514" max="515" width="14.33203125" style="1" customWidth="1"/>
    <col min="516" max="516" width="20.88671875" style="1" customWidth="1"/>
    <col min="517" max="517" width="14.44140625" style="1" customWidth="1"/>
    <col min="518" max="518" width="15" style="1" customWidth="1"/>
    <col min="519" max="519" width="2.6640625" style="1" customWidth="1"/>
    <col min="520" max="520" width="11.6640625" style="1" customWidth="1"/>
    <col min="521" max="521" width="11.5546875" style="1" customWidth="1"/>
    <col min="522" max="522" width="2.33203125" style="1" customWidth="1"/>
    <col min="523" max="523" width="41" style="1" customWidth="1"/>
    <col min="524" max="524" width="14.33203125" style="1" customWidth="1"/>
    <col min="525" max="526" width="11.5546875" style="1" customWidth="1"/>
    <col min="527" max="527" width="21.88671875" style="1" customWidth="1"/>
    <col min="528" max="719" width="11.5546875" style="1"/>
    <col min="720" max="720" width="21.88671875" style="1" customWidth="1"/>
    <col min="721" max="721" width="13.88671875" style="1" customWidth="1"/>
    <col min="722" max="722" width="38.6640625" style="1" customWidth="1"/>
    <col min="723" max="723" width="3" style="1" bestFit="1" customWidth="1"/>
    <col min="724" max="724" width="32.33203125" style="1" customWidth="1"/>
    <col min="725" max="725" width="46.33203125" style="1" customWidth="1"/>
    <col min="726" max="726" width="19" style="1" customWidth="1"/>
    <col min="727" max="727" width="0" style="1" hidden="1" customWidth="1"/>
    <col min="728" max="728" width="17.6640625" style="1" customWidth="1"/>
    <col min="729" max="729" width="0" style="1" hidden="1" customWidth="1"/>
    <col min="730" max="730" width="22.33203125" style="1" customWidth="1"/>
    <col min="731" max="731" width="5.33203125" style="1" customWidth="1"/>
    <col min="732" max="732" width="36.33203125" style="1" customWidth="1"/>
    <col min="733" max="733" width="5.6640625" style="1" customWidth="1"/>
    <col min="734" max="734" width="0" style="1" hidden="1" customWidth="1"/>
    <col min="735" max="735" width="20.6640625" style="1" customWidth="1"/>
    <col min="736" max="736" width="4.88671875" style="1" customWidth="1"/>
    <col min="737" max="737" width="0" style="1" hidden="1" customWidth="1"/>
    <col min="738" max="738" width="24.6640625" style="1" customWidth="1"/>
    <col min="739" max="739" width="12.33203125" style="1" customWidth="1"/>
    <col min="740" max="740" width="0" style="1" hidden="1" customWidth="1"/>
    <col min="741" max="741" width="3.44140625" style="1" customWidth="1"/>
    <col min="742" max="742" width="0" style="1" hidden="1" customWidth="1"/>
    <col min="743" max="743" width="17.6640625" style="1" customWidth="1"/>
    <col min="744" max="744" width="3.44140625" style="1" customWidth="1"/>
    <col min="745" max="745" width="0" style="1" hidden="1" customWidth="1"/>
    <col min="746" max="746" width="23.6640625" style="1" customWidth="1"/>
    <col min="747" max="747" width="10" style="1" customWidth="1"/>
    <col min="748" max="748" width="0" style="1" hidden="1" customWidth="1"/>
    <col min="749" max="750" width="14.6640625" style="1" customWidth="1"/>
    <col min="751" max="751" width="12.88671875" style="1" customWidth="1"/>
    <col min="752" max="752" width="3.33203125" style="1" customWidth="1"/>
    <col min="753" max="753" width="30.33203125" style="1" customWidth="1"/>
    <col min="754" max="754" width="5" style="1" customWidth="1"/>
    <col min="755" max="755" width="0" style="1" hidden="1" customWidth="1"/>
    <col min="756" max="756" width="14.33203125" style="1" customWidth="1"/>
    <col min="757" max="757" width="5.6640625" style="1" customWidth="1"/>
    <col min="758" max="758" width="0" style="1" hidden="1" customWidth="1"/>
    <col min="759" max="759" width="17.33203125" style="1" customWidth="1"/>
    <col min="760" max="760" width="12.6640625" style="1" customWidth="1"/>
    <col min="761" max="761" width="0" style="1" hidden="1" customWidth="1"/>
    <col min="762" max="762" width="5.33203125" style="1" customWidth="1"/>
    <col min="763" max="763" width="0" style="1" hidden="1" customWidth="1"/>
    <col min="764" max="764" width="17" style="1" customWidth="1"/>
    <col min="765" max="765" width="6.33203125" style="1" customWidth="1"/>
    <col min="766" max="766" width="0" style="1" hidden="1" customWidth="1"/>
    <col min="767" max="767" width="14.33203125" style="1" customWidth="1"/>
    <col min="768" max="768" width="7.5546875" style="1" customWidth="1"/>
    <col min="769" max="769" width="0" style="1" hidden="1" customWidth="1"/>
    <col min="770" max="771" width="14.33203125" style="1" customWidth="1"/>
    <col min="772" max="772" width="20.88671875" style="1" customWidth="1"/>
    <col min="773" max="773" width="14.44140625" style="1" customWidth="1"/>
    <col min="774" max="774" width="15" style="1" customWidth="1"/>
    <col min="775" max="775" width="2.6640625" style="1" customWidth="1"/>
    <col min="776" max="776" width="11.6640625" style="1" customWidth="1"/>
    <col min="777" max="777" width="11.5546875" style="1" customWidth="1"/>
    <col min="778" max="778" width="2.33203125" style="1" customWidth="1"/>
    <col min="779" max="779" width="41" style="1" customWidth="1"/>
    <col min="780" max="780" width="14.33203125" style="1" customWidth="1"/>
    <col min="781" max="782" width="11.5546875" style="1" customWidth="1"/>
    <col min="783" max="783" width="21.88671875" style="1" customWidth="1"/>
    <col min="784" max="975" width="11.5546875" style="1"/>
    <col min="976" max="976" width="21.88671875" style="1" customWidth="1"/>
    <col min="977" max="977" width="13.88671875" style="1" customWidth="1"/>
    <col min="978" max="978" width="38.6640625" style="1" customWidth="1"/>
    <col min="979" max="979" width="3" style="1" bestFit="1" customWidth="1"/>
    <col min="980" max="980" width="32.33203125" style="1" customWidth="1"/>
    <col min="981" max="981" width="46.33203125" style="1" customWidth="1"/>
    <col min="982" max="982" width="19" style="1" customWidth="1"/>
    <col min="983" max="983" width="0" style="1" hidden="1" customWidth="1"/>
    <col min="984" max="984" width="17.6640625" style="1" customWidth="1"/>
    <col min="985" max="985" width="0" style="1" hidden="1" customWidth="1"/>
    <col min="986" max="986" width="22.33203125" style="1" customWidth="1"/>
    <col min="987" max="987" width="5.33203125" style="1" customWidth="1"/>
    <col min="988" max="988" width="36.33203125" style="1" customWidth="1"/>
    <col min="989" max="989" width="5.6640625" style="1" customWidth="1"/>
    <col min="990" max="990" width="0" style="1" hidden="1" customWidth="1"/>
    <col min="991" max="991" width="20.6640625" style="1" customWidth="1"/>
    <col min="992" max="992" width="4.88671875" style="1" customWidth="1"/>
    <col min="993" max="993" width="0" style="1" hidden="1" customWidth="1"/>
    <col min="994" max="994" width="24.6640625" style="1" customWidth="1"/>
    <col min="995" max="995" width="12.33203125" style="1" customWidth="1"/>
    <col min="996" max="996" width="0" style="1" hidden="1" customWidth="1"/>
    <col min="997" max="997" width="3.44140625" style="1" customWidth="1"/>
    <col min="998" max="998" width="0" style="1" hidden="1" customWidth="1"/>
    <col min="999" max="999" width="17.6640625" style="1" customWidth="1"/>
    <col min="1000" max="1000" width="3.44140625" style="1" customWidth="1"/>
    <col min="1001" max="1001" width="0" style="1" hidden="1" customWidth="1"/>
    <col min="1002" max="1002" width="23.6640625" style="1" customWidth="1"/>
    <col min="1003" max="1003" width="10" style="1" customWidth="1"/>
    <col min="1004" max="1004" width="0" style="1" hidden="1" customWidth="1"/>
    <col min="1005" max="1006" width="14.6640625" style="1" customWidth="1"/>
    <col min="1007" max="1007" width="12.88671875" style="1" customWidth="1"/>
    <col min="1008" max="1008" width="3.33203125" style="1" customWidth="1"/>
    <col min="1009" max="1009" width="30.33203125" style="1" customWidth="1"/>
    <col min="1010" max="1010" width="5" style="1" customWidth="1"/>
    <col min="1011" max="1011" width="0" style="1" hidden="1" customWidth="1"/>
    <col min="1012" max="1012" width="14.33203125" style="1" customWidth="1"/>
    <col min="1013" max="1013" width="5.6640625" style="1" customWidth="1"/>
    <col min="1014" max="1014" width="0" style="1" hidden="1" customWidth="1"/>
    <col min="1015" max="1015" width="17.33203125" style="1" customWidth="1"/>
    <col min="1016" max="1016" width="12.6640625" style="1" customWidth="1"/>
    <col min="1017" max="1017" width="0" style="1" hidden="1" customWidth="1"/>
    <col min="1018" max="1018" width="5.33203125" style="1" customWidth="1"/>
    <col min="1019" max="1019" width="0" style="1" hidden="1" customWidth="1"/>
    <col min="1020" max="1020" width="17" style="1" customWidth="1"/>
    <col min="1021" max="1021" width="6.33203125" style="1" customWidth="1"/>
    <col min="1022" max="1022" width="0" style="1" hidden="1" customWidth="1"/>
    <col min="1023" max="1023" width="14.33203125" style="1" customWidth="1"/>
    <col min="1024" max="1024" width="7.5546875" style="1" customWidth="1"/>
    <col min="1025" max="1025" width="0" style="1" hidden="1" customWidth="1"/>
    <col min="1026" max="1027" width="14.33203125" style="1" customWidth="1"/>
    <col min="1028" max="1028" width="20.88671875" style="1" customWidth="1"/>
    <col min="1029" max="1029" width="14.44140625" style="1" customWidth="1"/>
    <col min="1030" max="1030" width="15" style="1" customWidth="1"/>
    <col min="1031" max="1031" width="2.6640625" style="1" customWidth="1"/>
    <col min="1032" max="1032" width="11.6640625" style="1" customWidth="1"/>
    <col min="1033" max="1033" width="11.5546875" style="1" customWidth="1"/>
    <col min="1034" max="1034" width="2.33203125" style="1" customWidth="1"/>
    <col min="1035" max="1035" width="41" style="1" customWidth="1"/>
    <col min="1036" max="1036" width="14.33203125" style="1" customWidth="1"/>
    <col min="1037" max="1038" width="11.5546875" style="1" customWidth="1"/>
    <col min="1039" max="1039" width="21.88671875" style="1" customWidth="1"/>
    <col min="1040" max="1231" width="11.5546875" style="1"/>
    <col min="1232" max="1232" width="21.88671875" style="1" customWidth="1"/>
    <col min="1233" max="1233" width="13.88671875" style="1" customWidth="1"/>
    <col min="1234" max="1234" width="38.6640625" style="1" customWidth="1"/>
    <col min="1235" max="1235" width="3" style="1" bestFit="1" customWidth="1"/>
    <col min="1236" max="1236" width="32.33203125" style="1" customWidth="1"/>
    <col min="1237" max="1237" width="46.33203125" style="1" customWidth="1"/>
    <col min="1238" max="1238" width="19" style="1" customWidth="1"/>
    <col min="1239" max="1239" width="0" style="1" hidden="1" customWidth="1"/>
    <col min="1240" max="1240" width="17.6640625" style="1" customWidth="1"/>
    <col min="1241" max="1241" width="0" style="1" hidden="1" customWidth="1"/>
    <col min="1242" max="1242" width="22.33203125" style="1" customWidth="1"/>
    <col min="1243" max="1243" width="5.33203125" style="1" customWidth="1"/>
    <col min="1244" max="1244" width="36.33203125" style="1" customWidth="1"/>
    <col min="1245" max="1245" width="5.6640625" style="1" customWidth="1"/>
    <col min="1246" max="1246" width="0" style="1" hidden="1" customWidth="1"/>
    <col min="1247" max="1247" width="20.6640625" style="1" customWidth="1"/>
    <col min="1248" max="1248" width="4.88671875" style="1" customWidth="1"/>
    <col min="1249" max="1249" width="0" style="1" hidden="1" customWidth="1"/>
    <col min="1250" max="1250" width="24.6640625" style="1" customWidth="1"/>
    <col min="1251" max="1251" width="12.33203125" style="1" customWidth="1"/>
    <col min="1252" max="1252" width="0" style="1" hidden="1" customWidth="1"/>
    <col min="1253" max="1253" width="3.44140625" style="1" customWidth="1"/>
    <col min="1254" max="1254" width="0" style="1" hidden="1" customWidth="1"/>
    <col min="1255" max="1255" width="17.6640625" style="1" customWidth="1"/>
    <col min="1256" max="1256" width="3.44140625" style="1" customWidth="1"/>
    <col min="1257" max="1257" width="0" style="1" hidden="1" customWidth="1"/>
    <col min="1258" max="1258" width="23.6640625" style="1" customWidth="1"/>
    <col min="1259" max="1259" width="10" style="1" customWidth="1"/>
    <col min="1260" max="1260" width="0" style="1" hidden="1" customWidth="1"/>
    <col min="1261" max="1262" width="14.6640625" style="1" customWidth="1"/>
    <col min="1263" max="1263" width="12.88671875" style="1" customWidth="1"/>
    <col min="1264" max="1264" width="3.33203125" style="1" customWidth="1"/>
    <col min="1265" max="1265" width="30.33203125" style="1" customWidth="1"/>
    <col min="1266" max="1266" width="5" style="1" customWidth="1"/>
    <col min="1267" max="1267" width="0" style="1" hidden="1" customWidth="1"/>
    <col min="1268" max="1268" width="14.33203125" style="1" customWidth="1"/>
    <col min="1269" max="1269" width="5.6640625" style="1" customWidth="1"/>
    <col min="1270" max="1270" width="0" style="1" hidden="1" customWidth="1"/>
    <col min="1271" max="1271" width="17.33203125" style="1" customWidth="1"/>
    <col min="1272" max="1272" width="12.6640625" style="1" customWidth="1"/>
    <col min="1273" max="1273" width="0" style="1" hidden="1" customWidth="1"/>
    <col min="1274" max="1274" width="5.33203125" style="1" customWidth="1"/>
    <col min="1275" max="1275" width="0" style="1" hidden="1" customWidth="1"/>
    <col min="1276" max="1276" width="17" style="1" customWidth="1"/>
    <col min="1277" max="1277" width="6.33203125" style="1" customWidth="1"/>
    <col min="1278" max="1278" width="0" style="1" hidden="1" customWidth="1"/>
    <col min="1279" max="1279" width="14.33203125" style="1" customWidth="1"/>
    <col min="1280" max="1280" width="7.5546875" style="1" customWidth="1"/>
    <col min="1281" max="1281" width="0" style="1" hidden="1" customWidth="1"/>
    <col min="1282" max="1283" width="14.33203125" style="1" customWidth="1"/>
    <col min="1284" max="1284" width="20.88671875" style="1" customWidth="1"/>
    <col min="1285" max="1285" width="14.44140625" style="1" customWidth="1"/>
    <col min="1286" max="1286" width="15" style="1" customWidth="1"/>
    <col min="1287" max="1287" width="2.6640625" style="1" customWidth="1"/>
    <col min="1288" max="1288" width="11.6640625" style="1" customWidth="1"/>
    <col min="1289" max="1289" width="11.5546875" style="1" customWidth="1"/>
    <col min="1290" max="1290" width="2.33203125" style="1" customWidth="1"/>
    <col min="1291" max="1291" width="41" style="1" customWidth="1"/>
    <col min="1292" max="1292" width="14.33203125" style="1" customWidth="1"/>
    <col min="1293" max="1294" width="11.5546875" style="1" customWidth="1"/>
    <col min="1295" max="1295" width="21.88671875" style="1" customWidth="1"/>
    <col min="1296" max="1487" width="11.5546875" style="1"/>
    <col min="1488" max="1488" width="21.88671875" style="1" customWidth="1"/>
    <col min="1489" max="1489" width="13.88671875" style="1" customWidth="1"/>
    <col min="1490" max="1490" width="38.6640625" style="1" customWidth="1"/>
    <col min="1491" max="1491" width="3" style="1" bestFit="1" customWidth="1"/>
    <col min="1492" max="1492" width="32.33203125" style="1" customWidth="1"/>
    <col min="1493" max="1493" width="46.33203125" style="1" customWidth="1"/>
    <col min="1494" max="1494" width="19" style="1" customWidth="1"/>
    <col min="1495" max="1495" width="0" style="1" hidden="1" customWidth="1"/>
    <col min="1496" max="1496" width="17.6640625" style="1" customWidth="1"/>
    <col min="1497" max="1497" width="0" style="1" hidden="1" customWidth="1"/>
    <col min="1498" max="1498" width="22.33203125" style="1" customWidth="1"/>
    <col min="1499" max="1499" width="5.33203125" style="1" customWidth="1"/>
    <col min="1500" max="1500" width="36.33203125" style="1" customWidth="1"/>
    <col min="1501" max="1501" width="5.6640625" style="1" customWidth="1"/>
    <col min="1502" max="1502" width="0" style="1" hidden="1" customWidth="1"/>
    <col min="1503" max="1503" width="20.6640625" style="1" customWidth="1"/>
    <col min="1504" max="1504" width="4.88671875" style="1" customWidth="1"/>
    <col min="1505" max="1505" width="0" style="1" hidden="1" customWidth="1"/>
    <col min="1506" max="1506" width="24.6640625" style="1" customWidth="1"/>
    <col min="1507" max="1507" width="12.33203125" style="1" customWidth="1"/>
    <col min="1508" max="1508" width="0" style="1" hidden="1" customWidth="1"/>
    <col min="1509" max="1509" width="3.44140625" style="1" customWidth="1"/>
    <col min="1510" max="1510" width="0" style="1" hidden="1" customWidth="1"/>
    <col min="1511" max="1511" width="17.6640625" style="1" customWidth="1"/>
    <col min="1512" max="1512" width="3.44140625" style="1" customWidth="1"/>
    <col min="1513" max="1513" width="0" style="1" hidden="1" customWidth="1"/>
    <col min="1514" max="1514" width="23.6640625" style="1" customWidth="1"/>
    <col min="1515" max="1515" width="10" style="1" customWidth="1"/>
    <col min="1516" max="1516" width="0" style="1" hidden="1" customWidth="1"/>
    <col min="1517" max="1518" width="14.6640625" style="1" customWidth="1"/>
    <col min="1519" max="1519" width="12.88671875" style="1" customWidth="1"/>
    <col min="1520" max="1520" width="3.33203125" style="1" customWidth="1"/>
    <col min="1521" max="1521" width="30.33203125" style="1" customWidth="1"/>
    <col min="1522" max="1522" width="5" style="1" customWidth="1"/>
    <col min="1523" max="1523" width="0" style="1" hidden="1" customWidth="1"/>
    <col min="1524" max="1524" width="14.33203125" style="1" customWidth="1"/>
    <col min="1525" max="1525" width="5.6640625" style="1" customWidth="1"/>
    <col min="1526" max="1526" width="0" style="1" hidden="1" customWidth="1"/>
    <col min="1527" max="1527" width="17.33203125" style="1" customWidth="1"/>
    <col min="1528" max="1528" width="12.6640625" style="1" customWidth="1"/>
    <col min="1529" max="1529" width="0" style="1" hidden="1" customWidth="1"/>
    <col min="1530" max="1530" width="5.33203125" style="1" customWidth="1"/>
    <col min="1531" max="1531" width="0" style="1" hidden="1" customWidth="1"/>
    <col min="1532" max="1532" width="17" style="1" customWidth="1"/>
    <col min="1533" max="1533" width="6.33203125" style="1" customWidth="1"/>
    <col min="1534" max="1534" width="0" style="1" hidden="1" customWidth="1"/>
    <col min="1535" max="1535" width="14.33203125" style="1" customWidth="1"/>
    <col min="1536" max="1536" width="7.5546875" style="1" customWidth="1"/>
    <col min="1537" max="1537" width="0" style="1" hidden="1" customWidth="1"/>
    <col min="1538" max="1539" width="14.33203125" style="1" customWidth="1"/>
    <col min="1540" max="1540" width="20.88671875" style="1" customWidth="1"/>
    <col min="1541" max="1541" width="14.44140625" style="1" customWidth="1"/>
    <col min="1542" max="1542" width="15" style="1" customWidth="1"/>
    <col min="1543" max="1543" width="2.6640625" style="1" customWidth="1"/>
    <col min="1544" max="1544" width="11.6640625" style="1" customWidth="1"/>
    <col min="1545" max="1545" width="11.5546875" style="1" customWidth="1"/>
    <col min="1546" max="1546" width="2.33203125" style="1" customWidth="1"/>
    <col min="1547" max="1547" width="41" style="1" customWidth="1"/>
    <col min="1548" max="1548" width="14.33203125" style="1" customWidth="1"/>
    <col min="1549" max="1550" width="11.5546875" style="1" customWidth="1"/>
    <col min="1551" max="1551" width="21.88671875" style="1" customWidth="1"/>
    <col min="1552" max="1743" width="11.5546875" style="1"/>
    <col min="1744" max="1744" width="21.88671875" style="1" customWidth="1"/>
    <col min="1745" max="1745" width="13.88671875" style="1" customWidth="1"/>
    <col min="1746" max="1746" width="38.6640625" style="1" customWidth="1"/>
    <col min="1747" max="1747" width="3" style="1" bestFit="1" customWidth="1"/>
    <col min="1748" max="1748" width="32.33203125" style="1" customWidth="1"/>
    <col min="1749" max="1749" width="46.33203125" style="1" customWidth="1"/>
    <col min="1750" max="1750" width="19" style="1" customWidth="1"/>
    <col min="1751" max="1751" width="0" style="1" hidden="1" customWidth="1"/>
    <col min="1752" max="1752" width="17.6640625" style="1" customWidth="1"/>
    <col min="1753" max="1753" width="0" style="1" hidden="1" customWidth="1"/>
    <col min="1754" max="1754" width="22.33203125" style="1" customWidth="1"/>
    <col min="1755" max="1755" width="5.33203125" style="1" customWidth="1"/>
    <col min="1756" max="1756" width="36.33203125" style="1" customWidth="1"/>
    <col min="1757" max="1757" width="5.6640625" style="1" customWidth="1"/>
    <col min="1758" max="1758" width="0" style="1" hidden="1" customWidth="1"/>
    <col min="1759" max="1759" width="20.6640625" style="1" customWidth="1"/>
    <col min="1760" max="1760" width="4.88671875" style="1" customWidth="1"/>
    <col min="1761" max="1761" width="0" style="1" hidden="1" customWidth="1"/>
    <col min="1762" max="1762" width="24.6640625" style="1" customWidth="1"/>
    <col min="1763" max="1763" width="12.33203125" style="1" customWidth="1"/>
    <col min="1764" max="1764" width="0" style="1" hidden="1" customWidth="1"/>
    <col min="1765" max="1765" width="3.44140625" style="1" customWidth="1"/>
    <col min="1766" max="1766" width="0" style="1" hidden="1" customWidth="1"/>
    <col min="1767" max="1767" width="17.6640625" style="1" customWidth="1"/>
    <col min="1768" max="1768" width="3.44140625" style="1" customWidth="1"/>
    <col min="1769" max="1769" width="0" style="1" hidden="1" customWidth="1"/>
    <col min="1770" max="1770" width="23.6640625" style="1" customWidth="1"/>
    <col min="1771" max="1771" width="10" style="1" customWidth="1"/>
    <col min="1772" max="1772" width="0" style="1" hidden="1" customWidth="1"/>
    <col min="1773" max="1774" width="14.6640625" style="1" customWidth="1"/>
    <col min="1775" max="1775" width="12.88671875" style="1" customWidth="1"/>
    <col min="1776" max="1776" width="3.33203125" style="1" customWidth="1"/>
    <col min="1777" max="1777" width="30.33203125" style="1" customWidth="1"/>
    <col min="1778" max="1778" width="5" style="1" customWidth="1"/>
    <col min="1779" max="1779" width="0" style="1" hidden="1" customWidth="1"/>
    <col min="1780" max="1780" width="14.33203125" style="1" customWidth="1"/>
    <col min="1781" max="1781" width="5.6640625" style="1" customWidth="1"/>
    <col min="1782" max="1782" width="0" style="1" hidden="1" customWidth="1"/>
    <col min="1783" max="1783" width="17.33203125" style="1" customWidth="1"/>
    <col min="1784" max="1784" width="12.6640625" style="1" customWidth="1"/>
    <col min="1785" max="1785" width="0" style="1" hidden="1" customWidth="1"/>
    <col min="1786" max="1786" width="5.33203125" style="1" customWidth="1"/>
    <col min="1787" max="1787" width="0" style="1" hidden="1" customWidth="1"/>
    <col min="1788" max="1788" width="17" style="1" customWidth="1"/>
    <col min="1789" max="1789" width="6.33203125" style="1" customWidth="1"/>
    <col min="1790" max="1790" width="0" style="1" hidden="1" customWidth="1"/>
    <col min="1791" max="1791" width="14.33203125" style="1" customWidth="1"/>
    <col min="1792" max="1792" width="7.5546875" style="1" customWidth="1"/>
    <col min="1793" max="1793" width="0" style="1" hidden="1" customWidth="1"/>
    <col min="1794" max="1795" width="14.33203125" style="1" customWidth="1"/>
    <col min="1796" max="1796" width="20.88671875" style="1" customWidth="1"/>
    <col min="1797" max="1797" width="14.44140625" style="1" customWidth="1"/>
    <col min="1798" max="1798" width="15" style="1" customWidth="1"/>
    <col min="1799" max="1799" width="2.6640625" style="1" customWidth="1"/>
    <col min="1800" max="1800" width="11.6640625" style="1" customWidth="1"/>
    <col min="1801" max="1801" width="11.5546875" style="1" customWidth="1"/>
    <col min="1802" max="1802" width="2.33203125" style="1" customWidth="1"/>
    <col min="1803" max="1803" width="41" style="1" customWidth="1"/>
    <col min="1804" max="1804" width="14.33203125" style="1" customWidth="1"/>
    <col min="1805" max="1806" width="11.5546875" style="1" customWidth="1"/>
    <col min="1807" max="1807" width="21.88671875" style="1" customWidth="1"/>
    <col min="1808" max="1999" width="11.5546875" style="1"/>
    <col min="2000" max="2000" width="21.88671875" style="1" customWidth="1"/>
    <col min="2001" max="2001" width="13.88671875" style="1" customWidth="1"/>
    <col min="2002" max="2002" width="38.6640625" style="1" customWidth="1"/>
    <col min="2003" max="2003" width="3" style="1" bestFit="1" customWidth="1"/>
    <col min="2004" max="2004" width="32.33203125" style="1" customWidth="1"/>
    <col min="2005" max="2005" width="46.33203125" style="1" customWidth="1"/>
    <col min="2006" max="2006" width="19" style="1" customWidth="1"/>
    <col min="2007" max="2007" width="0" style="1" hidden="1" customWidth="1"/>
    <col min="2008" max="2008" width="17.6640625" style="1" customWidth="1"/>
    <col min="2009" max="2009" width="0" style="1" hidden="1" customWidth="1"/>
    <col min="2010" max="2010" width="22.33203125" style="1" customWidth="1"/>
    <col min="2011" max="2011" width="5.33203125" style="1" customWidth="1"/>
    <col min="2012" max="2012" width="36.33203125" style="1" customWidth="1"/>
    <col min="2013" max="2013" width="5.6640625" style="1" customWidth="1"/>
    <col min="2014" max="2014" width="0" style="1" hidden="1" customWidth="1"/>
    <col min="2015" max="2015" width="20.6640625" style="1" customWidth="1"/>
    <col min="2016" max="2016" width="4.88671875" style="1" customWidth="1"/>
    <col min="2017" max="2017" width="0" style="1" hidden="1" customWidth="1"/>
    <col min="2018" max="2018" width="24.6640625" style="1" customWidth="1"/>
    <col min="2019" max="2019" width="12.33203125" style="1" customWidth="1"/>
    <col min="2020" max="2020" width="0" style="1" hidden="1" customWidth="1"/>
    <col min="2021" max="2021" width="3.44140625" style="1" customWidth="1"/>
    <col min="2022" max="2022" width="0" style="1" hidden="1" customWidth="1"/>
    <col min="2023" max="2023" width="17.6640625" style="1" customWidth="1"/>
    <col min="2024" max="2024" width="3.44140625" style="1" customWidth="1"/>
    <col min="2025" max="2025" width="0" style="1" hidden="1" customWidth="1"/>
    <col min="2026" max="2026" width="23.6640625" style="1" customWidth="1"/>
    <col min="2027" max="2027" width="10" style="1" customWidth="1"/>
    <col min="2028" max="2028" width="0" style="1" hidden="1" customWidth="1"/>
    <col min="2029" max="2030" width="14.6640625" style="1" customWidth="1"/>
    <col min="2031" max="2031" width="12.88671875" style="1" customWidth="1"/>
    <col min="2032" max="2032" width="3.33203125" style="1" customWidth="1"/>
    <col min="2033" max="2033" width="30.33203125" style="1" customWidth="1"/>
    <col min="2034" max="2034" width="5" style="1" customWidth="1"/>
    <col min="2035" max="2035" width="0" style="1" hidden="1" customWidth="1"/>
    <col min="2036" max="2036" width="14.33203125" style="1" customWidth="1"/>
    <col min="2037" max="2037" width="5.6640625" style="1" customWidth="1"/>
    <col min="2038" max="2038" width="0" style="1" hidden="1" customWidth="1"/>
    <col min="2039" max="2039" width="17.33203125" style="1" customWidth="1"/>
    <col min="2040" max="2040" width="12.6640625" style="1" customWidth="1"/>
    <col min="2041" max="2041" width="0" style="1" hidden="1" customWidth="1"/>
    <col min="2042" max="2042" width="5.33203125" style="1" customWidth="1"/>
    <col min="2043" max="2043" width="0" style="1" hidden="1" customWidth="1"/>
    <col min="2044" max="2044" width="17" style="1" customWidth="1"/>
    <col min="2045" max="2045" width="6.33203125" style="1" customWidth="1"/>
    <col min="2046" max="2046" width="0" style="1" hidden="1" customWidth="1"/>
    <col min="2047" max="2047" width="14.33203125" style="1" customWidth="1"/>
    <col min="2048" max="2048" width="7.5546875" style="1" customWidth="1"/>
    <col min="2049" max="2049" width="0" style="1" hidden="1" customWidth="1"/>
    <col min="2050" max="2051" width="14.33203125" style="1" customWidth="1"/>
    <col min="2052" max="2052" width="20.88671875" style="1" customWidth="1"/>
    <col min="2053" max="2053" width="14.44140625" style="1" customWidth="1"/>
    <col min="2054" max="2054" width="15" style="1" customWidth="1"/>
    <col min="2055" max="2055" width="2.6640625" style="1" customWidth="1"/>
    <col min="2056" max="2056" width="11.6640625" style="1" customWidth="1"/>
    <col min="2057" max="2057" width="11.5546875" style="1" customWidth="1"/>
    <col min="2058" max="2058" width="2.33203125" style="1" customWidth="1"/>
    <col min="2059" max="2059" width="41" style="1" customWidth="1"/>
    <col min="2060" max="2060" width="14.33203125" style="1" customWidth="1"/>
    <col min="2061" max="2062" width="11.5546875" style="1" customWidth="1"/>
    <col min="2063" max="2063" width="21.88671875" style="1" customWidth="1"/>
    <col min="2064" max="2255" width="11.5546875" style="1"/>
    <col min="2256" max="2256" width="21.88671875" style="1" customWidth="1"/>
    <col min="2257" max="2257" width="13.88671875" style="1" customWidth="1"/>
    <col min="2258" max="2258" width="38.6640625" style="1" customWidth="1"/>
    <col min="2259" max="2259" width="3" style="1" bestFit="1" customWidth="1"/>
    <col min="2260" max="2260" width="32.33203125" style="1" customWidth="1"/>
    <col min="2261" max="2261" width="46.33203125" style="1" customWidth="1"/>
    <col min="2262" max="2262" width="19" style="1" customWidth="1"/>
    <col min="2263" max="2263" width="0" style="1" hidden="1" customWidth="1"/>
    <col min="2264" max="2264" width="17.6640625" style="1" customWidth="1"/>
    <col min="2265" max="2265" width="0" style="1" hidden="1" customWidth="1"/>
    <col min="2266" max="2266" width="22.33203125" style="1" customWidth="1"/>
    <col min="2267" max="2267" width="5.33203125" style="1" customWidth="1"/>
    <col min="2268" max="2268" width="36.33203125" style="1" customWidth="1"/>
    <col min="2269" max="2269" width="5.6640625" style="1" customWidth="1"/>
    <col min="2270" max="2270" width="0" style="1" hidden="1" customWidth="1"/>
    <col min="2271" max="2271" width="20.6640625" style="1" customWidth="1"/>
    <col min="2272" max="2272" width="4.88671875" style="1" customWidth="1"/>
    <col min="2273" max="2273" width="0" style="1" hidden="1" customWidth="1"/>
    <col min="2274" max="2274" width="24.6640625" style="1" customWidth="1"/>
    <col min="2275" max="2275" width="12.33203125" style="1" customWidth="1"/>
    <col min="2276" max="2276" width="0" style="1" hidden="1" customWidth="1"/>
    <col min="2277" max="2277" width="3.44140625" style="1" customWidth="1"/>
    <col min="2278" max="2278" width="0" style="1" hidden="1" customWidth="1"/>
    <col min="2279" max="2279" width="17.6640625" style="1" customWidth="1"/>
    <col min="2280" max="2280" width="3.44140625" style="1" customWidth="1"/>
    <col min="2281" max="2281" width="0" style="1" hidden="1" customWidth="1"/>
    <col min="2282" max="2282" width="23.6640625" style="1" customWidth="1"/>
    <col min="2283" max="2283" width="10" style="1" customWidth="1"/>
    <col min="2284" max="2284" width="0" style="1" hidden="1" customWidth="1"/>
    <col min="2285" max="2286" width="14.6640625" style="1" customWidth="1"/>
    <col min="2287" max="2287" width="12.88671875" style="1" customWidth="1"/>
    <col min="2288" max="2288" width="3.33203125" style="1" customWidth="1"/>
    <col min="2289" max="2289" width="30.33203125" style="1" customWidth="1"/>
    <col min="2290" max="2290" width="5" style="1" customWidth="1"/>
    <col min="2291" max="2291" width="0" style="1" hidden="1" customWidth="1"/>
    <col min="2292" max="2292" width="14.33203125" style="1" customWidth="1"/>
    <col min="2293" max="2293" width="5.6640625" style="1" customWidth="1"/>
    <col min="2294" max="2294" width="0" style="1" hidden="1" customWidth="1"/>
    <col min="2295" max="2295" width="17.33203125" style="1" customWidth="1"/>
    <col min="2296" max="2296" width="12.6640625" style="1" customWidth="1"/>
    <col min="2297" max="2297" width="0" style="1" hidden="1" customWidth="1"/>
    <col min="2298" max="2298" width="5.33203125" style="1" customWidth="1"/>
    <col min="2299" max="2299" width="0" style="1" hidden="1" customWidth="1"/>
    <col min="2300" max="2300" width="17" style="1" customWidth="1"/>
    <col min="2301" max="2301" width="6.33203125" style="1" customWidth="1"/>
    <col min="2302" max="2302" width="0" style="1" hidden="1" customWidth="1"/>
    <col min="2303" max="2303" width="14.33203125" style="1" customWidth="1"/>
    <col min="2304" max="2304" width="7.5546875" style="1" customWidth="1"/>
    <col min="2305" max="2305" width="0" style="1" hidden="1" customWidth="1"/>
    <col min="2306" max="2307" width="14.33203125" style="1" customWidth="1"/>
    <col min="2308" max="2308" width="20.88671875" style="1" customWidth="1"/>
    <col min="2309" max="2309" width="14.44140625" style="1" customWidth="1"/>
    <col min="2310" max="2310" width="15" style="1" customWidth="1"/>
    <col min="2311" max="2311" width="2.6640625" style="1" customWidth="1"/>
    <col min="2312" max="2312" width="11.6640625" style="1" customWidth="1"/>
    <col min="2313" max="2313" width="11.5546875" style="1" customWidth="1"/>
    <col min="2314" max="2314" width="2.33203125" style="1" customWidth="1"/>
    <col min="2315" max="2315" width="41" style="1" customWidth="1"/>
    <col min="2316" max="2316" width="14.33203125" style="1" customWidth="1"/>
    <col min="2317" max="2318" width="11.5546875" style="1" customWidth="1"/>
    <col min="2319" max="2319" width="21.88671875" style="1" customWidth="1"/>
    <col min="2320" max="2511" width="11.5546875" style="1"/>
    <col min="2512" max="2512" width="21.88671875" style="1" customWidth="1"/>
    <col min="2513" max="2513" width="13.88671875" style="1" customWidth="1"/>
    <col min="2514" max="2514" width="38.6640625" style="1" customWidth="1"/>
    <col min="2515" max="2515" width="3" style="1" bestFit="1" customWidth="1"/>
    <col min="2516" max="2516" width="32.33203125" style="1" customWidth="1"/>
    <col min="2517" max="2517" width="46.33203125" style="1" customWidth="1"/>
    <col min="2518" max="2518" width="19" style="1" customWidth="1"/>
    <col min="2519" max="2519" width="0" style="1" hidden="1" customWidth="1"/>
    <col min="2520" max="2520" width="17.6640625" style="1" customWidth="1"/>
    <col min="2521" max="2521" width="0" style="1" hidden="1" customWidth="1"/>
    <col min="2522" max="2522" width="22.33203125" style="1" customWidth="1"/>
    <col min="2523" max="2523" width="5.33203125" style="1" customWidth="1"/>
    <col min="2524" max="2524" width="36.33203125" style="1" customWidth="1"/>
    <col min="2525" max="2525" width="5.6640625" style="1" customWidth="1"/>
    <col min="2526" max="2526" width="0" style="1" hidden="1" customWidth="1"/>
    <col min="2527" max="2527" width="20.6640625" style="1" customWidth="1"/>
    <col min="2528" max="2528" width="4.88671875" style="1" customWidth="1"/>
    <col min="2529" max="2529" width="0" style="1" hidden="1" customWidth="1"/>
    <col min="2530" max="2530" width="24.6640625" style="1" customWidth="1"/>
    <col min="2531" max="2531" width="12.33203125" style="1" customWidth="1"/>
    <col min="2532" max="2532" width="0" style="1" hidden="1" customWidth="1"/>
    <col min="2533" max="2533" width="3.44140625" style="1" customWidth="1"/>
    <col min="2534" max="2534" width="0" style="1" hidden="1" customWidth="1"/>
    <col min="2535" max="2535" width="17.6640625" style="1" customWidth="1"/>
    <col min="2536" max="2536" width="3.44140625" style="1" customWidth="1"/>
    <col min="2537" max="2537" width="0" style="1" hidden="1" customWidth="1"/>
    <col min="2538" max="2538" width="23.6640625" style="1" customWidth="1"/>
    <col min="2539" max="2539" width="10" style="1" customWidth="1"/>
    <col min="2540" max="2540" width="0" style="1" hidden="1" customWidth="1"/>
    <col min="2541" max="2542" width="14.6640625" style="1" customWidth="1"/>
    <col min="2543" max="2543" width="12.88671875" style="1" customWidth="1"/>
    <col min="2544" max="2544" width="3.33203125" style="1" customWidth="1"/>
    <col min="2545" max="2545" width="30.33203125" style="1" customWidth="1"/>
    <col min="2546" max="2546" width="5" style="1" customWidth="1"/>
    <col min="2547" max="2547" width="0" style="1" hidden="1" customWidth="1"/>
    <col min="2548" max="2548" width="14.33203125" style="1" customWidth="1"/>
    <col min="2549" max="2549" width="5.6640625" style="1" customWidth="1"/>
    <col min="2550" max="2550" width="0" style="1" hidden="1" customWidth="1"/>
    <col min="2551" max="2551" width="17.33203125" style="1" customWidth="1"/>
    <col min="2552" max="2552" width="12.6640625" style="1" customWidth="1"/>
    <col min="2553" max="2553" width="0" style="1" hidden="1" customWidth="1"/>
    <col min="2554" max="2554" width="5.33203125" style="1" customWidth="1"/>
    <col min="2555" max="2555" width="0" style="1" hidden="1" customWidth="1"/>
    <col min="2556" max="2556" width="17" style="1" customWidth="1"/>
    <col min="2557" max="2557" width="6.33203125" style="1" customWidth="1"/>
    <col min="2558" max="2558" width="0" style="1" hidden="1" customWidth="1"/>
    <col min="2559" max="2559" width="14.33203125" style="1" customWidth="1"/>
    <col min="2560" max="2560" width="7.5546875" style="1" customWidth="1"/>
    <col min="2561" max="2561" width="0" style="1" hidden="1" customWidth="1"/>
    <col min="2562" max="2563" width="14.33203125" style="1" customWidth="1"/>
    <col min="2564" max="2564" width="20.88671875" style="1" customWidth="1"/>
    <col min="2565" max="2565" width="14.44140625" style="1" customWidth="1"/>
    <col min="2566" max="2566" width="15" style="1" customWidth="1"/>
    <col min="2567" max="2567" width="2.6640625" style="1" customWidth="1"/>
    <col min="2568" max="2568" width="11.6640625" style="1" customWidth="1"/>
    <col min="2569" max="2569" width="11.5546875" style="1" customWidth="1"/>
    <col min="2570" max="2570" width="2.33203125" style="1" customWidth="1"/>
    <col min="2571" max="2571" width="41" style="1" customWidth="1"/>
    <col min="2572" max="2572" width="14.33203125" style="1" customWidth="1"/>
    <col min="2573" max="2574" width="11.5546875" style="1" customWidth="1"/>
    <col min="2575" max="2575" width="21.88671875" style="1" customWidth="1"/>
    <col min="2576" max="2767" width="11.5546875" style="1"/>
    <col min="2768" max="2768" width="21.88671875" style="1" customWidth="1"/>
    <col min="2769" max="2769" width="13.88671875" style="1" customWidth="1"/>
    <col min="2770" max="2770" width="38.6640625" style="1" customWidth="1"/>
    <col min="2771" max="2771" width="3" style="1" bestFit="1" customWidth="1"/>
    <col min="2772" max="2772" width="32.33203125" style="1" customWidth="1"/>
    <col min="2773" max="2773" width="46.33203125" style="1" customWidth="1"/>
    <col min="2774" max="2774" width="19" style="1" customWidth="1"/>
    <col min="2775" max="2775" width="0" style="1" hidden="1" customWidth="1"/>
    <col min="2776" max="2776" width="17.6640625" style="1" customWidth="1"/>
    <col min="2777" max="2777" width="0" style="1" hidden="1" customWidth="1"/>
    <col min="2778" max="2778" width="22.33203125" style="1" customWidth="1"/>
    <col min="2779" max="2779" width="5.33203125" style="1" customWidth="1"/>
    <col min="2780" max="2780" width="36.33203125" style="1" customWidth="1"/>
    <col min="2781" max="2781" width="5.6640625" style="1" customWidth="1"/>
    <col min="2782" max="2782" width="0" style="1" hidden="1" customWidth="1"/>
    <col min="2783" max="2783" width="20.6640625" style="1" customWidth="1"/>
    <col min="2784" max="2784" width="4.88671875" style="1" customWidth="1"/>
    <col min="2785" max="2785" width="0" style="1" hidden="1" customWidth="1"/>
    <col min="2786" max="2786" width="24.6640625" style="1" customWidth="1"/>
    <col min="2787" max="2787" width="12.33203125" style="1" customWidth="1"/>
    <col min="2788" max="2788" width="0" style="1" hidden="1" customWidth="1"/>
    <col min="2789" max="2789" width="3.44140625" style="1" customWidth="1"/>
    <col min="2790" max="2790" width="0" style="1" hidden="1" customWidth="1"/>
    <col min="2791" max="2791" width="17.6640625" style="1" customWidth="1"/>
    <col min="2792" max="2792" width="3.44140625" style="1" customWidth="1"/>
    <col min="2793" max="2793" width="0" style="1" hidden="1" customWidth="1"/>
    <col min="2794" max="2794" width="23.6640625" style="1" customWidth="1"/>
    <col min="2795" max="2795" width="10" style="1" customWidth="1"/>
    <col min="2796" max="2796" width="0" style="1" hidden="1" customWidth="1"/>
    <col min="2797" max="2798" width="14.6640625" style="1" customWidth="1"/>
    <col min="2799" max="2799" width="12.88671875" style="1" customWidth="1"/>
    <col min="2800" max="2800" width="3.33203125" style="1" customWidth="1"/>
    <col min="2801" max="2801" width="30.33203125" style="1" customWidth="1"/>
    <col min="2802" max="2802" width="5" style="1" customWidth="1"/>
    <col min="2803" max="2803" width="0" style="1" hidden="1" customWidth="1"/>
    <col min="2804" max="2804" width="14.33203125" style="1" customWidth="1"/>
    <col min="2805" max="2805" width="5.6640625" style="1" customWidth="1"/>
    <col min="2806" max="2806" width="0" style="1" hidden="1" customWidth="1"/>
    <col min="2807" max="2807" width="17.33203125" style="1" customWidth="1"/>
    <col min="2808" max="2808" width="12.6640625" style="1" customWidth="1"/>
    <col min="2809" max="2809" width="0" style="1" hidden="1" customWidth="1"/>
    <col min="2810" max="2810" width="5.33203125" style="1" customWidth="1"/>
    <col min="2811" max="2811" width="0" style="1" hidden="1" customWidth="1"/>
    <col min="2812" max="2812" width="17" style="1" customWidth="1"/>
    <col min="2813" max="2813" width="6.33203125" style="1" customWidth="1"/>
    <col min="2814" max="2814" width="0" style="1" hidden="1" customWidth="1"/>
    <col min="2815" max="2815" width="14.33203125" style="1" customWidth="1"/>
    <col min="2816" max="2816" width="7.5546875" style="1" customWidth="1"/>
    <col min="2817" max="2817" width="0" style="1" hidden="1" customWidth="1"/>
    <col min="2818" max="2819" width="14.33203125" style="1" customWidth="1"/>
    <col min="2820" max="2820" width="20.88671875" style="1" customWidth="1"/>
    <col min="2821" max="2821" width="14.44140625" style="1" customWidth="1"/>
    <col min="2822" max="2822" width="15" style="1" customWidth="1"/>
    <col min="2823" max="2823" width="2.6640625" style="1" customWidth="1"/>
    <col min="2824" max="2824" width="11.6640625" style="1" customWidth="1"/>
    <col min="2825" max="2825" width="11.5546875" style="1" customWidth="1"/>
    <col min="2826" max="2826" width="2.33203125" style="1" customWidth="1"/>
    <col min="2827" max="2827" width="41" style="1" customWidth="1"/>
    <col min="2828" max="2828" width="14.33203125" style="1" customWidth="1"/>
    <col min="2829" max="2830" width="11.5546875" style="1" customWidth="1"/>
    <col min="2831" max="2831" width="21.88671875" style="1" customWidth="1"/>
    <col min="2832" max="3023" width="11.5546875" style="1"/>
    <col min="3024" max="3024" width="21.88671875" style="1" customWidth="1"/>
    <col min="3025" max="3025" width="13.88671875" style="1" customWidth="1"/>
    <col min="3026" max="3026" width="38.6640625" style="1" customWidth="1"/>
    <col min="3027" max="3027" width="3" style="1" bestFit="1" customWidth="1"/>
    <col min="3028" max="3028" width="32.33203125" style="1" customWidth="1"/>
    <col min="3029" max="3029" width="46.33203125" style="1" customWidth="1"/>
    <col min="3030" max="3030" width="19" style="1" customWidth="1"/>
    <col min="3031" max="3031" width="0" style="1" hidden="1" customWidth="1"/>
    <col min="3032" max="3032" width="17.6640625" style="1" customWidth="1"/>
    <col min="3033" max="3033" width="0" style="1" hidden="1" customWidth="1"/>
    <col min="3034" max="3034" width="22.33203125" style="1" customWidth="1"/>
    <col min="3035" max="3035" width="5.33203125" style="1" customWidth="1"/>
    <col min="3036" max="3036" width="36.33203125" style="1" customWidth="1"/>
    <col min="3037" max="3037" width="5.6640625" style="1" customWidth="1"/>
    <col min="3038" max="3038" width="0" style="1" hidden="1" customWidth="1"/>
    <col min="3039" max="3039" width="20.6640625" style="1" customWidth="1"/>
    <col min="3040" max="3040" width="4.88671875" style="1" customWidth="1"/>
    <col min="3041" max="3041" width="0" style="1" hidden="1" customWidth="1"/>
    <col min="3042" max="3042" width="24.6640625" style="1" customWidth="1"/>
    <col min="3043" max="3043" width="12.33203125" style="1" customWidth="1"/>
    <col min="3044" max="3044" width="0" style="1" hidden="1" customWidth="1"/>
    <col min="3045" max="3045" width="3.44140625" style="1" customWidth="1"/>
    <col min="3046" max="3046" width="0" style="1" hidden="1" customWidth="1"/>
    <col min="3047" max="3047" width="17.6640625" style="1" customWidth="1"/>
    <col min="3048" max="3048" width="3.44140625" style="1" customWidth="1"/>
    <col min="3049" max="3049" width="0" style="1" hidden="1" customWidth="1"/>
    <col min="3050" max="3050" width="23.6640625" style="1" customWidth="1"/>
    <col min="3051" max="3051" width="10" style="1" customWidth="1"/>
    <col min="3052" max="3052" width="0" style="1" hidden="1" customWidth="1"/>
    <col min="3053" max="3054" width="14.6640625" style="1" customWidth="1"/>
    <col min="3055" max="3055" width="12.88671875" style="1" customWidth="1"/>
    <col min="3056" max="3056" width="3.33203125" style="1" customWidth="1"/>
    <col min="3057" max="3057" width="30.33203125" style="1" customWidth="1"/>
    <col min="3058" max="3058" width="5" style="1" customWidth="1"/>
    <col min="3059" max="3059" width="0" style="1" hidden="1" customWidth="1"/>
    <col min="3060" max="3060" width="14.33203125" style="1" customWidth="1"/>
    <col min="3061" max="3061" width="5.6640625" style="1" customWidth="1"/>
    <col min="3062" max="3062" width="0" style="1" hidden="1" customWidth="1"/>
    <col min="3063" max="3063" width="17.33203125" style="1" customWidth="1"/>
    <col min="3064" max="3064" width="12.6640625" style="1" customWidth="1"/>
    <col min="3065" max="3065" width="0" style="1" hidden="1" customWidth="1"/>
    <col min="3066" max="3066" width="5.33203125" style="1" customWidth="1"/>
    <col min="3067" max="3067" width="0" style="1" hidden="1" customWidth="1"/>
    <col min="3068" max="3068" width="17" style="1" customWidth="1"/>
    <col min="3069" max="3069" width="6.33203125" style="1" customWidth="1"/>
    <col min="3070" max="3070" width="0" style="1" hidden="1" customWidth="1"/>
    <col min="3071" max="3071" width="14.33203125" style="1" customWidth="1"/>
    <col min="3072" max="3072" width="7.5546875" style="1" customWidth="1"/>
    <col min="3073" max="3073" width="0" style="1" hidden="1" customWidth="1"/>
    <col min="3074" max="3075" width="14.33203125" style="1" customWidth="1"/>
    <col min="3076" max="3076" width="20.88671875" style="1" customWidth="1"/>
    <col min="3077" max="3077" width="14.44140625" style="1" customWidth="1"/>
    <col min="3078" max="3078" width="15" style="1" customWidth="1"/>
    <col min="3079" max="3079" width="2.6640625" style="1" customWidth="1"/>
    <col min="3080" max="3080" width="11.6640625" style="1" customWidth="1"/>
    <col min="3081" max="3081" width="11.5546875" style="1" customWidth="1"/>
    <col min="3082" max="3082" width="2.33203125" style="1" customWidth="1"/>
    <col min="3083" max="3083" width="41" style="1" customWidth="1"/>
    <col min="3084" max="3084" width="14.33203125" style="1" customWidth="1"/>
    <col min="3085" max="3086" width="11.5546875" style="1" customWidth="1"/>
    <col min="3087" max="3087" width="21.88671875" style="1" customWidth="1"/>
    <col min="3088" max="3279" width="11.5546875" style="1"/>
    <col min="3280" max="3280" width="21.88671875" style="1" customWidth="1"/>
    <col min="3281" max="3281" width="13.88671875" style="1" customWidth="1"/>
    <col min="3282" max="3282" width="38.6640625" style="1" customWidth="1"/>
    <col min="3283" max="3283" width="3" style="1" bestFit="1" customWidth="1"/>
    <col min="3284" max="3284" width="32.33203125" style="1" customWidth="1"/>
    <col min="3285" max="3285" width="46.33203125" style="1" customWidth="1"/>
    <col min="3286" max="3286" width="19" style="1" customWidth="1"/>
    <col min="3287" max="3287" width="0" style="1" hidden="1" customWidth="1"/>
    <col min="3288" max="3288" width="17.6640625" style="1" customWidth="1"/>
    <col min="3289" max="3289" width="0" style="1" hidden="1" customWidth="1"/>
    <col min="3290" max="3290" width="22.33203125" style="1" customWidth="1"/>
    <col min="3291" max="3291" width="5.33203125" style="1" customWidth="1"/>
    <col min="3292" max="3292" width="36.33203125" style="1" customWidth="1"/>
    <col min="3293" max="3293" width="5.6640625" style="1" customWidth="1"/>
    <col min="3294" max="3294" width="0" style="1" hidden="1" customWidth="1"/>
    <col min="3295" max="3295" width="20.6640625" style="1" customWidth="1"/>
    <col min="3296" max="3296" width="4.88671875" style="1" customWidth="1"/>
    <col min="3297" max="3297" width="0" style="1" hidden="1" customWidth="1"/>
    <col min="3298" max="3298" width="24.6640625" style="1" customWidth="1"/>
    <col min="3299" max="3299" width="12.33203125" style="1" customWidth="1"/>
    <col min="3300" max="3300" width="0" style="1" hidden="1" customWidth="1"/>
    <col min="3301" max="3301" width="3.44140625" style="1" customWidth="1"/>
    <col min="3302" max="3302" width="0" style="1" hidden="1" customWidth="1"/>
    <col min="3303" max="3303" width="17.6640625" style="1" customWidth="1"/>
    <col min="3304" max="3304" width="3.44140625" style="1" customWidth="1"/>
    <col min="3305" max="3305" width="0" style="1" hidden="1" customWidth="1"/>
    <col min="3306" max="3306" width="23.6640625" style="1" customWidth="1"/>
    <col min="3307" max="3307" width="10" style="1" customWidth="1"/>
    <col min="3308" max="3308" width="0" style="1" hidden="1" customWidth="1"/>
    <col min="3309" max="3310" width="14.6640625" style="1" customWidth="1"/>
    <col min="3311" max="3311" width="12.88671875" style="1" customWidth="1"/>
    <col min="3312" max="3312" width="3.33203125" style="1" customWidth="1"/>
    <col min="3313" max="3313" width="30.33203125" style="1" customWidth="1"/>
    <col min="3314" max="3314" width="5" style="1" customWidth="1"/>
    <col min="3315" max="3315" width="0" style="1" hidden="1" customWidth="1"/>
    <col min="3316" max="3316" width="14.33203125" style="1" customWidth="1"/>
    <col min="3317" max="3317" width="5.6640625" style="1" customWidth="1"/>
    <col min="3318" max="3318" width="0" style="1" hidden="1" customWidth="1"/>
    <col min="3319" max="3319" width="17.33203125" style="1" customWidth="1"/>
    <col min="3320" max="3320" width="12.6640625" style="1" customWidth="1"/>
    <col min="3321" max="3321" width="0" style="1" hidden="1" customWidth="1"/>
    <col min="3322" max="3322" width="5.33203125" style="1" customWidth="1"/>
    <col min="3323" max="3323" width="0" style="1" hidden="1" customWidth="1"/>
    <col min="3324" max="3324" width="17" style="1" customWidth="1"/>
    <col min="3325" max="3325" width="6.33203125" style="1" customWidth="1"/>
    <col min="3326" max="3326" width="0" style="1" hidden="1" customWidth="1"/>
    <col min="3327" max="3327" width="14.33203125" style="1" customWidth="1"/>
    <col min="3328" max="3328" width="7.5546875" style="1" customWidth="1"/>
    <col min="3329" max="3329" width="0" style="1" hidden="1" customWidth="1"/>
    <col min="3330" max="3331" width="14.33203125" style="1" customWidth="1"/>
    <col min="3332" max="3332" width="20.88671875" style="1" customWidth="1"/>
    <col min="3333" max="3333" width="14.44140625" style="1" customWidth="1"/>
    <col min="3334" max="3334" width="15" style="1" customWidth="1"/>
    <col min="3335" max="3335" width="2.6640625" style="1" customWidth="1"/>
    <col min="3336" max="3336" width="11.6640625" style="1" customWidth="1"/>
    <col min="3337" max="3337" width="11.5546875" style="1" customWidth="1"/>
    <col min="3338" max="3338" width="2.33203125" style="1" customWidth="1"/>
    <col min="3339" max="3339" width="41" style="1" customWidth="1"/>
    <col min="3340" max="3340" width="14.33203125" style="1" customWidth="1"/>
    <col min="3341" max="3342" width="11.5546875" style="1" customWidth="1"/>
    <col min="3343" max="3343" width="21.88671875" style="1" customWidth="1"/>
    <col min="3344" max="3535" width="11.5546875" style="1"/>
    <col min="3536" max="3536" width="21.88671875" style="1" customWidth="1"/>
    <col min="3537" max="3537" width="13.88671875" style="1" customWidth="1"/>
    <col min="3538" max="3538" width="38.6640625" style="1" customWidth="1"/>
    <col min="3539" max="3539" width="3" style="1" bestFit="1" customWidth="1"/>
    <col min="3540" max="3540" width="32.33203125" style="1" customWidth="1"/>
    <col min="3541" max="3541" width="46.33203125" style="1" customWidth="1"/>
    <col min="3542" max="3542" width="19" style="1" customWidth="1"/>
    <col min="3543" max="3543" width="0" style="1" hidden="1" customWidth="1"/>
    <col min="3544" max="3544" width="17.6640625" style="1" customWidth="1"/>
    <col min="3545" max="3545" width="0" style="1" hidden="1" customWidth="1"/>
    <col min="3546" max="3546" width="22.33203125" style="1" customWidth="1"/>
    <col min="3547" max="3547" width="5.33203125" style="1" customWidth="1"/>
    <col min="3548" max="3548" width="36.33203125" style="1" customWidth="1"/>
    <col min="3549" max="3549" width="5.6640625" style="1" customWidth="1"/>
    <col min="3550" max="3550" width="0" style="1" hidden="1" customWidth="1"/>
    <col min="3551" max="3551" width="20.6640625" style="1" customWidth="1"/>
    <col min="3552" max="3552" width="4.88671875" style="1" customWidth="1"/>
    <col min="3553" max="3553" width="0" style="1" hidden="1" customWidth="1"/>
    <col min="3554" max="3554" width="24.6640625" style="1" customWidth="1"/>
    <col min="3555" max="3555" width="12.33203125" style="1" customWidth="1"/>
    <col min="3556" max="3556" width="0" style="1" hidden="1" customWidth="1"/>
    <col min="3557" max="3557" width="3.44140625" style="1" customWidth="1"/>
    <col min="3558" max="3558" width="0" style="1" hidden="1" customWidth="1"/>
    <col min="3559" max="3559" width="17.6640625" style="1" customWidth="1"/>
    <col min="3560" max="3560" width="3.44140625" style="1" customWidth="1"/>
    <col min="3561" max="3561" width="0" style="1" hidden="1" customWidth="1"/>
    <col min="3562" max="3562" width="23.6640625" style="1" customWidth="1"/>
    <col min="3563" max="3563" width="10" style="1" customWidth="1"/>
    <col min="3564" max="3564" width="0" style="1" hidden="1" customWidth="1"/>
    <col min="3565" max="3566" width="14.6640625" style="1" customWidth="1"/>
    <col min="3567" max="3567" width="12.88671875" style="1" customWidth="1"/>
    <col min="3568" max="3568" width="3.33203125" style="1" customWidth="1"/>
    <col min="3569" max="3569" width="30.33203125" style="1" customWidth="1"/>
    <col min="3570" max="3570" width="5" style="1" customWidth="1"/>
    <col min="3571" max="3571" width="0" style="1" hidden="1" customWidth="1"/>
    <col min="3572" max="3572" width="14.33203125" style="1" customWidth="1"/>
    <col min="3573" max="3573" width="5.6640625" style="1" customWidth="1"/>
    <col min="3574" max="3574" width="0" style="1" hidden="1" customWidth="1"/>
    <col min="3575" max="3575" width="17.33203125" style="1" customWidth="1"/>
    <col min="3576" max="3576" width="12.6640625" style="1" customWidth="1"/>
    <col min="3577" max="3577" width="0" style="1" hidden="1" customWidth="1"/>
    <col min="3578" max="3578" width="5.33203125" style="1" customWidth="1"/>
    <col min="3579" max="3579" width="0" style="1" hidden="1" customWidth="1"/>
    <col min="3580" max="3580" width="17" style="1" customWidth="1"/>
    <col min="3581" max="3581" width="6.33203125" style="1" customWidth="1"/>
    <col min="3582" max="3582" width="0" style="1" hidden="1" customWidth="1"/>
    <col min="3583" max="3583" width="14.33203125" style="1" customWidth="1"/>
    <col min="3584" max="3584" width="7.5546875" style="1" customWidth="1"/>
    <col min="3585" max="3585" width="0" style="1" hidden="1" customWidth="1"/>
    <col min="3586" max="3587" width="14.33203125" style="1" customWidth="1"/>
    <col min="3588" max="3588" width="20.88671875" style="1" customWidth="1"/>
    <col min="3589" max="3589" width="14.44140625" style="1" customWidth="1"/>
    <col min="3590" max="3590" width="15" style="1" customWidth="1"/>
    <col min="3591" max="3591" width="2.6640625" style="1" customWidth="1"/>
    <col min="3592" max="3592" width="11.6640625" style="1" customWidth="1"/>
    <col min="3593" max="3593" width="11.5546875" style="1" customWidth="1"/>
    <col min="3594" max="3594" width="2.33203125" style="1" customWidth="1"/>
    <col min="3595" max="3595" width="41" style="1" customWidth="1"/>
    <col min="3596" max="3596" width="14.33203125" style="1" customWidth="1"/>
    <col min="3597" max="3598" width="11.5546875" style="1" customWidth="1"/>
    <col min="3599" max="3599" width="21.88671875" style="1" customWidth="1"/>
    <col min="3600" max="3791" width="11.5546875" style="1"/>
    <col min="3792" max="3792" width="21.88671875" style="1" customWidth="1"/>
    <col min="3793" max="3793" width="13.88671875" style="1" customWidth="1"/>
    <col min="3794" max="3794" width="38.6640625" style="1" customWidth="1"/>
    <col min="3795" max="3795" width="3" style="1" bestFit="1" customWidth="1"/>
    <col min="3796" max="3796" width="32.33203125" style="1" customWidth="1"/>
    <col min="3797" max="3797" width="46.33203125" style="1" customWidth="1"/>
    <col min="3798" max="3798" width="19" style="1" customWidth="1"/>
    <col min="3799" max="3799" width="0" style="1" hidden="1" customWidth="1"/>
    <col min="3800" max="3800" width="17.6640625" style="1" customWidth="1"/>
    <col min="3801" max="3801" width="0" style="1" hidden="1" customWidth="1"/>
    <col min="3802" max="3802" width="22.33203125" style="1" customWidth="1"/>
    <col min="3803" max="3803" width="5.33203125" style="1" customWidth="1"/>
    <col min="3804" max="3804" width="36.33203125" style="1" customWidth="1"/>
    <col min="3805" max="3805" width="5.6640625" style="1" customWidth="1"/>
    <col min="3806" max="3806" width="0" style="1" hidden="1" customWidth="1"/>
    <col min="3807" max="3807" width="20.6640625" style="1" customWidth="1"/>
    <col min="3808" max="3808" width="4.88671875" style="1" customWidth="1"/>
    <col min="3809" max="3809" width="0" style="1" hidden="1" customWidth="1"/>
    <col min="3810" max="3810" width="24.6640625" style="1" customWidth="1"/>
    <col min="3811" max="3811" width="12.33203125" style="1" customWidth="1"/>
    <col min="3812" max="3812" width="0" style="1" hidden="1" customWidth="1"/>
    <col min="3813" max="3813" width="3.44140625" style="1" customWidth="1"/>
    <col min="3814" max="3814" width="0" style="1" hidden="1" customWidth="1"/>
    <col min="3815" max="3815" width="17.6640625" style="1" customWidth="1"/>
    <col min="3816" max="3816" width="3.44140625" style="1" customWidth="1"/>
    <col min="3817" max="3817" width="0" style="1" hidden="1" customWidth="1"/>
    <col min="3818" max="3818" width="23.6640625" style="1" customWidth="1"/>
    <col min="3819" max="3819" width="10" style="1" customWidth="1"/>
    <col min="3820" max="3820" width="0" style="1" hidden="1" customWidth="1"/>
    <col min="3821" max="3822" width="14.6640625" style="1" customWidth="1"/>
    <col min="3823" max="3823" width="12.88671875" style="1" customWidth="1"/>
    <col min="3824" max="3824" width="3.33203125" style="1" customWidth="1"/>
    <col min="3825" max="3825" width="30.33203125" style="1" customWidth="1"/>
    <col min="3826" max="3826" width="5" style="1" customWidth="1"/>
    <col min="3827" max="3827" width="0" style="1" hidden="1" customWidth="1"/>
    <col min="3828" max="3828" width="14.33203125" style="1" customWidth="1"/>
    <col min="3829" max="3829" width="5.6640625" style="1" customWidth="1"/>
    <col min="3830" max="3830" width="0" style="1" hidden="1" customWidth="1"/>
    <col min="3831" max="3831" width="17.33203125" style="1" customWidth="1"/>
    <col min="3832" max="3832" width="12.6640625" style="1" customWidth="1"/>
    <col min="3833" max="3833" width="0" style="1" hidden="1" customWidth="1"/>
    <col min="3834" max="3834" width="5.33203125" style="1" customWidth="1"/>
    <col min="3835" max="3835" width="0" style="1" hidden="1" customWidth="1"/>
    <col min="3836" max="3836" width="17" style="1" customWidth="1"/>
    <col min="3837" max="3837" width="6.33203125" style="1" customWidth="1"/>
    <col min="3838" max="3838" width="0" style="1" hidden="1" customWidth="1"/>
    <col min="3839" max="3839" width="14.33203125" style="1" customWidth="1"/>
    <col min="3840" max="3840" width="7.5546875" style="1" customWidth="1"/>
    <col min="3841" max="3841" width="0" style="1" hidden="1" customWidth="1"/>
    <col min="3842" max="3843" width="14.33203125" style="1" customWidth="1"/>
    <col min="3844" max="3844" width="20.88671875" style="1" customWidth="1"/>
    <col min="3845" max="3845" width="14.44140625" style="1" customWidth="1"/>
    <col min="3846" max="3846" width="15" style="1" customWidth="1"/>
    <col min="3847" max="3847" width="2.6640625" style="1" customWidth="1"/>
    <col min="3848" max="3848" width="11.6640625" style="1" customWidth="1"/>
    <col min="3849" max="3849" width="11.5546875" style="1" customWidth="1"/>
    <col min="3850" max="3850" width="2.33203125" style="1" customWidth="1"/>
    <col min="3851" max="3851" width="41" style="1" customWidth="1"/>
    <col min="3852" max="3852" width="14.33203125" style="1" customWidth="1"/>
    <col min="3853" max="3854" width="11.5546875" style="1" customWidth="1"/>
    <col min="3855" max="3855" width="21.88671875" style="1" customWidth="1"/>
    <col min="3856" max="4047" width="11.5546875" style="1"/>
    <col min="4048" max="4048" width="21.88671875" style="1" customWidth="1"/>
    <col min="4049" max="4049" width="13.88671875" style="1" customWidth="1"/>
    <col min="4050" max="4050" width="38.6640625" style="1" customWidth="1"/>
    <col min="4051" max="4051" width="3" style="1" bestFit="1" customWidth="1"/>
    <col min="4052" max="4052" width="32.33203125" style="1" customWidth="1"/>
    <col min="4053" max="4053" width="46.33203125" style="1" customWidth="1"/>
    <col min="4054" max="4054" width="19" style="1" customWidth="1"/>
    <col min="4055" max="4055" width="0" style="1" hidden="1" customWidth="1"/>
    <col min="4056" max="4056" width="17.6640625" style="1" customWidth="1"/>
    <col min="4057" max="4057" width="0" style="1" hidden="1" customWidth="1"/>
    <col min="4058" max="4058" width="22.33203125" style="1" customWidth="1"/>
    <col min="4059" max="4059" width="5.33203125" style="1" customWidth="1"/>
    <col min="4060" max="4060" width="36.33203125" style="1" customWidth="1"/>
    <col min="4061" max="4061" width="5.6640625" style="1" customWidth="1"/>
    <col min="4062" max="4062" width="0" style="1" hidden="1" customWidth="1"/>
    <col min="4063" max="4063" width="20.6640625" style="1" customWidth="1"/>
    <col min="4064" max="4064" width="4.88671875" style="1" customWidth="1"/>
    <col min="4065" max="4065" width="0" style="1" hidden="1" customWidth="1"/>
    <col min="4066" max="4066" width="24.6640625" style="1" customWidth="1"/>
    <col min="4067" max="4067" width="12.33203125" style="1" customWidth="1"/>
    <col min="4068" max="4068" width="0" style="1" hidden="1" customWidth="1"/>
    <col min="4069" max="4069" width="3.44140625" style="1" customWidth="1"/>
    <col min="4070" max="4070" width="0" style="1" hidden="1" customWidth="1"/>
    <col min="4071" max="4071" width="17.6640625" style="1" customWidth="1"/>
    <col min="4072" max="4072" width="3.44140625" style="1" customWidth="1"/>
    <col min="4073" max="4073" width="0" style="1" hidden="1" customWidth="1"/>
    <col min="4074" max="4074" width="23.6640625" style="1" customWidth="1"/>
    <col min="4075" max="4075" width="10" style="1" customWidth="1"/>
    <col min="4076" max="4076" width="0" style="1" hidden="1" customWidth="1"/>
    <col min="4077" max="4078" width="14.6640625" style="1" customWidth="1"/>
    <col min="4079" max="4079" width="12.88671875" style="1" customWidth="1"/>
    <col min="4080" max="4080" width="3.33203125" style="1" customWidth="1"/>
    <col min="4081" max="4081" width="30.33203125" style="1" customWidth="1"/>
    <col min="4082" max="4082" width="5" style="1" customWidth="1"/>
    <col min="4083" max="4083" width="0" style="1" hidden="1" customWidth="1"/>
    <col min="4084" max="4084" width="14.33203125" style="1" customWidth="1"/>
    <col min="4085" max="4085" width="5.6640625" style="1" customWidth="1"/>
    <col min="4086" max="4086" width="0" style="1" hidden="1" customWidth="1"/>
    <col min="4087" max="4087" width="17.33203125" style="1" customWidth="1"/>
    <col min="4088" max="4088" width="12.6640625" style="1" customWidth="1"/>
    <col min="4089" max="4089" width="0" style="1" hidden="1" customWidth="1"/>
    <col min="4090" max="4090" width="5.33203125" style="1" customWidth="1"/>
    <col min="4091" max="4091" width="0" style="1" hidden="1" customWidth="1"/>
    <col min="4092" max="4092" width="17" style="1" customWidth="1"/>
    <col min="4093" max="4093" width="6.33203125" style="1" customWidth="1"/>
    <col min="4094" max="4094" width="0" style="1" hidden="1" customWidth="1"/>
    <col min="4095" max="4095" width="14.33203125" style="1" customWidth="1"/>
    <col min="4096" max="4096" width="7.5546875" style="1" customWidth="1"/>
    <col min="4097" max="4097" width="0" style="1" hidden="1" customWidth="1"/>
    <col min="4098" max="4099" width="14.33203125" style="1" customWidth="1"/>
    <col min="4100" max="4100" width="20.88671875" style="1" customWidth="1"/>
    <col min="4101" max="4101" width="14.44140625" style="1" customWidth="1"/>
    <col min="4102" max="4102" width="15" style="1" customWidth="1"/>
    <col min="4103" max="4103" width="2.6640625" style="1" customWidth="1"/>
    <col min="4104" max="4104" width="11.6640625" style="1" customWidth="1"/>
    <col min="4105" max="4105" width="11.5546875" style="1" customWidth="1"/>
    <col min="4106" max="4106" width="2.33203125" style="1" customWidth="1"/>
    <col min="4107" max="4107" width="41" style="1" customWidth="1"/>
    <col min="4108" max="4108" width="14.33203125" style="1" customWidth="1"/>
    <col min="4109" max="4110" width="11.5546875" style="1" customWidth="1"/>
    <col min="4111" max="4111" width="21.88671875" style="1" customWidth="1"/>
    <col min="4112" max="4303" width="11.5546875" style="1"/>
    <col min="4304" max="4304" width="21.88671875" style="1" customWidth="1"/>
    <col min="4305" max="4305" width="13.88671875" style="1" customWidth="1"/>
    <col min="4306" max="4306" width="38.6640625" style="1" customWidth="1"/>
    <col min="4307" max="4307" width="3" style="1" bestFit="1" customWidth="1"/>
    <col min="4308" max="4308" width="32.33203125" style="1" customWidth="1"/>
    <col min="4309" max="4309" width="46.33203125" style="1" customWidth="1"/>
    <col min="4310" max="4310" width="19" style="1" customWidth="1"/>
    <col min="4311" max="4311" width="0" style="1" hidden="1" customWidth="1"/>
    <col min="4312" max="4312" width="17.6640625" style="1" customWidth="1"/>
    <col min="4313" max="4313" width="0" style="1" hidden="1" customWidth="1"/>
    <col min="4314" max="4314" width="22.33203125" style="1" customWidth="1"/>
    <col min="4315" max="4315" width="5.33203125" style="1" customWidth="1"/>
    <col min="4316" max="4316" width="36.33203125" style="1" customWidth="1"/>
    <col min="4317" max="4317" width="5.6640625" style="1" customWidth="1"/>
    <col min="4318" max="4318" width="0" style="1" hidden="1" customWidth="1"/>
    <col min="4319" max="4319" width="20.6640625" style="1" customWidth="1"/>
    <col min="4320" max="4320" width="4.88671875" style="1" customWidth="1"/>
    <col min="4321" max="4321" width="0" style="1" hidden="1" customWidth="1"/>
    <col min="4322" max="4322" width="24.6640625" style="1" customWidth="1"/>
    <col min="4323" max="4323" width="12.33203125" style="1" customWidth="1"/>
    <col min="4324" max="4324" width="0" style="1" hidden="1" customWidth="1"/>
    <col min="4325" max="4325" width="3.44140625" style="1" customWidth="1"/>
    <col min="4326" max="4326" width="0" style="1" hidden="1" customWidth="1"/>
    <col min="4327" max="4327" width="17.6640625" style="1" customWidth="1"/>
    <col min="4328" max="4328" width="3.44140625" style="1" customWidth="1"/>
    <col min="4329" max="4329" width="0" style="1" hidden="1" customWidth="1"/>
    <col min="4330" max="4330" width="23.6640625" style="1" customWidth="1"/>
    <col min="4331" max="4331" width="10" style="1" customWidth="1"/>
    <col min="4332" max="4332" width="0" style="1" hidden="1" customWidth="1"/>
    <col min="4333" max="4334" width="14.6640625" style="1" customWidth="1"/>
    <col min="4335" max="4335" width="12.88671875" style="1" customWidth="1"/>
    <col min="4336" max="4336" width="3.33203125" style="1" customWidth="1"/>
    <col min="4337" max="4337" width="30.33203125" style="1" customWidth="1"/>
    <col min="4338" max="4338" width="5" style="1" customWidth="1"/>
    <col min="4339" max="4339" width="0" style="1" hidden="1" customWidth="1"/>
    <col min="4340" max="4340" width="14.33203125" style="1" customWidth="1"/>
    <col min="4341" max="4341" width="5.6640625" style="1" customWidth="1"/>
    <col min="4342" max="4342" width="0" style="1" hidden="1" customWidth="1"/>
    <col min="4343" max="4343" width="17.33203125" style="1" customWidth="1"/>
    <col min="4344" max="4344" width="12.6640625" style="1" customWidth="1"/>
    <col min="4345" max="4345" width="0" style="1" hidden="1" customWidth="1"/>
    <col min="4346" max="4346" width="5.33203125" style="1" customWidth="1"/>
    <col min="4347" max="4347" width="0" style="1" hidden="1" customWidth="1"/>
    <col min="4348" max="4348" width="17" style="1" customWidth="1"/>
    <col min="4349" max="4349" width="6.33203125" style="1" customWidth="1"/>
    <col min="4350" max="4350" width="0" style="1" hidden="1" customWidth="1"/>
    <col min="4351" max="4351" width="14.33203125" style="1" customWidth="1"/>
    <col min="4352" max="4352" width="7.5546875" style="1" customWidth="1"/>
    <col min="4353" max="4353" width="0" style="1" hidden="1" customWidth="1"/>
    <col min="4354" max="4355" width="14.33203125" style="1" customWidth="1"/>
    <col min="4356" max="4356" width="20.88671875" style="1" customWidth="1"/>
    <col min="4357" max="4357" width="14.44140625" style="1" customWidth="1"/>
    <col min="4358" max="4358" width="15" style="1" customWidth="1"/>
    <col min="4359" max="4359" width="2.6640625" style="1" customWidth="1"/>
    <col min="4360" max="4360" width="11.6640625" style="1" customWidth="1"/>
    <col min="4361" max="4361" width="11.5546875" style="1" customWidth="1"/>
    <col min="4362" max="4362" width="2.33203125" style="1" customWidth="1"/>
    <col min="4363" max="4363" width="41" style="1" customWidth="1"/>
    <col min="4364" max="4364" width="14.33203125" style="1" customWidth="1"/>
    <col min="4365" max="4366" width="11.5546875" style="1" customWidth="1"/>
    <col min="4367" max="4367" width="21.88671875" style="1" customWidth="1"/>
    <col min="4368" max="4559" width="11.5546875" style="1"/>
    <col min="4560" max="4560" width="21.88671875" style="1" customWidth="1"/>
    <col min="4561" max="4561" width="13.88671875" style="1" customWidth="1"/>
    <col min="4562" max="4562" width="38.6640625" style="1" customWidth="1"/>
    <col min="4563" max="4563" width="3" style="1" bestFit="1" customWidth="1"/>
    <col min="4564" max="4564" width="32.33203125" style="1" customWidth="1"/>
    <col min="4565" max="4565" width="46.33203125" style="1" customWidth="1"/>
    <col min="4566" max="4566" width="19" style="1" customWidth="1"/>
    <col min="4567" max="4567" width="0" style="1" hidden="1" customWidth="1"/>
    <col min="4568" max="4568" width="17.6640625" style="1" customWidth="1"/>
    <col min="4569" max="4569" width="0" style="1" hidden="1" customWidth="1"/>
    <col min="4570" max="4570" width="22.33203125" style="1" customWidth="1"/>
    <col min="4571" max="4571" width="5.33203125" style="1" customWidth="1"/>
    <col min="4572" max="4572" width="36.33203125" style="1" customWidth="1"/>
    <col min="4573" max="4573" width="5.6640625" style="1" customWidth="1"/>
    <col min="4574" max="4574" width="0" style="1" hidden="1" customWidth="1"/>
    <col min="4575" max="4575" width="20.6640625" style="1" customWidth="1"/>
    <col min="4576" max="4576" width="4.88671875" style="1" customWidth="1"/>
    <col min="4577" max="4577" width="0" style="1" hidden="1" customWidth="1"/>
    <col min="4578" max="4578" width="24.6640625" style="1" customWidth="1"/>
    <col min="4579" max="4579" width="12.33203125" style="1" customWidth="1"/>
    <col min="4580" max="4580" width="0" style="1" hidden="1" customWidth="1"/>
    <col min="4581" max="4581" width="3.44140625" style="1" customWidth="1"/>
    <col min="4582" max="4582" width="0" style="1" hidden="1" customWidth="1"/>
    <col min="4583" max="4583" width="17.6640625" style="1" customWidth="1"/>
    <col min="4584" max="4584" width="3.44140625" style="1" customWidth="1"/>
    <col min="4585" max="4585" width="0" style="1" hidden="1" customWidth="1"/>
    <col min="4586" max="4586" width="23.6640625" style="1" customWidth="1"/>
    <col min="4587" max="4587" width="10" style="1" customWidth="1"/>
    <col min="4588" max="4588" width="0" style="1" hidden="1" customWidth="1"/>
    <col min="4589" max="4590" width="14.6640625" style="1" customWidth="1"/>
    <col min="4591" max="4591" width="12.88671875" style="1" customWidth="1"/>
    <col min="4592" max="4592" width="3.33203125" style="1" customWidth="1"/>
    <col min="4593" max="4593" width="30.33203125" style="1" customWidth="1"/>
    <col min="4594" max="4594" width="5" style="1" customWidth="1"/>
    <col min="4595" max="4595" width="0" style="1" hidden="1" customWidth="1"/>
    <col min="4596" max="4596" width="14.33203125" style="1" customWidth="1"/>
    <col min="4597" max="4597" width="5.6640625" style="1" customWidth="1"/>
    <col min="4598" max="4598" width="0" style="1" hidden="1" customWidth="1"/>
    <col min="4599" max="4599" width="17.33203125" style="1" customWidth="1"/>
    <col min="4600" max="4600" width="12.6640625" style="1" customWidth="1"/>
    <col min="4601" max="4601" width="0" style="1" hidden="1" customWidth="1"/>
    <col min="4602" max="4602" width="5.33203125" style="1" customWidth="1"/>
    <col min="4603" max="4603" width="0" style="1" hidden="1" customWidth="1"/>
    <col min="4604" max="4604" width="17" style="1" customWidth="1"/>
    <col min="4605" max="4605" width="6.33203125" style="1" customWidth="1"/>
    <col min="4606" max="4606" width="0" style="1" hidden="1" customWidth="1"/>
    <col min="4607" max="4607" width="14.33203125" style="1" customWidth="1"/>
    <col min="4608" max="4608" width="7.5546875" style="1" customWidth="1"/>
    <col min="4609" max="4609" width="0" style="1" hidden="1" customWidth="1"/>
    <col min="4610" max="4611" width="14.33203125" style="1" customWidth="1"/>
    <col min="4612" max="4612" width="20.88671875" style="1" customWidth="1"/>
    <col min="4613" max="4613" width="14.44140625" style="1" customWidth="1"/>
    <col min="4614" max="4614" width="15" style="1" customWidth="1"/>
    <col min="4615" max="4615" width="2.6640625" style="1" customWidth="1"/>
    <col min="4616" max="4616" width="11.6640625" style="1" customWidth="1"/>
    <col min="4617" max="4617" width="11.5546875" style="1" customWidth="1"/>
    <col min="4618" max="4618" width="2.33203125" style="1" customWidth="1"/>
    <col min="4619" max="4619" width="41" style="1" customWidth="1"/>
    <col min="4620" max="4620" width="14.33203125" style="1" customWidth="1"/>
    <col min="4621" max="4622" width="11.5546875" style="1" customWidth="1"/>
    <col min="4623" max="4623" width="21.88671875" style="1" customWidth="1"/>
    <col min="4624" max="4815" width="11.5546875" style="1"/>
    <col min="4816" max="4816" width="21.88671875" style="1" customWidth="1"/>
    <col min="4817" max="4817" width="13.88671875" style="1" customWidth="1"/>
    <col min="4818" max="4818" width="38.6640625" style="1" customWidth="1"/>
    <col min="4819" max="4819" width="3" style="1" bestFit="1" customWidth="1"/>
    <col min="4820" max="4820" width="32.33203125" style="1" customWidth="1"/>
    <col min="4821" max="4821" width="46.33203125" style="1" customWidth="1"/>
    <col min="4822" max="4822" width="19" style="1" customWidth="1"/>
    <col min="4823" max="4823" width="0" style="1" hidden="1" customWidth="1"/>
    <col min="4824" max="4824" width="17.6640625" style="1" customWidth="1"/>
    <col min="4825" max="4825" width="0" style="1" hidden="1" customWidth="1"/>
    <col min="4826" max="4826" width="22.33203125" style="1" customWidth="1"/>
    <col min="4827" max="4827" width="5.33203125" style="1" customWidth="1"/>
    <col min="4828" max="4828" width="36.33203125" style="1" customWidth="1"/>
    <col min="4829" max="4829" width="5.6640625" style="1" customWidth="1"/>
    <col min="4830" max="4830" width="0" style="1" hidden="1" customWidth="1"/>
    <col min="4831" max="4831" width="20.6640625" style="1" customWidth="1"/>
    <col min="4832" max="4832" width="4.88671875" style="1" customWidth="1"/>
    <col min="4833" max="4833" width="0" style="1" hidden="1" customWidth="1"/>
    <col min="4834" max="4834" width="24.6640625" style="1" customWidth="1"/>
    <col min="4835" max="4835" width="12.33203125" style="1" customWidth="1"/>
    <col min="4836" max="4836" width="0" style="1" hidden="1" customWidth="1"/>
    <col min="4837" max="4837" width="3.44140625" style="1" customWidth="1"/>
    <col min="4838" max="4838" width="0" style="1" hidden="1" customWidth="1"/>
    <col min="4839" max="4839" width="17.6640625" style="1" customWidth="1"/>
    <col min="4840" max="4840" width="3.44140625" style="1" customWidth="1"/>
    <col min="4841" max="4841" width="0" style="1" hidden="1" customWidth="1"/>
    <col min="4842" max="4842" width="23.6640625" style="1" customWidth="1"/>
    <col min="4843" max="4843" width="10" style="1" customWidth="1"/>
    <col min="4844" max="4844" width="0" style="1" hidden="1" customWidth="1"/>
    <col min="4845" max="4846" width="14.6640625" style="1" customWidth="1"/>
    <col min="4847" max="4847" width="12.88671875" style="1" customWidth="1"/>
    <col min="4848" max="4848" width="3.33203125" style="1" customWidth="1"/>
    <col min="4849" max="4849" width="30.33203125" style="1" customWidth="1"/>
    <col min="4850" max="4850" width="5" style="1" customWidth="1"/>
    <col min="4851" max="4851" width="0" style="1" hidden="1" customWidth="1"/>
    <col min="4852" max="4852" width="14.33203125" style="1" customWidth="1"/>
    <col min="4853" max="4853" width="5.6640625" style="1" customWidth="1"/>
    <col min="4854" max="4854" width="0" style="1" hidden="1" customWidth="1"/>
    <col min="4855" max="4855" width="17.33203125" style="1" customWidth="1"/>
    <col min="4856" max="4856" width="12.6640625" style="1" customWidth="1"/>
    <col min="4857" max="4857" width="0" style="1" hidden="1" customWidth="1"/>
    <col min="4858" max="4858" width="5.33203125" style="1" customWidth="1"/>
    <col min="4859" max="4859" width="0" style="1" hidden="1" customWidth="1"/>
    <col min="4860" max="4860" width="17" style="1" customWidth="1"/>
    <col min="4861" max="4861" width="6.33203125" style="1" customWidth="1"/>
    <col min="4862" max="4862" width="0" style="1" hidden="1" customWidth="1"/>
    <col min="4863" max="4863" width="14.33203125" style="1" customWidth="1"/>
    <col min="4864" max="4864" width="7.5546875" style="1" customWidth="1"/>
    <col min="4865" max="4865" width="0" style="1" hidden="1" customWidth="1"/>
    <col min="4866" max="4867" width="14.33203125" style="1" customWidth="1"/>
    <col min="4868" max="4868" width="20.88671875" style="1" customWidth="1"/>
    <col min="4869" max="4869" width="14.44140625" style="1" customWidth="1"/>
    <col min="4870" max="4870" width="15" style="1" customWidth="1"/>
    <col min="4871" max="4871" width="2.6640625" style="1" customWidth="1"/>
    <col min="4872" max="4872" width="11.6640625" style="1" customWidth="1"/>
    <col min="4873" max="4873" width="11.5546875" style="1" customWidth="1"/>
    <col min="4874" max="4874" width="2.33203125" style="1" customWidth="1"/>
    <col min="4875" max="4875" width="41" style="1" customWidth="1"/>
    <col min="4876" max="4876" width="14.33203125" style="1" customWidth="1"/>
    <col min="4877" max="4878" width="11.5546875" style="1" customWidth="1"/>
    <col min="4879" max="4879" width="21.88671875" style="1" customWidth="1"/>
    <col min="4880" max="5071" width="11.5546875" style="1"/>
    <col min="5072" max="5072" width="21.88671875" style="1" customWidth="1"/>
    <col min="5073" max="5073" width="13.88671875" style="1" customWidth="1"/>
    <col min="5074" max="5074" width="38.6640625" style="1" customWidth="1"/>
    <col min="5075" max="5075" width="3" style="1" bestFit="1" customWidth="1"/>
    <col min="5076" max="5076" width="32.33203125" style="1" customWidth="1"/>
    <col min="5077" max="5077" width="46.33203125" style="1" customWidth="1"/>
    <col min="5078" max="5078" width="19" style="1" customWidth="1"/>
    <col min="5079" max="5079" width="0" style="1" hidden="1" customWidth="1"/>
    <col min="5080" max="5080" width="17.6640625" style="1" customWidth="1"/>
    <col min="5081" max="5081" width="0" style="1" hidden="1" customWidth="1"/>
    <col min="5082" max="5082" width="22.33203125" style="1" customWidth="1"/>
    <col min="5083" max="5083" width="5.33203125" style="1" customWidth="1"/>
    <col min="5084" max="5084" width="36.33203125" style="1" customWidth="1"/>
    <col min="5085" max="5085" width="5.6640625" style="1" customWidth="1"/>
    <col min="5086" max="5086" width="0" style="1" hidden="1" customWidth="1"/>
    <col min="5087" max="5087" width="20.6640625" style="1" customWidth="1"/>
    <col min="5088" max="5088" width="4.88671875" style="1" customWidth="1"/>
    <col min="5089" max="5089" width="0" style="1" hidden="1" customWidth="1"/>
    <col min="5090" max="5090" width="24.6640625" style="1" customWidth="1"/>
    <col min="5091" max="5091" width="12.33203125" style="1" customWidth="1"/>
    <col min="5092" max="5092" width="0" style="1" hidden="1" customWidth="1"/>
    <col min="5093" max="5093" width="3.44140625" style="1" customWidth="1"/>
    <col min="5094" max="5094" width="0" style="1" hidden="1" customWidth="1"/>
    <col min="5095" max="5095" width="17.6640625" style="1" customWidth="1"/>
    <col min="5096" max="5096" width="3.44140625" style="1" customWidth="1"/>
    <col min="5097" max="5097" width="0" style="1" hidden="1" customWidth="1"/>
    <col min="5098" max="5098" width="23.6640625" style="1" customWidth="1"/>
    <col min="5099" max="5099" width="10" style="1" customWidth="1"/>
    <col min="5100" max="5100" width="0" style="1" hidden="1" customWidth="1"/>
    <col min="5101" max="5102" width="14.6640625" style="1" customWidth="1"/>
    <col min="5103" max="5103" width="12.88671875" style="1" customWidth="1"/>
    <col min="5104" max="5104" width="3.33203125" style="1" customWidth="1"/>
    <col min="5105" max="5105" width="30.33203125" style="1" customWidth="1"/>
    <col min="5106" max="5106" width="5" style="1" customWidth="1"/>
    <col min="5107" max="5107" width="0" style="1" hidden="1" customWidth="1"/>
    <col min="5108" max="5108" width="14.33203125" style="1" customWidth="1"/>
    <col min="5109" max="5109" width="5.6640625" style="1" customWidth="1"/>
    <col min="5110" max="5110" width="0" style="1" hidden="1" customWidth="1"/>
    <col min="5111" max="5111" width="17.33203125" style="1" customWidth="1"/>
    <col min="5112" max="5112" width="12.6640625" style="1" customWidth="1"/>
    <col min="5113" max="5113" width="0" style="1" hidden="1" customWidth="1"/>
    <col min="5114" max="5114" width="5.33203125" style="1" customWidth="1"/>
    <col min="5115" max="5115" width="0" style="1" hidden="1" customWidth="1"/>
    <col min="5116" max="5116" width="17" style="1" customWidth="1"/>
    <col min="5117" max="5117" width="6.33203125" style="1" customWidth="1"/>
    <col min="5118" max="5118" width="0" style="1" hidden="1" customWidth="1"/>
    <col min="5119" max="5119" width="14.33203125" style="1" customWidth="1"/>
    <col min="5120" max="5120" width="7.5546875" style="1" customWidth="1"/>
    <col min="5121" max="5121" width="0" style="1" hidden="1" customWidth="1"/>
    <col min="5122" max="5123" width="14.33203125" style="1" customWidth="1"/>
    <col min="5124" max="5124" width="20.88671875" style="1" customWidth="1"/>
    <col min="5125" max="5125" width="14.44140625" style="1" customWidth="1"/>
    <col min="5126" max="5126" width="15" style="1" customWidth="1"/>
    <col min="5127" max="5127" width="2.6640625" style="1" customWidth="1"/>
    <col min="5128" max="5128" width="11.6640625" style="1" customWidth="1"/>
    <col min="5129" max="5129" width="11.5546875" style="1" customWidth="1"/>
    <col min="5130" max="5130" width="2.33203125" style="1" customWidth="1"/>
    <col min="5131" max="5131" width="41" style="1" customWidth="1"/>
    <col min="5132" max="5132" width="14.33203125" style="1" customWidth="1"/>
    <col min="5133" max="5134" width="11.5546875" style="1" customWidth="1"/>
    <col min="5135" max="5135" width="21.88671875" style="1" customWidth="1"/>
    <col min="5136" max="5327" width="11.5546875" style="1"/>
    <col min="5328" max="5328" width="21.88671875" style="1" customWidth="1"/>
    <col min="5329" max="5329" width="13.88671875" style="1" customWidth="1"/>
    <col min="5330" max="5330" width="38.6640625" style="1" customWidth="1"/>
    <col min="5331" max="5331" width="3" style="1" bestFit="1" customWidth="1"/>
    <col min="5332" max="5332" width="32.33203125" style="1" customWidth="1"/>
    <col min="5333" max="5333" width="46.33203125" style="1" customWidth="1"/>
    <col min="5334" max="5334" width="19" style="1" customWidth="1"/>
    <col min="5335" max="5335" width="0" style="1" hidden="1" customWidth="1"/>
    <col min="5336" max="5336" width="17.6640625" style="1" customWidth="1"/>
    <col min="5337" max="5337" width="0" style="1" hidden="1" customWidth="1"/>
    <col min="5338" max="5338" width="22.33203125" style="1" customWidth="1"/>
    <col min="5339" max="5339" width="5.33203125" style="1" customWidth="1"/>
    <col min="5340" max="5340" width="36.33203125" style="1" customWidth="1"/>
    <col min="5341" max="5341" width="5.6640625" style="1" customWidth="1"/>
    <col min="5342" max="5342" width="0" style="1" hidden="1" customWidth="1"/>
    <col min="5343" max="5343" width="20.6640625" style="1" customWidth="1"/>
    <col min="5344" max="5344" width="4.88671875" style="1" customWidth="1"/>
    <col min="5345" max="5345" width="0" style="1" hidden="1" customWidth="1"/>
    <col min="5346" max="5346" width="24.6640625" style="1" customWidth="1"/>
    <col min="5347" max="5347" width="12.33203125" style="1" customWidth="1"/>
    <col min="5348" max="5348" width="0" style="1" hidden="1" customWidth="1"/>
    <col min="5349" max="5349" width="3.44140625" style="1" customWidth="1"/>
    <col min="5350" max="5350" width="0" style="1" hidden="1" customWidth="1"/>
    <col min="5351" max="5351" width="17.6640625" style="1" customWidth="1"/>
    <col min="5352" max="5352" width="3.44140625" style="1" customWidth="1"/>
    <col min="5353" max="5353" width="0" style="1" hidden="1" customWidth="1"/>
    <col min="5354" max="5354" width="23.6640625" style="1" customWidth="1"/>
    <col min="5355" max="5355" width="10" style="1" customWidth="1"/>
    <col min="5356" max="5356" width="0" style="1" hidden="1" customWidth="1"/>
    <col min="5357" max="5358" width="14.6640625" style="1" customWidth="1"/>
    <col min="5359" max="5359" width="12.88671875" style="1" customWidth="1"/>
    <col min="5360" max="5360" width="3.33203125" style="1" customWidth="1"/>
    <col min="5361" max="5361" width="30.33203125" style="1" customWidth="1"/>
    <col min="5362" max="5362" width="5" style="1" customWidth="1"/>
    <col min="5363" max="5363" width="0" style="1" hidden="1" customWidth="1"/>
    <col min="5364" max="5364" width="14.33203125" style="1" customWidth="1"/>
    <col min="5365" max="5365" width="5.6640625" style="1" customWidth="1"/>
    <col min="5366" max="5366" width="0" style="1" hidden="1" customWidth="1"/>
    <col min="5367" max="5367" width="17.33203125" style="1" customWidth="1"/>
    <col min="5368" max="5368" width="12.6640625" style="1" customWidth="1"/>
    <col min="5369" max="5369" width="0" style="1" hidden="1" customWidth="1"/>
    <col min="5370" max="5370" width="5.33203125" style="1" customWidth="1"/>
    <col min="5371" max="5371" width="0" style="1" hidden="1" customWidth="1"/>
    <col min="5372" max="5372" width="17" style="1" customWidth="1"/>
    <col min="5373" max="5373" width="6.33203125" style="1" customWidth="1"/>
    <col min="5374" max="5374" width="0" style="1" hidden="1" customWidth="1"/>
    <col min="5375" max="5375" width="14.33203125" style="1" customWidth="1"/>
    <col min="5376" max="5376" width="7.5546875" style="1" customWidth="1"/>
    <col min="5377" max="5377" width="0" style="1" hidden="1" customWidth="1"/>
    <col min="5378" max="5379" width="14.33203125" style="1" customWidth="1"/>
    <col min="5380" max="5380" width="20.88671875" style="1" customWidth="1"/>
    <col min="5381" max="5381" width="14.44140625" style="1" customWidth="1"/>
    <col min="5382" max="5382" width="15" style="1" customWidth="1"/>
    <col min="5383" max="5383" width="2.6640625" style="1" customWidth="1"/>
    <col min="5384" max="5384" width="11.6640625" style="1" customWidth="1"/>
    <col min="5385" max="5385" width="11.5546875" style="1" customWidth="1"/>
    <col min="5386" max="5386" width="2.33203125" style="1" customWidth="1"/>
    <col min="5387" max="5387" width="41" style="1" customWidth="1"/>
    <col min="5388" max="5388" width="14.33203125" style="1" customWidth="1"/>
    <col min="5389" max="5390" width="11.5546875" style="1" customWidth="1"/>
    <col min="5391" max="5391" width="21.88671875" style="1" customWidth="1"/>
    <col min="5392" max="5583" width="11.5546875" style="1"/>
    <col min="5584" max="5584" width="21.88671875" style="1" customWidth="1"/>
    <col min="5585" max="5585" width="13.88671875" style="1" customWidth="1"/>
    <col min="5586" max="5586" width="38.6640625" style="1" customWidth="1"/>
    <col min="5587" max="5587" width="3" style="1" bestFit="1" customWidth="1"/>
    <col min="5588" max="5588" width="32.33203125" style="1" customWidth="1"/>
    <col min="5589" max="5589" width="46.33203125" style="1" customWidth="1"/>
    <col min="5590" max="5590" width="19" style="1" customWidth="1"/>
    <col min="5591" max="5591" width="0" style="1" hidden="1" customWidth="1"/>
    <col min="5592" max="5592" width="17.6640625" style="1" customWidth="1"/>
    <col min="5593" max="5593" width="0" style="1" hidden="1" customWidth="1"/>
    <col min="5594" max="5594" width="22.33203125" style="1" customWidth="1"/>
    <col min="5595" max="5595" width="5.33203125" style="1" customWidth="1"/>
    <col min="5596" max="5596" width="36.33203125" style="1" customWidth="1"/>
    <col min="5597" max="5597" width="5.6640625" style="1" customWidth="1"/>
    <col min="5598" max="5598" width="0" style="1" hidden="1" customWidth="1"/>
    <col min="5599" max="5599" width="20.6640625" style="1" customWidth="1"/>
    <col min="5600" max="5600" width="4.88671875" style="1" customWidth="1"/>
    <col min="5601" max="5601" width="0" style="1" hidden="1" customWidth="1"/>
    <col min="5602" max="5602" width="24.6640625" style="1" customWidth="1"/>
    <col min="5603" max="5603" width="12.33203125" style="1" customWidth="1"/>
    <col min="5604" max="5604" width="0" style="1" hidden="1" customWidth="1"/>
    <col min="5605" max="5605" width="3.44140625" style="1" customWidth="1"/>
    <col min="5606" max="5606" width="0" style="1" hidden="1" customWidth="1"/>
    <col min="5607" max="5607" width="17.6640625" style="1" customWidth="1"/>
    <col min="5608" max="5608" width="3.44140625" style="1" customWidth="1"/>
    <col min="5609" max="5609" width="0" style="1" hidden="1" customWidth="1"/>
    <col min="5610" max="5610" width="23.6640625" style="1" customWidth="1"/>
    <col min="5611" max="5611" width="10" style="1" customWidth="1"/>
    <col min="5612" max="5612" width="0" style="1" hidden="1" customWidth="1"/>
    <col min="5613" max="5614" width="14.6640625" style="1" customWidth="1"/>
    <col min="5615" max="5615" width="12.88671875" style="1" customWidth="1"/>
    <col min="5616" max="5616" width="3.33203125" style="1" customWidth="1"/>
    <col min="5617" max="5617" width="30.33203125" style="1" customWidth="1"/>
    <col min="5618" max="5618" width="5" style="1" customWidth="1"/>
    <col min="5619" max="5619" width="0" style="1" hidden="1" customWidth="1"/>
    <col min="5620" max="5620" width="14.33203125" style="1" customWidth="1"/>
    <col min="5621" max="5621" width="5.6640625" style="1" customWidth="1"/>
    <col min="5622" max="5622" width="0" style="1" hidden="1" customWidth="1"/>
    <col min="5623" max="5623" width="17.33203125" style="1" customWidth="1"/>
    <col min="5624" max="5624" width="12.6640625" style="1" customWidth="1"/>
    <col min="5625" max="5625" width="0" style="1" hidden="1" customWidth="1"/>
    <col min="5626" max="5626" width="5.33203125" style="1" customWidth="1"/>
    <col min="5627" max="5627" width="0" style="1" hidden="1" customWidth="1"/>
    <col min="5628" max="5628" width="17" style="1" customWidth="1"/>
    <col min="5629" max="5629" width="6.33203125" style="1" customWidth="1"/>
    <col min="5630" max="5630" width="0" style="1" hidden="1" customWidth="1"/>
    <col min="5631" max="5631" width="14.33203125" style="1" customWidth="1"/>
    <col min="5632" max="5632" width="7.5546875" style="1" customWidth="1"/>
    <col min="5633" max="5633" width="0" style="1" hidden="1" customWidth="1"/>
    <col min="5634" max="5635" width="14.33203125" style="1" customWidth="1"/>
    <col min="5636" max="5636" width="20.88671875" style="1" customWidth="1"/>
    <col min="5637" max="5637" width="14.44140625" style="1" customWidth="1"/>
    <col min="5638" max="5638" width="15" style="1" customWidth="1"/>
    <col min="5639" max="5639" width="2.6640625" style="1" customWidth="1"/>
    <col min="5640" max="5640" width="11.6640625" style="1" customWidth="1"/>
    <col min="5641" max="5641" width="11.5546875" style="1" customWidth="1"/>
    <col min="5642" max="5642" width="2.33203125" style="1" customWidth="1"/>
    <col min="5643" max="5643" width="41" style="1" customWidth="1"/>
    <col min="5644" max="5644" width="14.33203125" style="1" customWidth="1"/>
    <col min="5645" max="5646" width="11.5546875" style="1" customWidth="1"/>
    <col min="5647" max="5647" width="21.88671875" style="1" customWidth="1"/>
    <col min="5648" max="5839" width="11.5546875" style="1"/>
    <col min="5840" max="5840" width="21.88671875" style="1" customWidth="1"/>
    <col min="5841" max="5841" width="13.88671875" style="1" customWidth="1"/>
    <col min="5842" max="5842" width="38.6640625" style="1" customWidth="1"/>
    <col min="5843" max="5843" width="3" style="1" bestFit="1" customWidth="1"/>
    <col min="5844" max="5844" width="32.33203125" style="1" customWidth="1"/>
    <col min="5845" max="5845" width="46.33203125" style="1" customWidth="1"/>
    <col min="5846" max="5846" width="19" style="1" customWidth="1"/>
    <col min="5847" max="5847" width="0" style="1" hidden="1" customWidth="1"/>
    <col min="5848" max="5848" width="17.6640625" style="1" customWidth="1"/>
    <col min="5849" max="5849" width="0" style="1" hidden="1" customWidth="1"/>
    <col min="5850" max="5850" width="22.33203125" style="1" customWidth="1"/>
    <col min="5851" max="5851" width="5.33203125" style="1" customWidth="1"/>
    <col min="5852" max="5852" width="36.33203125" style="1" customWidth="1"/>
    <col min="5853" max="5853" width="5.6640625" style="1" customWidth="1"/>
    <col min="5854" max="5854" width="0" style="1" hidden="1" customWidth="1"/>
    <col min="5855" max="5855" width="20.6640625" style="1" customWidth="1"/>
    <col min="5856" max="5856" width="4.88671875" style="1" customWidth="1"/>
    <col min="5857" max="5857" width="0" style="1" hidden="1" customWidth="1"/>
    <col min="5858" max="5858" width="24.6640625" style="1" customWidth="1"/>
    <col min="5859" max="5859" width="12.33203125" style="1" customWidth="1"/>
    <col min="5860" max="5860" width="0" style="1" hidden="1" customWidth="1"/>
    <col min="5861" max="5861" width="3.44140625" style="1" customWidth="1"/>
    <col min="5862" max="5862" width="0" style="1" hidden="1" customWidth="1"/>
    <col min="5863" max="5863" width="17.6640625" style="1" customWidth="1"/>
    <col min="5864" max="5864" width="3.44140625" style="1" customWidth="1"/>
    <col min="5865" max="5865" width="0" style="1" hidden="1" customWidth="1"/>
    <col min="5866" max="5866" width="23.6640625" style="1" customWidth="1"/>
    <col min="5867" max="5867" width="10" style="1" customWidth="1"/>
    <col min="5868" max="5868" width="0" style="1" hidden="1" customWidth="1"/>
    <col min="5869" max="5870" width="14.6640625" style="1" customWidth="1"/>
    <col min="5871" max="5871" width="12.88671875" style="1" customWidth="1"/>
    <col min="5872" max="5872" width="3.33203125" style="1" customWidth="1"/>
    <col min="5873" max="5873" width="30.33203125" style="1" customWidth="1"/>
    <col min="5874" max="5874" width="5" style="1" customWidth="1"/>
    <col min="5875" max="5875" width="0" style="1" hidden="1" customWidth="1"/>
    <col min="5876" max="5876" width="14.33203125" style="1" customWidth="1"/>
    <col min="5877" max="5877" width="5.6640625" style="1" customWidth="1"/>
    <col min="5878" max="5878" width="0" style="1" hidden="1" customWidth="1"/>
    <col min="5879" max="5879" width="17.33203125" style="1" customWidth="1"/>
    <col min="5880" max="5880" width="12.6640625" style="1" customWidth="1"/>
    <col min="5881" max="5881" width="0" style="1" hidden="1" customWidth="1"/>
    <col min="5882" max="5882" width="5.33203125" style="1" customWidth="1"/>
    <col min="5883" max="5883" width="0" style="1" hidden="1" customWidth="1"/>
    <col min="5884" max="5884" width="17" style="1" customWidth="1"/>
    <col min="5885" max="5885" width="6.33203125" style="1" customWidth="1"/>
    <col min="5886" max="5886" width="0" style="1" hidden="1" customWidth="1"/>
    <col min="5887" max="5887" width="14.33203125" style="1" customWidth="1"/>
    <col min="5888" max="5888" width="7.5546875" style="1" customWidth="1"/>
    <col min="5889" max="5889" width="0" style="1" hidden="1" customWidth="1"/>
    <col min="5890" max="5891" width="14.33203125" style="1" customWidth="1"/>
    <col min="5892" max="5892" width="20.88671875" style="1" customWidth="1"/>
    <col min="5893" max="5893" width="14.44140625" style="1" customWidth="1"/>
    <col min="5894" max="5894" width="15" style="1" customWidth="1"/>
    <col min="5895" max="5895" width="2.6640625" style="1" customWidth="1"/>
    <col min="5896" max="5896" width="11.6640625" style="1" customWidth="1"/>
    <col min="5897" max="5897" width="11.5546875" style="1" customWidth="1"/>
    <col min="5898" max="5898" width="2.33203125" style="1" customWidth="1"/>
    <col min="5899" max="5899" width="41" style="1" customWidth="1"/>
    <col min="5900" max="5900" width="14.33203125" style="1" customWidth="1"/>
    <col min="5901" max="5902" width="11.5546875" style="1" customWidth="1"/>
    <col min="5903" max="5903" width="21.88671875" style="1" customWidth="1"/>
    <col min="5904" max="6095" width="11.5546875" style="1"/>
    <col min="6096" max="6096" width="21.88671875" style="1" customWidth="1"/>
    <col min="6097" max="6097" width="13.88671875" style="1" customWidth="1"/>
    <col min="6098" max="6098" width="38.6640625" style="1" customWidth="1"/>
    <col min="6099" max="6099" width="3" style="1" bestFit="1" customWidth="1"/>
    <col min="6100" max="6100" width="32.33203125" style="1" customWidth="1"/>
    <col min="6101" max="6101" width="46.33203125" style="1" customWidth="1"/>
    <col min="6102" max="6102" width="19" style="1" customWidth="1"/>
    <col min="6103" max="6103" width="0" style="1" hidden="1" customWidth="1"/>
    <col min="6104" max="6104" width="17.6640625" style="1" customWidth="1"/>
    <col min="6105" max="6105" width="0" style="1" hidden="1" customWidth="1"/>
    <col min="6106" max="6106" width="22.33203125" style="1" customWidth="1"/>
    <col min="6107" max="6107" width="5.33203125" style="1" customWidth="1"/>
    <col min="6108" max="6108" width="36.33203125" style="1" customWidth="1"/>
    <col min="6109" max="6109" width="5.6640625" style="1" customWidth="1"/>
    <col min="6110" max="6110" width="0" style="1" hidden="1" customWidth="1"/>
    <col min="6111" max="6111" width="20.6640625" style="1" customWidth="1"/>
    <col min="6112" max="6112" width="4.88671875" style="1" customWidth="1"/>
    <col min="6113" max="6113" width="0" style="1" hidden="1" customWidth="1"/>
    <col min="6114" max="6114" width="24.6640625" style="1" customWidth="1"/>
    <col min="6115" max="6115" width="12.33203125" style="1" customWidth="1"/>
    <col min="6116" max="6116" width="0" style="1" hidden="1" customWidth="1"/>
    <col min="6117" max="6117" width="3.44140625" style="1" customWidth="1"/>
    <col min="6118" max="6118" width="0" style="1" hidden="1" customWidth="1"/>
    <col min="6119" max="6119" width="17.6640625" style="1" customWidth="1"/>
    <col min="6120" max="6120" width="3.44140625" style="1" customWidth="1"/>
    <col min="6121" max="6121" width="0" style="1" hidden="1" customWidth="1"/>
    <col min="6122" max="6122" width="23.6640625" style="1" customWidth="1"/>
    <col min="6123" max="6123" width="10" style="1" customWidth="1"/>
    <col min="6124" max="6124" width="0" style="1" hidden="1" customWidth="1"/>
    <col min="6125" max="6126" width="14.6640625" style="1" customWidth="1"/>
    <col min="6127" max="6127" width="12.88671875" style="1" customWidth="1"/>
    <col min="6128" max="6128" width="3.33203125" style="1" customWidth="1"/>
    <col min="6129" max="6129" width="30.33203125" style="1" customWidth="1"/>
    <col min="6130" max="6130" width="5" style="1" customWidth="1"/>
    <col min="6131" max="6131" width="0" style="1" hidden="1" customWidth="1"/>
    <col min="6132" max="6132" width="14.33203125" style="1" customWidth="1"/>
    <col min="6133" max="6133" width="5.6640625" style="1" customWidth="1"/>
    <col min="6134" max="6134" width="0" style="1" hidden="1" customWidth="1"/>
    <col min="6135" max="6135" width="17.33203125" style="1" customWidth="1"/>
    <col min="6136" max="6136" width="12.6640625" style="1" customWidth="1"/>
    <col min="6137" max="6137" width="0" style="1" hidden="1" customWidth="1"/>
    <col min="6138" max="6138" width="5.33203125" style="1" customWidth="1"/>
    <col min="6139" max="6139" width="0" style="1" hidden="1" customWidth="1"/>
    <col min="6140" max="6140" width="17" style="1" customWidth="1"/>
    <col min="6141" max="6141" width="6.33203125" style="1" customWidth="1"/>
    <col min="6142" max="6142" width="0" style="1" hidden="1" customWidth="1"/>
    <col min="6143" max="6143" width="14.33203125" style="1" customWidth="1"/>
    <col min="6144" max="6144" width="7.5546875" style="1" customWidth="1"/>
    <col min="6145" max="6145" width="0" style="1" hidden="1" customWidth="1"/>
    <col min="6146" max="6147" width="14.33203125" style="1" customWidth="1"/>
    <col min="6148" max="6148" width="20.88671875" style="1" customWidth="1"/>
    <col min="6149" max="6149" width="14.44140625" style="1" customWidth="1"/>
    <col min="6150" max="6150" width="15" style="1" customWidth="1"/>
    <col min="6151" max="6151" width="2.6640625" style="1" customWidth="1"/>
    <col min="6152" max="6152" width="11.6640625" style="1" customWidth="1"/>
    <col min="6153" max="6153" width="11.5546875" style="1" customWidth="1"/>
    <col min="6154" max="6154" width="2.33203125" style="1" customWidth="1"/>
    <col min="6155" max="6155" width="41" style="1" customWidth="1"/>
    <col min="6156" max="6156" width="14.33203125" style="1" customWidth="1"/>
    <col min="6157" max="6158" width="11.5546875" style="1" customWidth="1"/>
    <col min="6159" max="6159" width="21.88671875" style="1" customWidth="1"/>
    <col min="6160" max="6351" width="11.5546875" style="1"/>
    <col min="6352" max="6352" width="21.88671875" style="1" customWidth="1"/>
    <col min="6353" max="6353" width="13.88671875" style="1" customWidth="1"/>
    <col min="6354" max="6354" width="38.6640625" style="1" customWidth="1"/>
    <col min="6355" max="6355" width="3" style="1" bestFit="1" customWidth="1"/>
    <col min="6356" max="6356" width="32.33203125" style="1" customWidth="1"/>
    <col min="6357" max="6357" width="46.33203125" style="1" customWidth="1"/>
    <col min="6358" max="6358" width="19" style="1" customWidth="1"/>
    <col min="6359" max="6359" width="0" style="1" hidden="1" customWidth="1"/>
    <col min="6360" max="6360" width="17.6640625" style="1" customWidth="1"/>
    <col min="6361" max="6361" width="0" style="1" hidden="1" customWidth="1"/>
    <col min="6362" max="6362" width="22.33203125" style="1" customWidth="1"/>
    <col min="6363" max="6363" width="5.33203125" style="1" customWidth="1"/>
    <col min="6364" max="6364" width="36.33203125" style="1" customWidth="1"/>
    <col min="6365" max="6365" width="5.6640625" style="1" customWidth="1"/>
    <col min="6366" max="6366" width="0" style="1" hidden="1" customWidth="1"/>
    <col min="6367" max="6367" width="20.6640625" style="1" customWidth="1"/>
    <col min="6368" max="6368" width="4.88671875" style="1" customWidth="1"/>
    <col min="6369" max="6369" width="0" style="1" hidden="1" customWidth="1"/>
    <col min="6370" max="6370" width="24.6640625" style="1" customWidth="1"/>
    <col min="6371" max="6371" width="12.33203125" style="1" customWidth="1"/>
    <col min="6372" max="6372" width="0" style="1" hidden="1" customWidth="1"/>
    <col min="6373" max="6373" width="3.44140625" style="1" customWidth="1"/>
    <col min="6374" max="6374" width="0" style="1" hidden="1" customWidth="1"/>
    <col min="6375" max="6375" width="17.6640625" style="1" customWidth="1"/>
    <col min="6376" max="6376" width="3.44140625" style="1" customWidth="1"/>
    <col min="6377" max="6377" width="0" style="1" hidden="1" customWidth="1"/>
    <col min="6378" max="6378" width="23.6640625" style="1" customWidth="1"/>
    <col min="6379" max="6379" width="10" style="1" customWidth="1"/>
    <col min="6380" max="6380" width="0" style="1" hidden="1" customWidth="1"/>
    <col min="6381" max="6382" width="14.6640625" style="1" customWidth="1"/>
    <col min="6383" max="6383" width="12.88671875" style="1" customWidth="1"/>
    <col min="6384" max="6384" width="3.33203125" style="1" customWidth="1"/>
    <col min="6385" max="6385" width="30.33203125" style="1" customWidth="1"/>
    <col min="6386" max="6386" width="5" style="1" customWidth="1"/>
    <col min="6387" max="6387" width="0" style="1" hidden="1" customWidth="1"/>
    <col min="6388" max="6388" width="14.33203125" style="1" customWidth="1"/>
    <col min="6389" max="6389" width="5.6640625" style="1" customWidth="1"/>
    <col min="6390" max="6390" width="0" style="1" hidden="1" customWidth="1"/>
    <col min="6391" max="6391" width="17.33203125" style="1" customWidth="1"/>
    <col min="6392" max="6392" width="12.6640625" style="1" customWidth="1"/>
    <col min="6393" max="6393" width="0" style="1" hidden="1" customWidth="1"/>
    <col min="6394" max="6394" width="5.33203125" style="1" customWidth="1"/>
    <col min="6395" max="6395" width="0" style="1" hidden="1" customWidth="1"/>
    <col min="6396" max="6396" width="17" style="1" customWidth="1"/>
    <col min="6397" max="6397" width="6.33203125" style="1" customWidth="1"/>
    <col min="6398" max="6398" width="0" style="1" hidden="1" customWidth="1"/>
    <col min="6399" max="6399" width="14.33203125" style="1" customWidth="1"/>
    <col min="6400" max="6400" width="7.5546875" style="1" customWidth="1"/>
    <col min="6401" max="6401" width="0" style="1" hidden="1" customWidth="1"/>
    <col min="6402" max="6403" width="14.33203125" style="1" customWidth="1"/>
    <col min="6404" max="6404" width="20.88671875" style="1" customWidth="1"/>
    <col min="6405" max="6405" width="14.44140625" style="1" customWidth="1"/>
    <col min="6406" max="6406" width="15" style="1" customWidth="1"/>
    <col min="6407" max="6407" width="2.6640625" style="1" customWidth="1"/>
    <col min="6408" max="6408" width="11.6640625" style="1" customWidth="1"/>
    <col min="6409" max="6409" width="11.5546875" style="1" customWidth="1"/>
    <col min="6410" max="6410" width="2.33203125" style="1" customWidth="1"/>
    <col min="6411" max="6411" width="41" style="1" customWidth="1"/>
    <col min="6412" max="6412" width="14.33203125" style="1" customWidth="1"/>
    <col min="6413" max="6414" width="11.5546875" style="1" customWidth="1"/>
    <col min="6415" max="6415" width="21.88671875" style="1" customWidth="1"/>
    <col min="6416" max="6607" width="11.5546875" style="1"/>
    <col min="6608" max="6608" width="21.88671875" style="1" customWidth="1"/>
    <col min="6609" max="6609" width="13.88671875" style="1" customWidth="1"/>
    <col min="6610" max="6610" width="38.6640625" style="1" customWidth="1"/>
    <col min="6611" max="6611" width="3" style="1" bestFit="1" customWidth="1"/>
    <col min="6612" max="6612" width="32.33203125" style="1" customWidth="1"/>
    <col min="6613" max="6613" width="46.33203125" style="1" customWidth="1"/>
    <col min="6614" max="6614" width="19" style="1" customWidth="1"/>
    <col min="6615" max="6615" width="0" style="1" hidden="1" customWidth="1"/>
    <col min="6616" max="6616" width="17.6640625" style="1" customWidth="1"/>
    <col min="6617" max="6617" width="0" style="1" hidden="1" customWidth="1"/>
    <col min="6618" max="6618" width="22.33203125" style="1" customWidth="1"/>
    <col min="6619" max="6619" width="5.33203125" style="1" customWidth="1"/>
    <col min="6620" max="6620" width="36.33203125" style="1" customWidth="1"/>
    <col min="6621" max="6621" width="5.6640625" style="1" customWidth="1"/>
    <col min="6622" max="6622" width="0" style="1" hidden="1" customWidth="1"/>
    <col min="6623" max="6623" width="20.6640625" style="1" customWidth="1"/>
    <col min="6624" max="6624" width="4.88671875" style="1" customWidth="1"/>
    <col min="6625" max="6625" width="0" style="1" hidden="1" customWidth="1"/>
    <col min="6626" max="6626" width="24.6640625" style="1" customWidth="1"/>
    <col min="6627" max="6627" width="12.33203125" style="1" customWidth="1"/>
    <col min="6628" max="6628" width="0" style="1" hidden="1" customWidth="1"/>
    <col min="6629" max="6629" width="3.44140625" style="1" customWidth="1"/>
    <col min="6630" max="6630" width="0" style="1" hidden="1" customWidth="1"/>
    <col min="6631" max="6631" width="17.6640625" style="1" customWidth="1"/>
    <col min="6632" max="6632" width="3.44140625" style="1" customWidth="1"/>
    <col min="6633" max="6633" width="0" style="1" hidden="1" customWidth="1"/>
    <col min="6634" max="6634" width="23.6640625" style="1" customWidth="1"/>
    <col min="6635" max="6635" width="10" style="1" customWidth="1"/>
    <col min="6636" max="6636" width="0" style="1" hidden="1" customWidth="1"/>
    <col min="6637" max="6638" width="14.6640625" style="1" customWidth="1"/>
    <col min="6639" max="6639" width="12.88671875" style="1" customWidth="1"/>
    <col min="6640" max="6640" width="3.33203125" style="1" customWidth="1"/>
    <col min="6641" max="6641" width="30.33203125" style="1" customWidth="1"/>
    <col min="6642" max="6642" width="5" style="1" customWidth="1"/>
    <col min="6643" max="6643" width="0" style="1" hidden="1" customWidth="1"/>
    <col min="6644" max="6644" width="14.33203125" style="1" customWidth="1"/>
    <col min="6645" max="6645" width="5.6640625" style="1" customWidth="1"/>
    <col min="6646" max="6646" width="0" style="1" hidden="1" customWidth="1"/>
    <col min="6647" max="6647" width="17.33203125" style="1" customWidth="1"/>
    <col min="6648" max="6648" width="12.6640625" style="1" customWidth="1"/>
    <col min="6649" max="6649" width="0" style="1" hidden="1" customWidth="1"/>
    <col min="6650" max="6650" width="5.33203125" style="1" customWidth="1"/>
    <col min="6651" max="6651" width="0" style="1" hidden="1" customWidth="1"/>
    <col min="6652" max="6652" width="17" style="1" customWidth="1"/>
    <col min="6653" max="6653" width="6.33203125" style="1" customWidth="1"/>
    <col min="6654" max="6654" width="0" style="1" hidden="1" customWidth="1"/>
    <col min="6655" max="6655" width="14.33203125" style="1" customWidth="1"/>
    <col min="6656" max="6656" width="7.5546875" style="1" customWidth="1"/>
    <col min="6657" max="6657" width="0" style="1" hidden="1" customWidth="1"/>
    <col min="6658" max="6659" width="14.33203125" style="1" customWidth="1"/>
    <col min="6660" max="6660" width="20.88671875" style="1" customWidth="1"/>
    <col min="6661" max="6661" width="14.44140625" style="1" customWidth="1"/>
    <col min="6662" max="6662" width="15" style="1" customWidth="1"/>
    <col min="6663" max="6663" width="2.6640625" style="1" customWidth="1"/>
    <col min="6664" max="6664" width="11.6640625" style="1" customWidth="1"/>
    <col min="6665" max="6665" width="11.5546875" style="1" customWidth="1"/>
    <col min="6666" max="6666" width="2.33203125" style="1" customWidth="1"/>
    <col min="6667" max="6667" width="41" style="1" customWidth="1"/>
    <col min="6668" max="6668" width="14.33203125" style="1" customWidth="1"/>
    <col min="6669" max="6670" width="11.5546875" style="1" customWidth="1"/>
    <col min="6671" max="6671" width="21.88671875" style="1" customWidth="1"/>
    <col min="6672" max="6863" width="11.5546875" style="1"/>
    <col min="6864" max="6864" width="21.88671875" style="1" customWidth="1"/>
    <col min="6865" max="6865" width="13.88671875" style="1" customWidth="1"/>
    <col min="6866" max="6866" width="38.6640625" style="1" customWidth="1"/>
    <col min="6867" max="6867" width="3" style="1" bestFit="1" customWidth="1"/>
    <col min="6868" max="6868" width="32.33203125" style="1" customWidth="1"/>
    <col min="6869" max="6869" width="46.33203125" style="1" customWidth="1"/>
    <col min="6870" max="6870" width="19" style="1" customWidth="1"/>
    <col min="6871" max="6871" width="0" style="1" hidden="1" customWidth="1"/>
    <col min="6872" max="6872" width="17.6640625" style="1" customWidth="1"/>
    <col min="6873" max="6873" width="0" style="1" hidden="1" customWidth="1"/>
    <col min="6874" max="6874" width="22.33203125" style="1" customWidth="1"/>
    <col min="6875" max="6875" width="5.33203125" style="1" customWidth="1"/>
    <col min="6876" max="6876" width="36.33203125" style="1" customWidth="1"/>
    <col min="6877" max="6877" width="5.6640625" style="1" customWidth="1"/>
    <col min="6878" max="6878" width="0" style="1" hidden="1" customWidth="1"/>
    <col min="6879" max="6879" width="20.6640625" style="1" customWidth="1"/>
    <col min="6880" max="6880" width="4.88671875" style="1" customWidth="1"/>
    <col min="6881" max="6881" width="0" style="1" hidden="1" customWidth="1"/>
    <col min="6882" max="6882" width="24.6640625" style="1" customWidth="1"/>
    <col min="6883" max="6883" width="12.33203125" style="1" customWidth="1"/>
    <col min="6884" max="6884" width="0" style="1" hidden="1" customWidth="1"/>
    <col min="6885" max="6885" width="3.44140625" style="1" customWidth="1"/>
    <col min="6886" max="6886" width="0" style="1" hidden="1" customWidth="1"/>
    <col min="6887" max="6887" width="17.6640625" style="1" customWidth="1"/>
    <col min="6888" max="6888" width="3.44140625" style="1" customWidth="1"/>
    <col min="6889" max="6889" width="0" style="1" hidden="1" customWidth="1"/>
    <col min="6890" max="6890" width="23.6640625" style="1" customWidth="1"/>
    <col min="6891" max="6891" width="10" style="1" customWidth="1"/>
    <col min="6892" max="6892" width="0" style="1" hidden="1" customWidth="1"/>
    <col min="6893" max="6894" width="14.6640625" style="1" customWidth="1"/>
    <col min="6895" max="6895" width="12.88671875" style="1" customWidth="1"/>
    <col min="6896" max="6896" width="3.33203125" style="1" customWidth="1"/>
    <col min="6897" max="6897" width="30.33203125" style="1" customWidth="1"/>
    <col min="6898" max="6898" width="5" style="1" customWidth="1"/>
    <col min="6899" max="6899" width="0" style="1" hidden="1" customWidth="1"/>
    <col min="6900" max="6900" width="14.33203125" style="1" customWidth="1"/>
    <col min="6901" max="6901" width="5.6640625" style="1" customWidth="1"/>
    <col min="6902" max="6902" width="0" style="1" hidden="1" customWidth="1"/>
    <col min="6903" max="6903" width="17.33203125" style="1" customWidth="1"/>
    <col min="6904" max="6904" width="12.6640625" style="1" customWidth="1"/>
    <col min="6905" max="6905" width="0" style="1" hidden="1" customWidth="1"/>
    <col min="6906" max="6906" width="5.33203125" style="1" customWidth="1"/>
    <col min="6907" max="6907" width="0" style="1" hidden="1" customWidth="1"/>
    <col min="6908" max="6908" width="17" style="1" customWidth="1"/>
    <col min="6909" max="6909" width="6.33203125" style="1" customWidth="1"/>
    <col min="6910" max="6910" width="0" style="1" hidden="1" customWidth="1"/>
    <col min="6911" max="6911" width="14.33203125" style="1" customWidth="1"/>
    <col min="6912" max="6912" width="7.5546875" style="1" customWidth="1"/>
    <col min="6913" max="6913" width="0" style="1" hidden="1" customWidth="1"/>
    <col min="6914" max="6915" width="14.33203125" style="1" customWidth="1"/>
    <col min="6916" max="6916" width="20.88671875" style="1" customWidth="1"/>
    <col min="6917" max="6917" width="14.44140625" style="1" customWidth="1"/>
    <col min="6918" max="6918" width="15" style="1" customWidth="1"/>
    <col min="6919" max="6919" width="2.6640625" style="1" customWidth="1"/>
    <col min="6920" max="6920" width="11.6640625" style="1" customWidth="1"/>
    <col min="6921" max="6921" width="11.5546875" style="1" customWidth="1"/>
    <col min="6922" max="6922" width="2.33203125" style="1" customWidth="1"/>
    <col min="6923" max="6923" width="41" style="1" customWidth="1"/>
    <col min="6924" max="6924" width="14.33203125" style="1" customWidth="1"/>
    <col min="6925" max="6926" width="11.5546875" style="1" customWidth="1"/>
    <col min="6927" max="6927" width="21.88671875" style="1" customWidth="1"/>
    <col min="6928" max="7119" width="11.5546875" style="1"/>
    <col min="7120" max="7120" width="21.88671875" style="1" customWidth="1"/>
    <col min="7121" max="7121" width="13.88671875" style="1" customWidth="1"/>
    <col min="7122" max="7122" width="38.6640625" style="1" customWidth="1"/>
    <col min="7123" max="7123" width="3" style="1" bestFit="1" customWidth="1"/>
    <col min="7124" max="7124" width="32.33203125" style="1" customWidth="1"/>
    <col min="7125" max="7125" width="46.33203125" style="1" customWidth="1"/>
    <col min="7126" max="7126" width="19" style="1" customWidth="1"/>
    <col min="7127" max="7127" width="0" style="1" hidden="1" customWidth="1"/>
    <col min="7128" max="7128" width="17.6640625" style="1" customWidth="1"/>
    <col min="7129" max="7129" width="0" style="1" hidden="1" customWidth="1"/>
    <col min="7130" max="7130" width="22.33203125" style="1" customWidth="1"/>
    <col min="7131" max="7131" width="5.33203125" style="1" customWidth="1"/>
    <col min="7132" max="7132" width="36.33203125" style="1" customWidth="1"/>
    <col min="7133" max="7133" width="5.6640625" style="1" customWidth="1"/>
    <col min="7134" max="7134" width="0" style="1" hidden="1" customWidth="1"/>
    <col min="7135" max="7135" width="20.6640625" style="1" customWidth="1"/>
    <col min="7136" max="7136" width="4.88671875" style="1" customWidth="1"/>
    <col min="7137" max="7137" width="0" style="1" hidden="1" customWidth="1"/>
    <col min="7138" max="7138" width="24.6640625" style="1" customWidth="1"/>
    <col min="7139" max="7139" width="12.33203125" style="1" customWidth="1"/>
    <col min="7140" max="7140" width="0" style="1" hidden="1" customWidth="1"/>
    <col min="7141" max="7141" width="3.44140625" style="1" customWidth="1"/>
    <col min="7142" max="7142" width="0" style="1" hidden="1" customWidth="1"/>
    <col min="7143" max="7143" width="17.6640625" style="1" customWidth="1"/>
    <col min="7144" max="7144" width="3.44140625" style="1" customWidth="1"/>
    <col min="7145" max="7145" width="0" style="1" hidden="1" customWidth="1"/>
    <col min="7146" max="7146" width="23.6640625" style="1" customWidth="1"/>
    <col min="7147" max="7147" width="10" style="1" customWidth="1"/>
    <col min="7148" max="7148" width="0" style="1" hidden="1" customWidth="1"/>
    <col min="7149" max="7150" width="14.6640625" style="1" customWidth="1"/>
    <col min="7151" max="7151" width="12.88671875" style="1" customWidth="1"/>
    <col min="7152" max="7152" width="3.33203125" style="1" customWidth="1"/>
    <col min="7153" max="7153" width="30.33203125" style="1" customWidth="1"/>
    <col min="7154" max="7154" width="5" style="1" customWidth="1"/>
    <col min="7155" max="7155" width="0" style="1" hidden="1" customWidth="1"/>
    <col min="7156" max="7156" width="14.33203125" style="1" customWidth="1"/>
    <col min="7157" max="7157" width="5.6640625" style="1" customWidth="1"/>
    <col min="7158" max="7158" width="0" style="1" hidden="1" customWidth="1"/>
    <col min="7159" max="7159" width="17.33203125" style="1" customWidth="1"/>
    <col min="7160" max="7160" width="12.6640625" style="1" customWidth="1"/>
    <col min="7161" max="7161" width="0" style="1" hidden="1" customWidth="1"/>
    <col min="7162" max="7162" width="5.33203125" style="1" customWidth="1"/>
    <col min="7163" max="7163" width="0" style="1" hidden="1" customWidth="1"/>
    <col min="7164" max="7164" width="17" style="1" customWidth="1"/>
    <col min="7165" max="7165" width="6.33203125" style="1" customWidth="1"/>
    <col min="7166" max="7166" width="0" style="1" hidden="1" customWidth="1"/>
    <col min="7167" max="7167" width="14.33203125" style="1" customWidth="1"/>
    <col min="7168" max="7168" width="7.5546875" style="1" customWidth="1"/>
    <col min="7169" max="7169" width="0" style="1" hidden="1" customWidth="1"/>
    <col min="7170" max="7171" width="14.33203125" style="1" customWidth="1"/>
    <col min="7172" max="7172" width="20.88671875" style="1" customWidth="1"/>
    <col min="7173" max="7173" width="14.44140625" style="1" customWidth="1"/>
    <col min="7174" max="7174" width="15" style="1" customWidth="1"/>
    <col min="7175" max="7175" width="2.6640625" style="1" customWidth="1"/>
    <col min="7176" max="7176" width="11.6640625" style="1" customWidth="1"/>
    <col min="7177" max="7177" width="11.5546875" style="1" customWidth="1"/>
    <col min="7178" max="7178" width="2.33203125" style="1" customWidth="1"/>
    <col min="7179" max="7179" width="41" style="1" customWidth="1"/>
    <col min="7180" max="7180" width="14.33203125" style="1" customWidth="1"/>
    <col min="7181" max="7182" width="11.5546875" style="1" customWidth="1"/>
    <col min="7183" max="7183" width="21.88671875" style="1" customWidth="1"/>
    <col min="7184" max="7375" width="11.5546875" style="1"/>
    <col min="7376" max="7376" width="21.88671875" style="1" customWidth="1"/>
    <col min="7377" max="7377" width="13.88671875" style="1" customWidth="1"/>
    <col min="7378" max="7378" width="38.6640625" style="1" customWidth="1"/>
    <col min="7379" max="7379" width="3" style="1" bestFit="1" customWidth="1"/>
    <col min="7380" max="7380" width="32.33203125" style="1" customWidth="1"/>
    <col min="7381" max="7381" width="46.33203125" style="1" customWidth="1"/>
    <col min="7382" max="7382" width="19" style="1" customWidth="1"/>
    <col min="7383" max="7383" width="0" style="1" hidden="1" customWidth="1"/>
    <col min="7384" max="7384" width="17.6640625" style="1" customWidth="1"/>
    <col min="7385" max="7385" width="0" style="1" hidden="1" customWidth="1"/>
    <col min="7386" max="7386" width="22.33203125" style="1" customWidth="1"/>
    <col min="7387" max="7387" width="5.33203125" style="1" customWidth="1"/>
    <col min="7388" max="7388" width="36.33203125" style="1" customWidth="1"/>
    <col min="7389" max="7389" width="5.6640625" style="1" customWidth="1"/>
    <col min="7390" max="7390" width="0" style="1" hidden="1" customWidth="1"/>
    <col min="7391" max="7391" width="20.6640625" style="1" customWidth="1"/>
    <col min="7392" max="7392" width="4.88671875" style="1" customWidth="1"/>
    <col min="7393" max="7393" width="0" style="1" hidden="1" customWidth="1"/>
    <col min="7394" max="7394" width="24.6640625" style="1" customWidth="1"/>
    <col min="7395" max="7395" width="12.33203125" style="1" customWidth="1"/>
    <col min="7396" max="7396" width="0" style="1" hidden="1" customWidth="1"/>
    <col min="7397" max="7397" width="3.44140625" style="1" customWidth="1"/>
    <col min="7398" max="7398" width="0" style="1" hidden="1" customWidth="1"/>
    <col min="7399" max="7399" width="17.6640625" style="1" customWidth="1"/>
    <col min="7400" max="7400" width="3.44140625" style="1" customWidth="1"/>
    <col min="7401" max="7401" width="0" style="1" hidden="1" customWidth="1"/>
    <col min="7402" max="7402" width="23.6640625" style="1" customWidth="1"/>
    <col min="7403" max="7403" width="10" style="1" customWidth="1"/>
    <col min="7404" max="7404" width="0" style="1" hidden="1" customWidth="1"/>
    <col min="7405" max="7406" width="14.6640625" style="1" customWidth="1"/>
    <col min="7407" max="7407" width="12.88671875" style="1" customWidth="1"/>
    <col min="7408" max="7408" width="3.33203125" style="1" customWidth="1"/>
    <col min="7409" max="7409" width="30.33203125" style="1" customWidth="1"/>
    <col min="7410" max="7410" width="5" style="1" customWidth="1"/>
    <col min="7411" max="7411" width="0" style="1" hidden="1" customWidth="1"/>
    <col min="7412" max="7412" width="14.33203125" style="1" customWidth="1"/>
    <col min="7413" max="7413" width="5.6640625" style="1" customWidth="1"/>
    <col min="7414" max="7414" width="0" style="1" hidden="1" customWidth="1"/>
    <col min="7415" max="7415" width="17.33203125" style="1" customWidth="1"/>
    <col min="7416" max="7416" width="12.6640625" style="1" customWidth="1"/>
    <col min="7417" max="7417" width="0" style="1" hidden="1" customWidth="1"/>
    <col min="7418" max="7418" width="5.33203125" style="1" customWidth="1"/>
    <col min="7419" max="7419" width="0" style="1" hidden="1" customWidth="1"/>
    <col min="7420" max="7420" width="17" style="1" customWidth="1"/>
    <col min="7421" max="7421" width="6.33203125" style="1" customWidth="1"/>
    <col min="7422" max="7422" width="0" style="1" hidden="1" customWidth="1"/>
    <col min="7423" max="7423" width="14.33203125" style="1" customWidth="1"/>
    <col min="7424" max="7424" width="7.5546875" style="1" customWidth="1"/>
    <col min="7425" max="7425" width="0" style="1" hidden="1" customWidth="1"/>
    <col min="7426" max="7427" width="14.33203125" style="1" customWidth="1"/>
    <col min="7428" max="7428" width="20.88671875" style="1" customWidth="1"/>
    <col min="7429" max="7429" width="14.44140625" style="1" customWidth="1"/>
    <col min="7430" max="7430" width="15" style="1" customWidth="1"/>
    <col min="7431" max="7431" width="2.6640625" style="1" customWidth="1"/>
    <col min="7432" max="7432" width="11.6640625" style="1" customWidth="1"/>
    <col min="7433" max="7433" width="11.5546875" style="1" customWidth="1"/>
    <col min="7434" max="7434" width="2.33203125" style="1" customWidth="1"/>
    <col min="7435" max="7435" width="41" style="1" customWidth="1"/>
    <col min="7436" max="7436" width="14.33203125" style="1" customWidth="1"/>
    <col min="7437" max="7438" width="11.5546875" style="1" customWidth="1"/>
    <col min="7439" max="7439" width="21.88671875" style="1" customWidth="1"/>
    <col min="7440" max="7631" width="11.5546875" style="1"/>
    <col min="7632" max="7632" width="21.88671875" style="1" customWidth="1"/>
    <col min="7633" max="7633" width="13.88671875" style="1" customWidth="1"/>
    <col min="7634" max="7634" width="38.6640625" style="1" customWidth="1"/>
    <col min="7635" max="7635" width="3" style="1" bestFit="1" customWidth="1"/>
    <col min="7636" max="7636" width="32.33203125" style="1" customWidth="1"/>
    <col min="7637" max="7637" width="46.33203125" style="1" customWidth="1"/>
    <col min="7638" max="7638" width="19" style="1" customWidth="1"/>
    <col min="7639" max="7639" width="0" style="1" hidden="1" customWidth="1"/>
    <col min="7640" max="7640" width="17.6640625" style="1" customWidth="1"/>
    <col min="7641" max="7641" width="0" style="1" hidden="1" customWidth="1"/>
    <col min="7642" max="7642" width="22.33203125" style="1" customWidth="1"/>
    <col min="7643" max="7643" width="5.33203125" style="1" customWidth="1"/>
    <col min="7644" max="7644" width="36.33203125" style="1" customWidth="1"/>
    <col min="7645" max="7645" width="5.6640625" style="1" customWidth="1"/>
    <col min="7646" max="7646" width="0" style="1" hidden="1" customWidth="1"/>
    <col min="7647" max="7647" width="20.6640625" style="1" customWidth="1"/>
    <col min="7648" max="7648" width="4.88671875" style="1" customWidth="1"/>
    <col min="7649" max="7649" width="0" style="1" hidden="1" customWidth="1"/>
    <col min="7650" max="7650" width="24.6640625" style="1" customWidth="1"/>
    <col min="7651" max="7651" width="12.33203125" style="1" customWidth="1"/>
    <col min="7652" max="7652" width="0" style="1" hidden="1" customWidth="1"/>
    <col min="7653" max="7653" width="3.44140625" style="1" customWidth="1"/>
    <col min="7654" max="7654" width="0" style="1" hidden="1" customWidth="1"/>
    <col min="7655" max="7655" width="17.6640625" style="1" customWidth="1"/>
    <col min="7656" max="7656" width="3.44140625" style="1" customWidth="1"/>
    <col min="7657" max="7657" width="0" style="1" hidden="1" customWidth="1"/>
    <col min="7658" max="7658" width="23.6640625" style="1" customWidth="1"/>
    <col min="7659" max="7659" width="10" style="1" customWidth="1"/>
    <col min="7660" max="7660" width="0" style="1" hidden="1" customWidth="1"/>
    <col min="7661" max="7662" width="14.6640625" style="1" customWidth="1"/>
    <col min="7663" max="7663" width="12.88671875" style="1" customWidth="1"/>
    <col min="7664" max="7664" width="3.33203125" style="1" customWidth="1"/>
    <col min="7665" max="7665" width="30.33203125" style="1" customWidth="1"/>
    <col min="7666" max="7666" width="5" style="1" customWidth="1"/>
    <col min="7667" max="7667" width="0" style="1" hidden="1" customWidth="1"/>
    <col min="7668" max="7668" width="14.33203125" style="1" customWidth="1"/>
    <col min="7669" max="7669" width="5.6640625" style="1" customWidth="1"/>
    <col min="7670" max="7670" width="0" style="1" hidden="1" customWidth="1"/>
    <col min="7671" max="7671" width="17.33203125" style="1" customWidth="1"/>
    <col min="7672" max="7672" width="12.6640625" style="1" customWidth="1"/>
    <col min="7673" max="7673" width="0" style="1" hidden="1" customWidth="1"/>
    <col min="7674" max="7674" width="5.33203125" style="1" customWidth="1"/>
    <col min="7675" max="7675" width="0" style="1" hidden="1" customWidth="1"/>
    <col min="7676" max="7676" width="17" style="1" customWidth="1"/>
    <col min="7677" max="7677" width="6.33203125" style="1" customWidth="1"/>
    <col min="7678" max="7678" width="0" style="1" hidden="1" customWidth="1"/>
    <col min="7679" max="7679" width="14.33203125" style="1" customWidth="1"/>
    <col min="7680" max="7680" width="7.5546875" style="1" customWidth="1"/>
    <col min="7681" max="7681" width="0" style="1" hidden="1" customWidth="1"/>
    <col min="7682" max="7683" width="14.33203125" style="1" customWidth="1"/>
    <col min="7684" max="7684" width="20.88671875" style="1" customWidth="1"/>
    <col min="7685" max="7685" width="14.44140625" style="1" customWidth="1"/>
    <col min="7686" max="7686" width="15" style="1" customWidth="1"/>
    <col min="7687" max="7687" width="2.6640625" style="1" customWidth="1"/>
    <col min="7688" max="7688" width="11.6640625" style="1" customWidth="1"/>
    <col min="7689" max="7689" width="11.5546875" style="1" customWidth="1"/>
    <col min="7690" max="7690" width="2.33203125" style="1" customWidth="1"/>
    <col min="7691" max="7691" width="41" style="1" customWidth="1"/>
    <col min="7692" max="7692" width="14.33203125" style="1" customWidth="1"/>
    <col min="7693" max="7694" width="11.5546875" style="1" customWidth="1"/>
    <col min="7695" max="7695" width="21.88671875" style="1" customWidth="1"/>
    <col min="7696" max="7887" width="11.5546875" style="1"/>
    <col min="7888" max="7888" width="21.88671875" style="1" customWidth="1"/>
    <col min="7889" max="7889" width="13.88671875" style="1" customWidth="1"/>
    <col min="7890" max="7890" width="38.6640625" style="1" customWidth="1"/>
    <col min="7891" max="7891" width="3" style="1" bestFit="1" customWidth="1"/>
    <col min="7892" max="7892" width="32.33203125" style="1" customWidth="1"/>
    <col min="7893" max="7893" width="46.33203125" style="1" customWidth="1"/>
    <col min="7894" max="7894" width="19" style="1" customWidth="1"/>
    <col min="7895" max="7895" width="0" style="1" hidden="1" customWidth="1"/>
    <col min="7896" max="7896" width="17.6640625" style="1" customWidth="1"/>
    <col min="7897" max="7897" width="0" style="1" hidden="1" customWidth="1"/>
    <col min="7898" max="7898" width="22.33203125" style="1" customWidth="1"/>
    <col min="7899" max="7899" width="5.33203125" style="1" customWidth="1"/>
    <col min="7900" max="7900" width="36.33203125" style="1" customWidth="1"/>
    <col min="7901" max="7901" width="5.6640625" style="1" customWidth="1"/>
    <col min="7902" max="7902" width="0" style="1" hidden="1" customWidth="1"/>
    <col min="7903" max="7903" width="20.6640625" style="1" customWidth="1"/>
    <col min="7904" max="7904" width="4.88671875" style="1" customWidth="1"/>
    <col min="7905" max="7905" width="0" style="1" hidden="1" customWidth="1"/>
    <col min="7906" max="7906" width="24.6640625" style="1" customWidth="1"/>
    <col min="7907" max="7907" width="12.33203125" style="1" customWidth="1"/>
    <col min="7908" max="7908" width="0" style="1" hidden="1" customWidth="1"/>
    <col min="7909" max="7909" width="3.44140625" style="1" customWidth="1"/>
    <col min="7910" max="7910" width="0" style="1" hidden="1" customWidth="1"/>
    <col min="7911" max="7911" width="17.6640625" style="1" customWidth="1"/>
    <col min="7912" max="7912" width="3.44140625" style="1" customWidth="1"/>
    <col min="7913" max="7913" width="0" style="1" hidden="1" customWidth="1"/>
    <col min="7914" max="7914" width="23.6640625" style="1" customWidth="1"/>
    <col min="7915" max="7915" width="10" style="1" customWidth="1"/>
    <col min="7916" max="7916" width="0" style="1" hidden="1" customWidth="1"/>
    <col min="7917" max="7918" width="14.6640625" style="1" customWidth="1"/>
    <col min="7919" max="7919" width="12.88671875" style="1" customWidth="1"/>
    <col min="7920" max="7920" width="3.33203125" style="1" customWidth="1"/>
    <col min="7921" max="7921" width="30.33203125" style="1" customWidth="1"/>
    <col min="7922" max="7922" width="5" style="1" customWidth="1"/>
    <col min="7923" max="7923" width="0" style="1" hidden="1" customWidth="1"/>
    <col min="7924" max="7924" width="14.33203125" style="1" customWidth="1"/>
    <col min="7925" max="7925" width="5.6640625" style="1" customWidth="1"/>
    <col min="7926" max="7926" width="0" style="1" hidden="1" customWidth="1"/>
    <col min="7927" max="7927" width="17.33203125" style="1" customWidth="1"/>
    <col min="7928" max="7928" width="12.6640625" style="1" customWidth="1"/>
    <col min="7929" max="7929" width="0" style="1" hidden="1" customWidth="1"/>
    <col min="7930" max="7930" width="5.33203125" style="1" customWidth="1"/>
    <col min="7931" max="7931" width="0" style="1" hidden="1" customWidth="1"/>
    <col min="7932" max="7932" width="17" style="1" customWidth="1"/>
    <col min="7933" max="7933" width="6.33203125" style="1" customWidth="1"/>
    <col min="7934" max="7934" width="0" style="1" hidden="1" customWidth="1"/>
    <col min="7935" max="7935" width="14.33203125" style="1" customWidth="1"/>
    <col min="7936" max="7936" width="7.5546875" style="1" customWidth="1"/>
    <col min="7937" max="7937" width="0" style="1" hidden="1" customWidth="1"/>
    <col min="7938" max="7939" width="14.33203125" style="1" customWidth="1"/>
    <col min="7940" max="7940" width="20.88671875" style="1" customWidth="1"/>
    <col min="7941" max="7941" width="14.44140625" style="1" customWidth="1"/>
    <col min="7942" max="7942" width="15" style="1" customWidth="1"/>
    <col min="7943" max="7943" width="2.6640625" style="1" customWidth="1"/>
    <col min="7944" max="7944" width="11.6640625" style="1" customWidth="1"/>
    <col min="7945" max="7945" width="11.5546875" style="1" customWidth="1"/>
    <col min="7946" max="7946" width="2.33203125" style="1" customWidth="1"/>
    <col min="7947" max="7947" width="41" style="1" customWidth="1"/>
    <col min="7948" max="7948" width="14.33203125" style="1" customWidth="1"/>
    <col min="7949" max="7950" width="11.5546875" style="1" customWidth="1"/>
    <col min="7951" max="7951" width="21.88671875" style="1" customWidth="1"/>
    <col min="7952" max="8143" width="11.5546875" style="1"/>
    <col min="8144" max="8144" width="21.88671875" style="1" customWidth="1"/>
    <col min="8145" max="8145" width="13.88671875" style="1" customWidth="1"/>
    <col min="8146" max="8146" width="38.6640625" style="1" customWidth="1"/>
    <col min="8147" max="8147" width="3" style="1" bestFit="1" customWidth="1"/>
    <col min="8148" max="8148" width="32.33203125" style="1" customWidth="1"/>
    <col min="8149" max="8149" width="46.33203125" style="1" customWidth="1"/>
    <col min="8150" max="8150" width="19" style="1" customWidth="1"/>
    <col min="8151" max="8151" width="0" style="1" hidden="1" customWidth="1"/>
    <col min="8152" max="8152" width="17.6640625" style="1" customWidth="1"/>
    <col min="8153" max="8153" width="0" style="1" hidden="1" customWidth="1"/>
    <col min="8154" max="8154" width="22.33203125" style="1" customWidth="1"/>
    <col min="8155" max="8155" width="5.33203125" style="1" customWidth="1"/>
    <col min="8156" max="8156" width="36.33203125" style="1" customWidth="1"/>
    <col min="8157" max="8157" width="5.6640625" style="1" customWidth="1"/>
    <col min="8158" max="8158" width="0" style="1" hidden="1" customWidth="1"/>
    <col min="8159" max="8159" width="20.6640625" style="1" customWidth="1"/>
    <col min="8160" max="8160" width="4.88671875" style="1" customWidth="1"/>
    <col min="8161" max="8161" width="0" style="1" hidden="1" customWidth="1"/>
    <col min="8162" max="8162" width="24.6640625" style="1" customWidth="1"/>
    <col min="8163" max="8163" width="12.33203125" style="1" customWidth="1"/>
    <col min="8164" max="8164" width="0" style="1" hidden="1" customWidth="1"/>
    <col min="8165" max="8165" width="3.44140625" style="1" customWidth="1"/>
    <col min="8166" max="8166" width="0" style="1" hidden="1" customWidth="1"/>
    <col min="8167" max="8167" width="17.6640625" style="1" customWidth="1"/>
    <col min="8168" max="8168" width="3.44140625" style="1" customWidth="1"/>
    <col min="8169" max="8169" width="0" style="1" hidden="1" customWidth="1"/>
    <col min="8170" max="8170" width="23.6640625" style="1" customWidth="1"/>
    <col min="8171" max="8171" width="10" style="1" customWidth="1"/>
    <col min="8172" max="8172" width="0" style="1" hidden="1" customWidth="1"/>
    <col min="8173" max="8174" width="14.6640625" style="1" customWidth="1"/>
    <col min="8175" max="8175" width="12.88671875" style="1" customWidth="1"/>
    <col min="8176" max="8176" width="3.33203125" style="1" customWidth="1"/>
    <col min="8177" max="8177" width="30.33203125" style="1" customWidth="1"/>
    <col min="8178" max="8178" width="5" style="1" customWidth="1"/>
    <col min="8179" max="8179" width="0" style="1" hidden="1" customWidth="1"/>
    <col min="8180" max="8180" width="14.33203125" style="1" customWidth="1"/>
    <col min="8181" max="8181" width="5.6640625" style="1" customWidth="1"/>
    <col min="8182" max="8182" width="0" style="1" hidden="1" customWidth="1"/>
    <col min="8183" max="8183" width="17.33203125" style="1" customWidth="1"/>
    <col min="8184" max="8184" width="12.6640625" style="1" customWidth="1"/>
    <col min="8185" max="8185" width="0" style="1" hidden="1" customWidth="1"/>
    <col min="8186" max="8186" width="5.33203125" style="1" customWidth="1"/>
    <col min="8187" max="8187" width="0" style="1" hidden="1" customWidth="1"/>
    <col min="8188" max="8188" width="17" style="1" customWidth="1"/>
    <col min="8189" max="8189" width="6.33203125" style="1" customWidth="1"/>
    <col min="8190" max="8190" width="0" style="1" hidden="1" customWidth="1"/>
    <col min="8191" max="8191" width="14.33203125" style="1" customWidth="1"/>
    <col min="8192" max="8192" width="7.5546875" style="1" customWidth="1"/>
    <col min="8193" max="8193" width="0" style="1" hidden="1" customWidth="1"/>
    <col min="8194" max="8195" width="14.33203125" style="1" customWidth="1"/>
    <col min="8196" max="8196" width="20.88671875" style="1" customWidth="1"/>
    <col min="8197" max="8197" width="14.44140625" style="1" customWidth="1"/>
    <col min="8198" max="8198" width="15" style="1" customWidth="1"/>
    <col min="8199" max="8199" width="2.6640625" style="1" customWidth="1"/>
    <col min="8200" max="8200" width="11.6640625" style="1" customWidth="1"/>
    <col min="8201" max="8201" width="11.5546875" style="1" customWidth="1"/>
    <col min="8202" max="8202" width="2.33203125" style="1" customWidth="1"/>
    <col min="8203" max="8203" width="41" style="1" customWidth="1"/>
    <col min="8204" max="8204" width="14.33203125" style="1" customWidth="1"/>
    <col min="8205" max="8206" width="11.5546875" style="1" customWidth="1"/>
    <col min="8207" max="8207" width="21.88671875" style="1" customWidth="1"/>
    <col min="8208" max="8399" width="11.5546875" style="1"/>
    <col min="8400" max="8400" width="21.88671875" style="1" customWidth="1"/>
    <col min="8401" max="8401" width="13.88671875" style="1" customWidth="1"/>
    <col min="8402" max="8402" width="38.6640625" style="1" customWidth="1"/>
    <col min="8403" max="8403" width="3" style="1" bestFit="1" customWidth="1"/>
    <col min="8404" max="8404" width="32.33203125" style="1" customWidth="1"/>
    <col min="8405" max="8405" width="46.33203125" style="1" customWidth="1"/>
    <col min="8406" max="8406" width="19" style="1" customWidth="1"/>
    <col min="8407" max="8407" width="0" style="1" hidden="1" customWidth="1"/>
    <col min="8408" max="8408" width="17.6640625" style="1" customWidth="1"/>
    <col min="8409" max="8409" width="0" style="1" hidden="1" customWidth="1"/>
    <col min="8410" max="8410" width="22.33203125" style="1" customWidth="1"/>
    <col min="8411" max="8411" width="5.33203125" style="1" customWidth="1"/>
    <col min="8412" max="8412" width="36.33203125" style="1" customWidth="1"/>
    <col min="8413" max="8413" width="5.6640625" style="1" customWidth="1"/>
    <col min="8414" max="8414" width="0" style="1" hidden="1" customWidth="1"/>
    <col min="8415" max="8415" width="20.6640625" style="1" customWidth="1"/>
    <col min="8416" max="8416" width="4.88671875" style="1" customWidth="1"/>
    <col min="8417" max="8417" width="0" style="1" hidden="1" customWidth="1"/>
    <col min="8418" max="8418" width="24.6640625" style="1" customWidth="1"/>
    <col min="8419" max="8419" width="12.33203125" style="1" customWidth="1"/>
    <col min="8420" max="8420" width="0" style="1" hidden="1" customWidth="1"/>
    <col min="8421" max="8421" width="3.44140625" style="1" customWidth="1"/>
    <col min="8422" max="8422" width="0" style="1" hidden="1" customWidth="1"/>
    <col min="8423" max="8423" width="17.6640625" style="1" customWidth="1"/>
    <col min="8424" max="8424" width="3.44140625" style="1" customWidth="1"/>
    <col min="8425" max="8425" width="0" style="1" hidden="1" customWidth="1"/>
    <col min="8426" max="8426" width="23.6640625" style="1" customWidth="1"/>
    <col min="8427" max="8427" width="10" style="1" customWidth="1"/>
    <col min="8428" max="8428" width="0" style="1" hidden="1" customWidth="1"/>
    <col min="8429" max="8430" width="14.6640625" style="1" customWidth="1"/>
    <col min="8431" max="8431" width="12.88671875" style="1" customWidth="1"/>
    <col min="8432" max="8432" width="3.33203125" style="1" customWidth="1"/>
    <col min="8433" max="8433" width="30.33203125" style="1" customWidth="1"/>
    <col min="8434" max="8434" width="5" style="1" customWidth="1"/>
    <col min="8435" max="8435" width="0" style="1" hidden="1" customWidth="1"/>
    <col min="8436" max="8436" width="14.33203125" style="1" customWidth="1"/>
    <col min="8437" max="8437" width="5.6640625" style="1" customWidth="1"/>
    <col min="8438" max="8438" width="0" style="1" hidden="1" customWidth="1"/>
    <col min="8439" max="8439" width="17.33203125" style="1" customWidth="1"/>
    <col min="8440" max="8440" width="12.6640625" style="1" customWidth="1"/>
    <col min="8441" max="8441" width="0" style="1" hidden="1" customWidth="1"/>
    <col min="8442" max="8442" width="5.33203125" style="1" customWidth="1"/>
    <col min="8443" max="8443" width="0" style="1" hidden="1" customWidth="1"/>
    <col min="8444" max="8444" width="17" style="1" customWidth="1"/>
    <col min="8445" max="8445" width="6.33203125" style="1" customWidth="1"/>
    <col min="8446" max="8446" width="0" style="1" hidden="1" customWidth="1"/>
    <col min="8447" max="8447" width="14.33203125" style="1" customWidth="1"/>
    <col min="8448" max="8448" width="7.5546875" style="1" customWidth="1"/>
    <col min="8449" max="8449" width="0" style="1" hidden="1" customWidth="1"/>
    <col min="8450" max="8451" width="14.33203125" style="1" customWidth="1"/>
    <col min="8452" max="8452" width="20.88671875" style="1" customWidth="1"/>
    <col min="8453" max="8453" width="14.44140625" style="1" customWidth="1"/>
    <col min="8454" max="8454" width="15" style="1" customWidth="1"/>
    <col min="8455" max="8455" width="2.6640625" style="1" customWidth="1"/>
    <col min="8456" max="8456" width="11.6640625" style="1" customWidth="1"/>
    <col min="8457" max="8457" width="11.5546875" style="1" customWidth="1"/>
    <col min="8458" max="8458" width="2.33203125" style="1" customWidth="1"/>
    <col min="8459" max="8459" width="41" style="1" customWidth="1"/>
    <col min="8460" max="8460" width="14.33203125" style="1" customWidth="1"/>
    <col min="8461" max="8462" width="11.5546875" style="1" customWidth="1"/>
    <col min="8463" max="8463" width="21.88671875" style="1" customWidth="1"/>
    <col min="8464" max="8655" width="11.5546875" style="1"/>
    <col min="8656" max="8656" width="21.88671875" style="1" customWidth="1"/>
    <col min="8657" max="8657" width="13.88671875" style="1" customWidth="1"/>
    <col min="8658" max="8658" width="38.6640625" style="1" customWidth="1"/>
    <col min="8659" max="8659" width="3" style="1" bestFit="1" customWidth="1"/>
    <col min="8660" max="8660" width="32.33203125" style="1" customWidth="1"/>
    <col min="8661" max="8661" width="46.33203125" style="1" customWidth="1"/>
    <col min="8662" max="8662" width="19" style="1" customWidth="1"/>
    <col min="8663" max="8663" width="0" style="1" hidden="1" customWidth="1"/>
    <col min="8664" max="8664" width="17.6640625" style="1" customWidth="1"/>
    <col min="8665" max="8665" width="0" style="1" hidden="1" customWidth="1"/>
    <col min="8666" max="8666" width="22.33203125" style="1" customWidth="1"/>
    <col min="8667" max="8667" width="5.33203125" style="1" customWidth="1"/>
    <col min="8668" max="8668" width="36.33203125" style="1" customWidth="1"/>
    <col min="8669" max="8669" width="5.6640625" style="1" customWidth="1"/>
    <col min="8670" max="8670" width="0" style="1" hidden="1" customWidth="1"/>
    <col min="8671" max="8671" width="20.6640625" style="1" customWidth="1"/>
    <col min="8672" max="8672" width="4.88671875" style="1" customWidth="1"/>
    <col min="8673" max="8673" width="0" style="1" hidden="1" customWidth="1"/>
    <col min="8674" max="8674" width="24.6640625" style="1" customWidth="1"/>
    <col min="8675" max="8675" width="12.33203125" style="1" customWidth="1"/>
    <col min="8676" max="8676" width="0" style="1" hidden="1" customWidth="1"/>
    <col min="8677" max="8677" width="3.44140625" style="1" customWidth="1"/>
    <col min="8678" max="8678" width="0" style="1" hidden="1" customWidth="1"/>
    <col min="8679" max="8679" width="17.6640625" style="1" customWidth="1"/>
    <col min="8680" max="8680" width="3.44140625" style="1" customWidth="1"/>
    <col min="8681" max="8681" width="0" style="1" hidden="1" customWidth="1"/>
    <col min="8682" max="8682" width="23.6640625" style="1" customWidth="1"/>
    <col min="8683" max="8683" width="10" style="1" customWidth="1"/>
    <col min="8684" max="8684" width="0" style="1" hidden="1" customWidth="1"/>
    <col min="8685" max="8686" width="14.6640625" style="1" customWidth="1"/>
    <col min="8687" max="8687" width="12.88671875" style="1" customWidth="1"/>
    <col min="8688" max="8688" width="3.33203125" style="1" customWidth="1"/>
    <col min="8689" max="8689" width="30.33203125" style="1" customWidth="1"/>
    <col min="8690" max="8690" width="5" style="1" customWidth="1"/>
    <col min="8691" max="8691" width="0" style="1" hidden="1" customWidth="1"/>
    <col min="8692" max="8692" width="14.33203125" style="1" customWidth="1"/>
    <col min="8693" max="8693" width="5.6640625" style="1" customWidth="1"/>
    <col min="8694" max="8694" width="0" style="1" hidden="1" customWidth="1"/>
    <col min="8695" max="8695" width="17.33203125" style="1" customWidth="1"/>
    <col min="8696" max="8696" width="12.6640625" style="1" customWidth="1"/>
    <col min="8697" max="8697" width="0" style="1" hidden="1" customWidth="1"/>
    <col min="8698" max="8698" width="5.33203125" style="1" customWidth="1"/>
    <col min="8699" max="8699" width="0" style="1" hidden="1" customWidth="1"/>
    <col min="8700" max="8700" width="17" style="1" customWidth="1"/>
    <col min="8701" max="8701" width="6.33203125" style="1" customWidth="1"/>
    <col min="8702" max="8702" width="0" style="1" hidden="1" customWidth="1"/>
    <col min="8703" max="8703" width="14.33203125" style="1" customWidth="1"/>
    <col min="8704" max="8704" width="7.5546875" style="1" customWidth="1"/>
    <col min="8705" max="8705" width="0" style="1" hidden="1" customWidth="1"/>
    <col min="8706" max="8707" width="14.33203125" style="1" customWidth="1"/>
    <col min="8708" max="8708" width="20.88671875" style="1" customWidth="1"/>
    <col min="8709" max="8709" width="14.44140625" style="1" customWidth="1"/>
    <col min="8710" max="8710" width="15" style="1" customWidth="1"/>
    <col min="8711" max="8711" width="2.6640625" style="1" customWidth="1"/>
    <col min="8712" max="8712" width="11.6640625" style="1" customWidth="1"/>
    <col min="8713" max="8713" width="11.5546875" style="1" customWidth="1"/>
    <col min="8714" max="8714" width="2.33203125" style="1" customWidth="1"/>
    <col min="8715" max="8715" width="41" style="1" customWidth="1"/>
    <col min="8716" max="8716" width="14.33203125" style="1" customWidth="1"/>
    <col min="8717" max="8718" width="11.5546875" style="1" customWidth="1"/>
    <col min="8719" max="8719" width="21.88671875" style="1" customWidth="1"/>
    <col min="8720" max="8911" width="11.5546875" style="1"/>
    <col min="8912" max="8912" width="21.88671875" style="1" customWidth="1"/>
    <col min="8913" max="8913" width="13.88671875" style="1" customWidth="1"/>
    <col min="8914" max="8914" width="38.6640625" style="1" customWidth="1"/>
    <col min="8915" max="8915" width="3" style="1" bestFit="1" customWidth="1"/>
    <col min="8916" max="8916" width="32.33203125" style="1" customWidth="1"/>
    <col min="8917" max="8917" width="46.33203125" style="1" customWidth="1"/>
    <col min="8918" max="8918" width="19" style="1" customWidth="1"/>
    <col min="8919" max="8919" width="0" style="1" hidden="1" customWidth="1"/>
    <col min="8920" max="8920" width="17.6640625" style="1" customWidth="1"/>
    <col min="8921" max="8921" width="0" style="1" hidden="1" customWidth="1"/>
    <col min="8922" max="8922" width="22.33203125" style="1" customWidth="1"/>
    <col min="8923" max="8923" width="5.33203125" style="1" customWidth="1"/>
    <col min="8924" max="8924" width="36.33203125" style="1" customWidth="1"/>
    <col min="8925" max="8925" width="5.6640625" style="1" customWidth="1"/>
    <col min="8926" max="8926" width="0" style="1" hidden="1" customWidth="1"/>
    <col min="8927" max="8927" width="20.6640625" style="1" customWidth="1"/>
    <col min="8928" max="8928" width="4.88671875" style="1" customWidth="1"/>
    <col min="8929" max="8929" width="0" style="1" hidden="1" customWidth="1"/>
    <col min="8930" max="8930" width="24.6640625" style="1" customWidth="1"/>
    <col min="8931" max="8931" width="12.33203125" style="1" customWidth="1"/>
    <col min="8932" max="8932" width="0" style="1" hidden="1" customWidth="1"/>
    <col min="8933" max="8933" width="3.44140625" style="1" customWidth="1"/>
    <col min="8934" max="8934" width="0" style="1" hidden="1" customWidth="1"/>
    <col min="8935" max="8935" width="17.6640625" style="1" customWidth="1"/>
    <col min="8936" max="8936" width="3.44140625" style="1" customWidth="1"/>
    <col min="8937" max="8937" width="0" style="1" hidden="1" customWidth="1"/>
    <col min="8938" max="8938" width="23.6640625" style="1" customWidth="1"/>
    <col min="8939" max="8939" width="10" style="1" customWidth="1"/>
    <col min="8940" max="8940" width="0" style="1" hidden="1" customWidth="1"/>
    <col min="8941" max="8942" width="14.6640625" style="1" customWidth="1"/>
    <col min="8943" max="8943" width="12.88671875" style="1" customWidth="1"/>
    <col min="8944" max="8944" width="3.33203125" style="1" customWidth="1"/>
    <col min="8945" max="8945" width="30.33203125" style="1" customWidth="1"/>
    <col min="8946" max="8946" width="5" style="1" customWidth="1"/>
    <col min="8947" max="8947" width="0" style="1" hidden="1" customWidth="1"/>
    <col min="8948" max="8948" width="14.33203125" style="1" customWidth="1"/>
    <col min="8949" max="8949" width="5.6640625" style="1" customWidth="1"/>
    <col min="8950" max="8950" width="0" style="1" hidden="1" customWidth="1"/>
    <col min="8951" max="8951" width="17.33203125" style="1" customWidth="1"/>
    <col min="8952" max="8952" width="12.6640625" style="1" customWidth="1"/>
    <col min="8953" max="8953" width="0" style="1" hidden="1" customWidth="1"/>
    <col min="8954" max="8954" width="5.33203125" style="1" customWidth="1"/>
    <col min="8955" max="8955" width="0" style="1" hidden="1" customWidth="1"/>
    <col min="8956" max="8956" width="17" style="1" customWidth="1"/>
    <col min="8957" max="8957" width="6.33203125" style="1" customWidth="1"/>
    <col min="8958" max="8958" width="0" style="1" hidden="1" customWidth="1"/>
    <col min="8959" max="8959" width="14.33203125" style="1" customWidth="1"/>
    <col min="8960" max="8960" width="7.5546875" style="1" customWidth="1"/>
    <col min="8961" max="8961" width="0" style="1" hidden="1" customWidth="1"/>
    <col min="8962" max="8963" width="14.33203125" style="1" customWidth="1"/>
    <col min="8964" max="8964" width="20.88671875" style="1" customWidth="1"/>
    <col min="8965" max="8965" width="14.44140625" style="1" customWidth="1"/>
    <col min="8966" max="8966" width="15" style="1" customWidth="1"/>
    <col min="8967" max="8967" width="2.6640625" style="1" customWidth="1"/>
    <col min="8968" max="8968" width="11.6640625" style="1" customWidth="1"/>
    <col min="8969" max="8969" width="11.5546875" style="1" customWidth="1"/>
    <col min="8970" max="8970" width="2.33203125" style="1" customWidth="1"/>
    <col min="8971" max="8971" width="41" style="1" customWidth="1"/>
    <col min="8972" max="8972" width="14.33203125" style="1" customWidth="1"/>
    <col min="8973" max="8974" width="11.5546875" style="1" customWidth="1"/>
    <col min="8975" max="8975" width="21.88671875" style="1" customWidth="1"/>
    <col min="8976" max="9167" width="11.5546875" style="1"/>
    <col min="9168" max="9168" width="21.88671875" style="1" customWidth="1"/>
    <col min="9169" max="9169" width="13.88671875" style="1" customWidth="1"/>
    <col min="9170" max="9170" width="38.6640625" style="1" customWidth="1"/>
    <col min="9171" max="9171" width="3" style="1" bestFit="1" customWidth="1"/>
    <col min="9172" max="9172" width="32.33203125" style="1" customWidth="1"/>
    <col min="9173" max="9173" width="46.33203125" style="1" customWidth="1"/>
    <col min="9174" max="9174" width="19" style="1" customWidth="1"/>
    <col min="9175" max="9175" width="0" style="1" hidden="1" customWidth="1"/>
    <col min="9176" max="9176" width="17.6640625" style="1" customWidth="1"/>
    <col min="9177" max="9177" width="0" style="1" hidden="1" customWidth="1"/>
    <col min="9178" max="9178" width="22.33203125" style="1" customWidth="1"/>
    <col min="9179" max="9179" width="5.33203125" style="1" customWidth="1"/>
    <col min="9180" max="9180" width="36.33203125" style="1" customWidth="1"/>
    <col min="9181" max="9181" width="5.6640625" style="1" customWidth="1"/>
    <col min="9182" max="9182" width="0" style="1" hidden="1" customWidth="1"/>
    <col min="9183" max="9183" width="20.6640625" style="1" customWidth="1"/>
    <col min="9184" max="9184" width="4.88671875" style="1" customWidth="1"/>
    <col min="9185" max="9185" width="0" style="1" hidden="1" customWidth="1"/>
    <col min="9186" max="9186" width="24.6640625" style="1" customWidth="1"/>
    <col min="9187" max="9187" width="12.33203125" style="1" customWidth="1"/>
    <col min="9188" max="9188" width="0" style="1" hidden="1" customWidth="1"/>
    <col min="9189" max="9189" width="3.44140625" style="1" customWidth="1"/>
    <col min="9190" max="9190" width="0" style="1" hidden="1" customWidth="1"/>
    <col min="9191" max="9191" width="17.6640625" style="1" customWidth="1"/>
    <col min="9192" max="9192" width="3.44140625" style="1" customWidth="1"/>
    <col min="9193" max="9193" width="0" style="1" hidden="1" customWidth="1"/>
    <col min="9194" max="9194" width="23.6640625" style="1" customWidth="1"/>
    <col min="9195" max="9195" width="10" style="1" customWidth="1"/>
    <col min="9196" max="9196" width="0" style="1" hidden="1" customWidth="1"/>
    <col min="9197" max="9198" width="14.6640625" style="1" customWidth="1"/>
    <col min="9199" max="9199" width="12.88671875" style="1" customWidth="1"/>
    <col min="9200" max="9200" width="3.33203125" style="1" customWidth="1"/>
    <col min="9201" max="9201" width="30.33203125" style="1" customWidth="1"/>
    <col min="9202" max="9202" width="5" style="1" customWidth="1"/>
    <col min="9203" max="9203" width="0" style="1" hidden="1" customWidth="1"/>
    <col min="9204" max="9204" width="14.33203125" style="1" customWidth="1"/>
    <col min="9205" max="9205" width="5.6640625" style="1" customWidth="1"/>
    <col min="9206" max="9206" width="0" style="1" hidden="1" customWidth="1"/>
    <col min="9207" max="9207" width="17.33203125" style="1" customWidth="1"/>
    <col min="9208" max="9208" width="12.6640625" style="1" customWidth="1"/>
    <col min="9209" max="9209" width="0" style="1" hidden="1" customWidth="1"/>
    <col min="9210" max="9210" width="5.33203125" style="1" customWidth="1"/>
    <col min="9211" max="9211" width="0" style="1" hidden="1" customWidth="1"/>
    <col min="9212" max="9212" width="17" style="1" customWidth="1"/>
    <col min="9213" max="9213" width="6.33203125" style="1" customWidth="1"/>
    <col min="9214" max="9214" width="0" style="1" hidden="1" customWidth="1"/>
    <col min="9215" max="9215" width="14.33203125" style="1" customWidth="1"/>
    <col min="9216" max="9216" width="7.5546875" style="1" customWidth="1"/>
    <col min="9217" max="9217" width="0" style="1" hidden="1" customWidth="1"/>
    <col min="9218" max="9219" width="14.33203125" style="1" customWidth="1"/>
    <col min="9220" max="9220" width="20.88671875" style="1" customWidth="1"/>
    <col min="9221" max="9221" width="14.44140625" style="1" customWidth="1"/>
    <col min="9222" max="9222" width="15" style="1" customWidth="1"/>
    <col min="9223" max="9223" width="2.6640625" style="1" customWidth="1"/>
    <col min="9224" max="9224" width="11.6640625" style="1" customWidth="1"/>
    <col min="9225" max="9225" width="11.5546875" style="1" customWidth="1"/>
    <col min="9226" max="9226" width="2.33203125" style="1" customWidth="1"/>
    <col min="9227" max="9227" width="41" style="1" customWidth="1"/>
    <col min="9228" max="9228" width="14.33203125" style="1" customWidth="1"/>
    <col min="9229" max="9230" width="11.5546875" style="1" customWidth="1"/>
    <col min="9231" max="9231" width="21.88671875" style="1" customWidth="1"/>
    <col min="9232" max="9423" width="11.5546875" style="1"/>
    <col min="9424" max="9424" width="21.88671875" style="1" customWidth="1"/>
    <col min="9425" max="9425" width="13.88671875" style="1" customWidth="1"/>
    <col min="9426" max="9426" width="38.6640625" style="1" customWidth="1"/>
    <col min="9427" max="9427" width="3" style="1" bestFit="1" customWidth="1"/>
    <col min="9428" max="9428" width="32.33203125" style="1" customWidth="1"/>
    <col min="9429" max="9429" width="46.33203125" style="1" customWidth="1"/>
    <col min="9430" max="9430" width="19" style="1" customWidth="1"/>
    <col min="9431" max="9431" width="0" style="1" hidden="1" customWidth="1"/>
    <col min="9432" max="9432" width="17.6640625" style="1" customWidth="1"/>
    <col min="9433" max="9433" width="0" style="1" hidden="1" customWidth="1"/>
    <col min="9434" max="9434" width="22.33203125" style="1" customWidth="1"/>
    <col min="9435" max="9435" width="5.33203125" style="1" customWidth="1"/>
    <col min="9436" max="9436" width="36.33203125" style="1" customWidth="1"/>
    <col min="9437" max="9437" width="5.6640625" style="1" customWidth="1"/>
    <col min="9438" max="9438" width="0" style="1" hidden="1" customWidth="1"/>
    <col min="9439" max="9439" width="20.6640625" style="1" customWidth="1"/>
    <col min="9440" max="9440" width="4.88671875" style="1" customWidth="1"/>
    <col min="9441" max="9441" width="0" style="1" hidden="1" customWidth="1"/>
    <col min="9442" max="9442" width="24.6640625" style="1" customWidth="1"/>
    <col min="9443" max="9443" width="12.33203125" style="1" customWidth="1"/>
    <col min="9444" max="9444" width="0" style="1" hidden="1" customWidth="1"/>
    <col min="9445" max="9445" width="3.44140625" style="1" customWidth="1"/>
    <col min="9446" max="9446" width="0" style="1" hidden="1" customWidth="1"/>
    <col min="9447" max="9447" width="17.6640625" style="1" customWidth="1"/>
    <col min="9448" max="9448" width="3.44140625" style="1" customWidth="1"/>
    <col min="9449" max="9449" width="0" style="1" hidden="1" customWidth="1"/>
    <col min="9450" max="9450" width="23.6640625" style="1" customWidth="1"/>
    <col min="9451" max="9451" width="10" style="1" customWidth="1"/>
    <col min="9452" max="9452" width="0" style="1" hidden="1" customWidth="1"/>
    <col min="9453" max="9454" width="14.6640625" style="1" customWidth="1"/>
    <col min="9455" max="9455" width="12.88671875" style="1" customWidth="1"/>
    <col min="9456" max="9456" width="3.33203125" style="1" customWidth="1"/>
    <col min="9457" max="9457" width="30.33203125" style="1" customWidth="1"/>
    <col min="9458" max="9458" width="5" style="1" customWidth="1"/>
    <col min="9459" max="9459" width="0" style="1" hidden="1" customWidth="1"/>
    <col min="9460" max="9460" width="14.33203125" style="1" customWidth="1"/>
    <col min="9461" max="9461" width="5.6640625" style="1" customWidth="1"/>
    <col min="9462" max="9462" width="0" style="1" hidden="1" customWidth="1"/>
    <col min="9463" max="9463" width="17.33203125" style="1" customWidth="1"/>
    <col min="9464" max="9464" width="12.6640625" style="1" customWidth="1"/>
    <col min="9465" max="9465" width="0" style="1" hidden="1" customWidth="1"/>
    <col min="9466" max="9466" width="5.33203125" style="1" customWidth="1"/>
    <col min="9467" max="9467" width="0" style="1" hidden="1" customWidth="1"/>
    <col min="9468" max="9468" width="17" style="1" customWidth="1"/>
    <col min="9469" max="9469" width="6.33203125" style="1" customWidth="1"/>
    <col min="9470" max="9470" width="0" style="1" hidden="1" customWidth="1"/>
    <col min="9471" max="9471" width="14.33203125" style="1" customWidth="1"/>
    <col min="9472" max="9472" width="7.5546875" style="1" customWidth="1"/>
    <col min="9473" max="9473" width="0" style="1" hidden="1" customWidth="1"/>
    <col min="9474" max="9475" width="14.33203125" style="1" customWidth="1"/>
    <col min="9476" max="9476" width="20.88671875" style="1" customWidth="1"/>
    <col min="9477" max="9477" width="14.44140625" style="1" customWidth="1"/>
    <col min="9478" max="9478" width="15" style="1" customWidth="1"/>
    <col min="9479" max="9479" width="2.6640625" style="1" customWidth="1"/>
    <col min="9480" max="9480" width="11.6640625" style="1" customWidth="1"/>
    <col min="9481" max="9481" width="11.5546875" style="1" customWidth="1"/>
    <col min="9482" max="9482" width="2.33203125" style="1" customWidth="1"/>
    <col min="9483" max="9483" width="41" style="1" customWidth="1"/>
    <col min="9484" max="9484" width="14.33203125" style="1" customWidth="1"/>
    <col min="9485" max="9486" width="11.5546875" style="1" customWidth="1"/>
    <col min="9487" max="9487" width="21.88671875" style="1" customWidth="1"/>
    <col min="9488" max="9679" width="11.5546875" style="1"/>
    <col min="9680" max="9680" width="21.88671875" style="1" customWidth="1"/>
    <col min="9681" max="9681" width="13.88671875" style="1" customWidth="1"/>
    <col min="9682" max="9682" width="38.6640625" style="1" customWidth="1"/>
    <col min="9683" max="9683" width="3" style="1" bestFit="1" customWidth="1"/>
    <col min="9684" max="9684" width="32.33203125" style="1" customWidth="1"/>
    <col min="9685" max="9685" width="46.33203125" style="1" customWidth="1"/>
    <col min="9686" max="9686" width="19" style="1" customWidth="1"/>
    <col min="9687" max="9687" width="0" style="1" hidden="1" customWidth="1"/>
    <col min="9688" max="9688" width="17.6640625" style="1" customWidth="1"/>
    <col min="9689" max="9689" width="0" style="1" hidden="1" customWidth="1"/>
    <col min="9690" max="9690" width="22.33203125" style="1" customWidth="1"/>
    <col min="9691" max="9691" width="5.33203125" style="1" customWidth="1"/>
    <col min="9692" max="9692" width="36.33203125" style="1" customWidth="1"/>
    <col min="9693" max="9693" width="5.6640625" style="1" customWidth="1"/>
    <col min="9694" max="9694" width="0" style="1" hidden="1" customWidth="1"/>
    <col min="9695" max="9695" width="20.6640625" style="1" customWidth="1"/>
    <col min="9696" max="9696" width="4.88671875" style="1" customWidth="1"/>
    <col min="9697" max="9697" width="0" style="1" hidden="1" customWidth="1"/>
    <col min="9698" max="9698" width="24.6640625" style="1" customWidth="1"/>
    <col min="9699" max="9699" width="12.33203125" style="1" customWidth="1"/>
    <col min="9700" max="9700" width="0" style="1" hidden="1" customWidth="1"/>
    <col min="9701" max="9701" width="3.44140625" style="1" customWidth="1"/>
    <col min="9702" max="9702" width="0" style="1" hidden="1" customWidth="1"/>
    <col min="9703" max="9703" width="17.6640625" style="1" customWidth="1"/>
    <col min="9704" max="9704" width="3.44140625" style="1" customWidth="1"/>
    <col min="9705" max="9705" width="0" style="1" hidden="1" customWidth="1"/>
    <col min="9706" max="9706" width="23.6640625" style="1" customWidth="1"/>
    <col min="9707" max="9707" width="10" style="1" customWidth="1"/>
    <col min="9708" max="9708" width="0" style="1" hidden="1" customWidth="1"/>
    <col min="9709" max="9710" width="14.6640625" style="1" customWidth="1"/>
    <col min="9711" max="9711" width="12.88671875" style="1" customWidth="1"/>
    <col min="9712" max="9712" width="3.33203125" style="1" customWidth="1"/>
    <col min="9713" max="9713" width="30.33203125" style="1" customWidth="1"/>
    <col min="9714" max="9714" width="5" style="1" customWidth="1"/>
    <col min="9715" max="9715" width="0" style="1" hidden="1" customWidth="1"/>
    <col min="9716" max="9716" width="14.33203125" style="1" customWidth="1"/>
    <col min="9717" max="9717" width="5.6640625" style="1" customWidth="1"/>
    <col min="9718" max="9718" width="0" style="1" hidden="1" customWidth="1"/>
    <col min="9719" max="9719" width="17.33203125" style="1" customWidth="1"/>
    <col min="9720" max="9720" width="12.6640625" style="1" customWidth="1"/>
    <col min="9721" max="9721" width="0" style="1" hidden="1" customWidth="1"/>
    <col min="9722" max="9722" width="5.33203125" style="1" customWidth="1"/>
    <col min="9723" max="9723" width="0" style="1" hidden="1" customWidth="1"/>
    <col min="9724" max="9724" width="17" style="1" customWidth="1"/>
    <col min="9725" max="9725" width="6.33203125" style="1" customWidth="1"/>
    <col min="9726" max="9726" width="0" style="1" hidden="1" customWidth="1"/>
    <col min="9727" max="9727" width="14.33203125" style="1" customWidth="1"/>
    <col min="9728" max="9728" width="7.5546875" style="1" customWidth="1"/>
    <col min="9729" max="9729" width="0" style="1" hidden="1" customWidth="1"/>
    <col min="9730" max="9731" width="14.33203125" style="1" customWidth="1"/>
    <col min="9732" max="9732" width="20.88671875" style="1" customWidth="1"/>
    <col min="9733" max="9733" width="14.44140625" style="1" customWidth="1"/>
    <col min="9734" max="9734" width="15" style="1" customWidth="1"/>
    <col min="9735" max="9735" width="2.6640625" style="1" customWidth="1"/>
    <col min="9736" max="9736" width="11.6640625" style="1" customWidth="1"/>
    <col min="9737" max="9737" width="11.5546875" style="1" customWidth="1"/>
    <col min="9738" max="9738" width="2.33203125" style="1" customWidth="1"/>
    <col min="9739" max="9739" width="41" style="1" customWidth="1"/>
    <col min="9740" max="9740" width="14.33203125" style="1" customWidth="1"/>
    <col min="9741" max="9742" width="11.5546875" style="1" customWidth="1"/>
    <col min="9743" max="9743" width="21.88671875" style="1" customWidth="1"/>
    <col min="9744" max="9935" width="11.5546875" style="1"/>
    <col min="9936" max="9936" width="21.88671875" style="1" customWidth="1"/>
    <col min="9937" max="9937" width="13.88671875" style="1" customWidth="1"/>
    <col min="9938" max="9938" width="38.6640625" style="1" customWidth="1"/>
    <col min="9939" max="9939" width="3" style="1" bestFit="1" customWidth="1"/>
    <col min="9940" max="9940" width="32.33203125" style="1" customWidth="1"/>
    <col min="9941" max="9941" width="46.33203125" style="1" customWidth="1"/>
    <col min="9942" max="9942" width="19" style="1" customWidth="1"/>
    <col min="9943" max="9943" width="0" style="1" hidden="1" customWidth="1"/>
    <col min="9944" max="9944" width="17.6640625" style="1" customWidth="1"/>
    <col min="9945" max="9945" width="0" style="1" hidden="1" customWidth="1"/>
    <col min="9946" max="9946" width="22.33203125" style="1" customWidth="1"/>
    <col min="9947" max="9947" width="5.33203125" style="1" customWidth="1"/>
    <col min="9948" max="9948" width="36.33203125" style="1" customWidth="1"/>
    <col min="9949" max="9949" width="5.6640625" style="1" customWidth="1"/>
    <col min="9950" max="9950" width="0" style="1" hidden="1" customWidth="1"/>
    <col min="9951" max="9951" width="20.6640625" style="1" customWidth="1"/>
    <col min="9952" max="9952" width="4.88671875" style="1" customWidth="1"/>
    <col min="9953" max="9953" width="0" style="1" hidden="1" customWidth="1"/>
    <col min="9954" max="9954" width="24.6640625" style="1" customWidth="1"/>
    <col min="9955" max="9955" width="12.33203125" style="1" customWidth="1"/>
    <col min="9956" max="9956" width="0" style="1" hidden="1" customWidth="1"/>
    <col min="9957" max="9957" width="3.44140625" style="1" customWidth="1"/>
    <col min="9958" max="9958" width="0" style="1" hidden="1" customWidth="1"/>
    <col min="9959" max="9959" width="17.6640625" style="1" customWidth="1"/>
    <col min="9960" max="9960" width="3.44140625" style="1" customWidth="1"/>
    <col min="9961" max="9961" width="0" style="1" hidden="1" customWidth="1"/>
    <col min="9962" max="9962" width="23.6640625" style="1" customWidth="1"/>
    <col min="9963" max="9963" width="10" style="1" customWidth="1"/>
    <col min="9964" max="9964" width="0" style="1" hidden="1" customWidth="1"/>
    <col min="9965" max="9966" width="14.6640625" style="1" customWidth="1"/>
    <col min="9967" max="9967" width="12.88671875" style="1" customWidth="1"/>
    <col min="9968" max="9968" width="3.33203125" style="1" customWidth="1"/>
    <col min="9969" max="9969" width="30.33203125" style="1" customWidth="1"/>
    <col min="9970" max="9970" width="5" style="1" customWidth="1"/>
    <col min="9971" max="9971" width="0" style="1" hidden="1" customWidth="1"/>
    <col min="9972" max="9972" width="14.33203125" style="1" customWidth="1"/>
    <col min="9973" max="9973" width="5.6640625" style="1" customWidth="1"/>
    <col min="9974" max="9974" width="0" style="1" hidden="1" customWidth="1"/>
    <col min="9975" max="9975" width="17.33203125" style="1" customWidth="1"/>
    <col min="9976" max="9976" width="12.6640625" style="1" customWidth="1"/>
    <col min="9977" max="9977" width="0" style="1" hidden="1" customWidth="1"/>
    <col min="9978" max="9978" width="5.33203125" style="1" customWidth="1"/>
    <col min="9979" max="9979" width="0" style="1" hidden="1" customWidth="1"/>
    <col min="9980" max="9980" width="17" style="1" customWidth="1"/>
    <col min="9981" max="9981" width="6.33203125" style="1" customWidth="1"/>
    <col min="9982" max="9982" width="0" style="1" hidden="1" customWidth="1"/>
    <col min="9983" max="9983" width="14.33203125" style="1" customWidth="1"/>
    <col min="9984" max="9984" width="7.5546875" style="1" customWidth="1"/>
    <col min="9985" max="9985" width="0" style="1" hidden="1" customWidth="1"/>
    <col min="9986" max="9987" width="14.33203125" style="1" customWidth="1"/>
    <col min="9988" max="9988" width="20.88671875" style="1" customWidth="1"/>
    <col min="9989" max="9989" width="14.44140625" style="1" customWidth="1"/>
    <col min="9990" max="9990" width="15" style="1" customWidth="1"/>
    <col min="9991" max="9991" width="2.6640625" style="1" customWidth="1"/>
    <col min="9992" max="9992" width="11.6640625" style="1" customWidth="1"/>
    <col min="9993" max="9993" width="11.5546875" style="1" customWidth="1"/>
    <col min="9994" max="9994" width="2.33203125" style="1" customWidth="1"/>
    <col min="9995" max="9995" width="41" style="1" customWidth="1"/>
    <col min="9996" max="9996" width="14.33203125" style="1" customWidth="1"/>
    <col min="9997" max="9998" width="11.5546875" style="1" customWidth="1"/>
    <col min="9999" max="9999" width="21.88671875" style="1" customWidth="1"/>
    <col min="10000" max="10191" width="11.5546875" style="1"/>
    <col min="10192" max="10192" width="21.88671875" style="1" customWidth="1"/>
    <col min="10193" max="10193" width="13.88671875" style="1" customWidth="1"/>
    <col min="10194" max="10194" width="38.6640625" style="1" customWidth="1"/>
    <col min="10195" max="10195" width="3" style="1" bestFit="1" customWidth="1"/>
    <col min="10196" max="10196" width="32.33203125" style="1" customWidth="1"/>
    <col min="10197" max="10197" width="46.33203125" style="1" customWidth="1"/>
    <col min="10198" max="10198" width="19" style="1" customWidth="1"/>
    <col min="10199" max="10199" width="0" style="1" hidden="1" customWidth="1"/>
    <col min="10200" max="10200" width="17.6640625" style="1" customWidth="1"/>
    <col min="10201" max="10201" width="0" style="1" hidden="1" customWidth="1"/>
    <col min="10202" max="10202" width="22.33203125" style="1" customWidth="1"/>
    <col min="10203" max="10203" width="5.33203125" style="1" customWidth="1"/>
    <col min="10204" max="10204" width="36.33203125" style="1" customWidth="1"/>
    <col min="10205" max="10205" width="5.6640625" style="1" customWidth="1"/>
    <col min="10206" max="10206" width="0" style="1" hidden="1" customWidth="1"/>
    <col min="10207" max="10207" width="20.6640625" style="1" customWidth="1"/>
    <col min="10208" max="10208" width="4.88671875" style="1" customWidth="1"/>
    <col min="10209" max="10209" width="0" style="1" hidden="1" customWidth="1"/>
    <col min="10210" max="10210" width="24.6640625" style="1" customWidth="1"/>
    <col min="10211" max="10211" width="12.33203125" style="1" customWidth="1"/>
    <col min="10212" max="10212" width="0" style="1" hidden="1" customWidth="1"/>
    <col min="10213" max="10213" width="3.44140625" style="1" customWidth="1"/>
    <col min="10214" max="10214" width="0" style="1" hidden="1" customWidth="1"/>
    <col min="10215" max="10215" width="17.6640625" style="1" customWidth="1"/>
    <col min="10216" max="10216" width="3.44140625" style="1" customWidth="1"/>
    <col min="10217" max="10217" width="0" style="1" hidden="1" customWidth="1"/>
    <col min="10218" max="10218" width="23.6640625" style="1" customWidth="1"/>
    <col min="10219" max="10219" width="10" style="1" customWidth="1"/>
    <col min="10220" max="10220" width="0" style="1" hidden="1" customWidth="1"/>
    <col min="10221" max="10222" width="14.6640625" style="1" customWidth="1"/>
    <col min="10223" max="10223" width="12.88671875" style="1" customWidth="1"/>
    <col min="10224" max="10224" width="3.33203125" style="1" customWidth="1"/>
    <col min="10225" max="10225" width="30.33203125" style="1" customWidth="1"/>
    <col min="10226" max="10226" width="5" style="1" customWidth="1"/>
    <col min="10227" max="10227" width="0" style="1" hidden="1" customWidth="1"/>
    <col min="10228" max="10228" width="14.33203125" style="1" customWidth="1"/>
    <col min="10229" max="10229" width="5.6640625" style="1" customWidth="1"/>
    <col min="10230" max="10230" width="0" style="1" hidden="1" customWidth="1"/>
    <col min="10231" max="10231" width="17.33203125" style="1" customWidth="1"/>
    <col min="10232" max="10232" width="12.6640625" style="1" customWidth="1"/>
    <col min="10233" max="10233" width="0" style="1" hidden="1" customWidth="1"/>
    <col min="10234" max="10234" width="5.33203125" style="1" customWidth="1"/>
    <col min="10235" max="10235" width="0" style="1" hidden="1" customWidth="1"/>
    <col min="10236" max="10236" width="17" style="1" customWidth="1"/>
    <col min="10237" max="10237" width="6.33203125" style="1" customWidth="1"/>
    <col min="10238" max="10238" width="0" style="1" hidden="1" customWidth="1"/>
    <col min="10239" max="10239" width="14.33203125" style="1" customWidth="1"/>
    <col min="10240" max="10240" width="7.5546875" style="1" customWidth="1"/>
    <col min="10241" max="10241" width="0" style="1" hidden="1" customWidth="1"/>
    <col min="10242" max="10243" width="14.33203125" style="1" customWidth="1"/>
    <col min="10244" max="10244" width="20.88671875" style="1" customWidth="1"/>
    <col min="10245" max="10245" width="14.44140625" style="1" customWidth="1"/>
    <col min="10246" max="10246" width="15" style="1" customWidth="1"/>
    <col min="10247" max="10247" width="2.6640625" style="1" customWidth="1"/>
    <col min="10248" max="10248" width="11.6640625" style="1" customWidth="1"/>
    <col min="10249" max="10249" width="11.5546875" style="1" customWidth="1"/>
    <col min="10250" max="10250" width="2.33203125" style="1" customWidth="1"/>
    <col min="10251" max="10251" width="41" style="1" customWidth="1"/>
    <col min="10252" max="10252" width="14.33203125" style="1" customWidth="1"/>
    <col min="10253" max="10254" width="11.5546875" style="1" customWidth="1"/>
    <col min="10255" max="10255" width="21.88671875" style="1" customWidth="1"/>
    <col min="10256" max="10447" width="11.5546875" style="1"/>
    <col min="10448" max="10448" width="21.88671875" style="1" customWidth="1"/>
    <col min="10449" max="10449" width="13.88671875" style="1" customWidth="1"/>
    <col min="10450" max="10450" width="38.6640625" style="1" customWidth="1"/>
    <col min="10451" max="10451" width="3" style="1" bestFit="1" customWidth="1"/>
    <col min="10452" max="10452" width="32.33203125" style="1" customWidth="1"/>
    <col min="10453" max="10453" width="46.33203125" style="1" customWidth="1"/>
    <col min="10454" max="10454" width="19" style="1" customWidth="1"/>
    <col min="10455" max="10455" width="0" style="1" hidden="1" customWidth="1"/>
    <col min="10456" max="10456" width="17.6640625" style="1" customWidth="1"/>
    <col min="10457" max="10457" width="0" style="1" hidden="1" customWidth="1"/>
    <col min="10458" max="10458" width="22.33203125" style="1" customWidth="1"/>
    <col min="10459" max="10459" width="5.33203125" style="1" customWidth="1"/>
    <col min="10460" max="10460" width="36.33203125" style="1" customWidth="1"/>
    <col min="10461" max="10461" width="5.6640625" style="1" customWidth="1"/>
    <col min="10462" max="10462" width="0" style="1" hidden="1" customWidth="1"/>
    <col min="10463" max="10463" width="20.6640625" style="1" customWidth="1"/>
    <col min="10464" max="10464" width="4.88671875" style="1" customWidth="1"/>
    <col min="10465" max="10465" width="0" style="1" hidden="1" customWidth="1"/>
    <col min="10466" max="10466" width="24.6640625" style="1" customWidth="1"/>
    <col min="10467" max="10467" width="12.33203125" style="1" customWidth="1"/>
    <col min="10468" max="10468" width="0" style="1" hidden="1" customWidth="1"/>
    <col min="10469" max="10469" width="3.44140625" style="1" customWidth="1"/>
    <col min="10470" max="10470" width="0" style="1" hidden="1" customWidth="1"/>
    <col min="10471" max="10471" width="17.6640625" style="1" customWidth="1"/>
    <col min="10472" max="10472" width="3.44140625" style="1" customWidth="1"/>
    <col min="10473" max="10473" width="0" style="1" hidden="1" customWidth="1"/>
    <col min="10474" max="10474" width="23.6640625" style="1" customWidth="1"/>
    <col min="10475" max="10475" width="10" style="1" customWidth="1"/>
    <col min="10476" max="10476" width="0" style="1" hidden="1" customWidth="1"/>
    <col min="10477" max="10478" width="14.6640625" style="1" customWidth="1"/>
    <col min="10479" max="10479" width="12.88671875" style="1" customWidth="1"/>
    <col min="10480" max="10480" width="3.33203125" style="1" customWidth="1"/>
    <col min="10481" max="10481" width="30.33203125" style="1" customWidth="1"/>
    <col min="10482" max="10482" width="5" style="1" customWidth="1"/>
    <col min="10483" max="10483" width="0" style="1" hidden="1" customWidth="1"/>
    <col min="10484" max="10484" width="14.33203125" style="1" customWidth="1"/>
    <col min="10485" max="10485" width="5.6640625" style="1" customWidth="1"/>
    <col min="10486" max="10486" width="0" style="1" hidden="1" customWidth="1"/>
    <col min="10487" max="10487" width="17.33203125" style="1" customWidth="1"/>
    <col min="10488" max="10488" width="12.6640625" style="1" customWidth="1"/>
    <col min="10489" max="10489" width="0" style="1" hidden="1" customWidth="1"/>
    <col min="10490" max="10490" width="5.33203125" style="1" customWidth="1"/>
    <col min="10491" max="10491" width="0" style="1" hidden="1" customWidth="1"/>
    <col min="10492" max="10492" width="17" style="1" customWidth="1"/>
    <col min="10493" max="10493" width="6.33203125" style="1" customWidth="1"/>
    <col min="10494" max="10494" width="0" style="1" hidden="1" customWidth="1"/>
    <col min="10495" max="10495" width="14.33203125" style="1" customWidth="1"/>
    <col min="10496" max="10496" width="7.5546875" style="1" customWidth="1"/>
    <col min="10497" max="10497" width="0" style="1" hidden="1" customWidth="1"/>
    <col min="10498" max="10499" width="14.33203125" style="1" customWidth="1"/>
    <col min="10500" max="10500" width="20.88671875" style="1" customWidth="1"/>
    <col min="10501" max="10501" width="14.44140625" style="1" customWidth="1"/>
    <col min="10502" max="10502" width="15" style="1" customWidth="1"/>
    <col min="10503" max="10503" width="2.6640625" style="1" customWidth="1"/>
    <col min="10504" max="10504" width="11.6640625" style="1" customWidth="1"/>
    <col min="10505" max="10505" width="11.5546875" style="1" customWidth="1"/>
    <col min="10506" max="10506" width="2.33203125" style="1" customWidth="1"/>
    <col min="10507" max="10507" width="41" style="1" customWidth="1"/>
    <col min="10508" max="10508" width="14.33203125" style="1" customWidth="1"/>
    <col min="10509" max="10510" width="11.5546875" style="1" customWidth="1"/>
    <col min="10511" max="10511" width="21.88671875" style="1" customWidth="1"/>
    <col min="10512" max="10703" width="11.5546875" style="1"/>
    <col min="10704" max="10704" width="21.88671875" style="1" customWidth="1"/>
    <col min="10705" max="10705" width="13.88671875" style="1" customWidth="1"/>
    <col min="10706" max="10706" width="38.6640625" style="1" customWidth="1"/>
    <col min="10707" max="10707" width="3" style="1" bestFit="1" customWidth="1"/>
    <col min="10708" max="10708" width="32.33203125" style="1" customWidth="1"/>
    <col min="10709" max="10709" width="46.33203125" style="1" customWidth="1"/>
    <col min="10710" max="10710" width="19" style="1" customWidth="1"/>
    <col min="10711" max="10711" width="0" style="1" hidden="1" customWidth="1"/>
    <col min="10712" max="10712" width="17.6640625" style="1" customWidth="1"/>
    <col min="10713" max="10713" width="0" style="1" hidden="1" customWidth="1"/>
    <col min="10714" max="10714" width="22.33203125" style="1" customWidth="1"/>
    <col min="10715" max="10715" width="5.33203125" style="1" customWidth="1"/>
    <col min="10716" max="10716" width="36.33203125" style="1" customWidth="1"/>
    <col min="10717" max="10717" width="5.6640625" style="1" customWidth="1"/>
    <col min="10718" max="10718" width="0" style="1" hidden="1" customWidth="1"/>
    <col min="10719" max="10719" width="20.6640625" style="1" customWidth="1"/>
    <col min="10720" max="10720" width="4.88671875" style="1" customWidth="1"/>
    <col min="10721" max="10721" width="0" style="1" hidden="1" customWidth="1"/>
    <col min="10722" max="10722" width="24.6640625" style="1" customWidth="1"/>
    <col min="10723" max="10723" width="12.33203125" style="1" customWidth="1"/>
    <col min="10724" max="10724" width="0" style="1" hidden="1" customWidth="1"/>
    <col min="10725" max="10725" width="3.44140625" style="1" customWidth="1"/>
    <col min="10726" max="10726" width="0" style="1" hidden="1" customWidth="1"/>
    <col min="10727" max="10727" width="17.6640625" style="1" customWidth="1"/>
    <col min="10728" max="10728" width="3.44140625" style="1" customWidth="1"/>
    <col min="10729" max="10729" width="0" style="1" hidden="1" customWidth="1"/>
    <col min="10730" max="10730" width="23.6640625" style="1" customWidth="1"/>
    <col min="10731" max="10731" width="10" style="1" customWidth="1"/>
    <col min="10732" max="10732" width="0" style="1" hidden="1" customWidth="1"/>
    <col min="10733" max="10734" width="14.6640625" style="1" customWidth="1"/>
    <col min="10735" max="10735" width="12.88671875" style="1" customWidth="1"/>
    <col min="10736" max="10736" width="3.33203125" style="1" customWidth="1"/>
    <col min="10737" max="10737" width="30.33203125" style="1" customWidth="1"/>
    <col min="10738" max="10738" width="5" style="1" customWidth="1"/>
    <col min="10739" max="10739" width="0" style="1" hidden="1" customWidth="1"/>
    <col min="10740" max="10740" width="14.33203125" style="1" customWidth="1"/>
    <col min="10741" max="10741" width="5.6640625" style="1" customWidth="1"/>
    <col min="10742" max="10742" width="0" style="1" hidden="1" customWidth="1"/>
    <col min="10743" max="10743" width="17.33203125" style="1" customWidth="1"/>
    <col min="10744" max="10744" width="12.6640625" style="1" customWidth="1"/>
    <col min="10745" max="10745" width="0" style="1" hidden="1" customWidth="1"/>
    <col min="10746" max="10746" width="5.33203125" style="1" customWidth="1"/>
    <col min="10747" max="10747" width="0" style="1" hidden="1" customWidth="1"/>
    <col min="10748" max="10748" width="17" style="1" customWidth="1"/>
    <col min="10749" max="10749" width="6.33203125" style="1" customWidth="1"/>
    <col min="10750" max="10750" width="0" style="1" hidden="1" customWidth="1"/>
    <col min="10751" max="10751" width="14.33203125" style="1" customWidth="1"/>
    <col min="10752" max="10752" width="7.5546875" style="1" customWidth="1"/>
    <col min="10753" max="10753" width="0" style="1" hidden="1" customWidth="1"/>
    <col min="10754" max="10755" width="14.33203125" style="1" customWidth="1"/>
    <col min="10756" max="10756" width="20.88671875" style="1" customWidth="1"/>
    <col min="10757" max="10757" width="14.44140625" style="1" customWidth="1"/>
    <col min="10758" max="10758" width="15" style="1" customWidth="1"/>
    <col min="10759" max="10759" width="2.6640625" style="1" customWidth="1"/>
    <col min="10760" max="10760" width="11.6640625" style="1" customWidth="1"/>
    <col min="10761" max="10761" width="11.5546875" style="1" customWidth="1"/>
    <col min="10762" max="10762" width="2.33203125" style="1" customWidth="1"/>
    <col min="10763" max="10763" width="41" style="1" customWidth="1"/>
    <col min="10764" max="10764" width="14.33203125" style="1" customWidth="1"/>
    <col min="10765" max="10766" width="11.5546875" style="1" customWidth="1"/>
    <col min="10767" max="10767" width="21.88671875" style="1" customWidth="1"/>
    <col min="10768" max="10959" width="11.5546875" style="1"/>
    <col min="10960" max="10960" width="21.88671875" style="1" customWidth="1"/>
    <col min="10961" max="10961" width="13.88671875" style="1" customWidth="1"/>
    <col min="10962" max="10962" width="38.6640625" style="1" customWidth="1"/>
    <col min="10963" max="10963" width="3" style="1" bestFit="1" customWidth="1"/>
    <col min="10964" max="10964" width="32.33203125" style="1" customWidth="1"/>
    <col min="10965" max="10965" width="46.33203125" style="1" customWidth="1"/>
    <col min="10966" max="10966" width="19" style="1" customWidth="1"/>
    <col min="10967" max="10967" width="0" style="1" hidden="1" customWidth="1"/>
    <col min="10968" max="10968" width="17.6640625" style="1" customWidth="1"/>
    <col min="10969" max="10969" width="0" style="1" hidden="1" customWidth="1"/>
    <col min="10970" max="10970" width="22.33203125" style="1" customWidth="1"/>
    <col min="10971" max="10971" width="5.33203125" style="1" customWidth="1"/>
    <col min="10972" max="10972" width="36.33203125" style="1" customWidth="1"/>
    <col min="10973" max="10973" width="5.6640625" style="1" customWidth="1"/>
    <col min="10974" max="10974" width="0" style="1" hidden="1" customWidth="1"/>
    <col min="10975" max="10975" width="20.6640625" style="1" customWidth="1"/>
    <col min="10976" max="10976" width="4.88671875" style="1" customWidth="1"/>
    <col min="10977" max="10977" width="0" style="1" hidden="1" customWidth="1"/>
    <col min="10978" max="10978" width="24.6640625" style="1" customWidth="1"/>
    <col min="10979" max="10979" width="12.33203125" style="1" customWidth="1"/>
    <col min="10980" max="10980" width="0" style="1" hidden="1" customWidth="1"/>
    <col min="10981" max="10981" width="3.44140625" style="1" customWidth="1"/>
    <col min="10982" max="10982" width="0" style="1" hidden="1" customWidth="1"/>
    <col min="10983" max="10983" width="17.6640625" style="1" customWidth="1"/>
    <col min="10984" max="10984" width="3.44140625" style="1" customWidth="1"/>
    <col min="10985" max="10985" width="0" style="1" hidden="1" customWidth="1"/>
    <col min="10986" max="10986" width="23.6640625" style="1" customWidth="1"/>
    <col min="10987" max="10987" width="10" style="1" customWidth="1"/>
    <col min="10988" max="10988" width="0" style="1" hidden="1" customWidth="1"/>
    <col min="10989" max="10990" width="14.6640625" style="1" customWidth="1"/>
    <col min="10991" max="10991" width="12.88671875" style="1" customWidth="1"/>
    <col min="10992" max="10992" width="3.33203125" style="1" customWidth="1"/>
    <col min="10993" max="10993" width="30.33203125" style="1" customWidth="1"/>
    <col min="10994" max="10994" width="5" style="1" customWidth="1"/>
    <col min="10995" max="10995" width="0" style="1" hidden="1" customWidth="1"/>
    <col min="10996" max="10996" width="14.33203125" style="1" customWidth="1"/>
    <col min="10997" max="10997" width="5.6640625" style="1" customWidth="1"/>
    <col min="10998" max="10998" width="0" style="1" hidden="1" customWidth="1"/>
    <col min="10999" max="10999" width="17.33203125" style="1" customWidth="1"/>
    <col min="11000" max="11000" width="12.6640625" style="1" customWidth="1"/>
    <col min="11001" max="11001" width="0" style="1" hidden="1" customWidth="1"/>
    <col min="11002" max="11002" width="5.33203125" style="1" customWidth="1"/>
    <col min="11003" max="11003" width="0" style="1" hidden="1" customWidth="1"/>
    <col min="11004" max="11004" width="17" style="1" customWidth="1"/>
    <col min="11005" max="11005" width="6.33203125" style="1" customWidth="1"/>
    <col min="11006" max="11006" width="0" style="1" hidden="1" customWidth="1"/>
    <col min="11007" max="11007" width="14.33203125" style="1" customWidth="1"/>
    <col min="11008" max="11008" width="7.5546875" style="1" customWidth="1"/>
    <col min="11009" max="11009" width="0" style="1" hidden="1" customWidth="1"/>
    <col min="11010" max="11011" width="14.33203125" style="1" customWidth="1"/>
    <col min="11012" max="11012" width="20.88671875" style="1" customWidth="1"/>
    <col min="11013" max="11013" width="14.44140625" style="1" customWidth="1"/>
    <col min="11014" max="11014" width="15" style="1" customWidth="1"/>
    <col min="11015" max="11015" width="2.6640625" style="1" customWidth="1"/>
    <col min="11016" max="11016" width="11.6640625" style="1" customWidth="1"/>
    <col min="11017" max="11017" width="11.5546875" style="1" customWidth="1"/>
    <col min="11018" max="11018" width="2.33203125" style="1" customWidth="1"/>
    <col min="11019" max="11019" width="41" style="1" customWidth="1"/>
    <col min="11020" max="11020" width="14.33203125" style="1" customWidth="1"/>
    <col min="11021" max="11022" width="11.5546875" style="1" customWidth="1"/>
    <col min="11023" max="11023" width="21.88671875" style="1" customWidth="1"/>
    <col min="11024" max="11215" width="11.5546875" style="1"/>
    <col min="11216" max="11216" width="21.88671875" style="1" customWidth="1"/>
    <col min="11217" max="11217" width="13.88671875" style="1" customWidth="1"/>
    <col min="11218" max="11218" width="38.6640625" style="1" customWidth="1"/>
    <col min="11219" max="11219" width="3" style="1" bestFit="1" customWidth="1"/>
    <col min="11220" max="11220" width="32.33203125" style="1" customWidth="1"/>
    <col min="11221" max="11221" width="46.33203125" style="1" customWidth="1"/>
    <col min="11222" max="11222" width="19" style="1" customWidth="1"/>
    <col min="11223" max="11223" width="0" style="1" hidden="1" customWidth="1"/>
    <col min="11224" max="11224" width="17.6640625" style="1" customWidth="1"/>
    <col min="11225" max="11225" width="0" style="1" hidden="1" customWidth="1"/>
    <col min="11226" max="11226" width="22.33203125" style="1" customWidth="1"/>
    <col min="11227" max="11227" width="5.33203125" style="1" customWidth="1"/>
    <col min="11228" max="11228" width="36.33203125" style="1" customWidth="1"/>
    <col min="11229" max="11229" width="5.6640625" style="1" customWidth="1"/>
    <col min="11230" max="11230" width="0" style="1" hidden="1" customWidth="1"/>
    <col min="11231" max="11231" width="20.6640625" style="1" customWidth="1"/>
    <col min="11232" max="11232" width="4.88671875" style="1" customWidth="1"/>
    <col min="11233" max="11233" width="0" style="1" hidden="1" customWidth="1"/>
    <col min="11234" max="11234" width="24.6640625" style="1" customWidth="1"/>
    <col min="11235" max="11235" width="12.33203125" style="1" customWidth="1"/>
    <col min="11236" max="11236" width="0" style="1" hidden="1" customWidth="1"/>
    <col min="11237" max="11237" width="3.44140625" style="1" customWidth="1"/>
    <col min="11238" max="11238" width="0" style="1" hidden="1" customWidth="1"/>
    <col min="11239" max="11239" width="17.6640625" style="1" customWidth="1"/>
    <col min="11240" max="11240" width="3.44140625" style="1" customWidth="1"/>
    <col min="11241" max="11241" width="0" style="1" hidden="1" customWidth="1"/>
    <col min="11242" max="11242" width="23.6640625" style="1" customWidth="1"/>
    <col min="11243" max="11243" width="10" style="1" customWidth="1"/>
    <col min="11244" max="11244" width="0" style="1" hidden="1" customWidth="1"/>
    <col min="11245" max="11246" width="14.6640625" style="1" customWidth="1"/>
    <col min="11247" max="11247" width="12.88671875" style="1" customWidth="1"/>
    <col min="11248" max="11248" width="3.33203125" style="1" customWidth="1"/>
    <col min="11249" max="11249" width="30.33203125" style="1" customWidth="1"/>
    <col min="11250" max="11250" width="5" style="1" customWidth="1"/>
    <col min="11251" max="11251" width="0" style="1" hidden="1" customWidth="1"/>
    <col min="11252" max="11252" width="14.33203125" style="1" customWidth="1"/>
    <col min="11253" max="11253" width="5.6640625" style="1" customWidth="1"/>
    <col min="11254" max="11254" width="0" style="1" hidden="1" customWidth="1"/>
    <col min="11255" max="11255" width="17.33203125" style="1" customWidth="1"/>
    <col min="11256" max="11256" width="12.6640625" style="1" customWidth="1"/>
    <col min="11257" max="11257" width="0" style="1" hidden="1" customWidth="1"/>
    <col min="11258" max="11258" width="5.33203125" style="1" customWidth="1"/>
    <col min="11259" max="11259" width="0" style="1" hidden="1" customWidth="1"/>
    <col min="11260" max="11260" width="17" style="1" customWidth="1"/>
    <col min="11261" max="11261" width="6.33203125" style="1" customWidth="1"/>
    <col min="11262" max="11262" width="0" style="1" hidden="1" customWidth="1"/>
    <col min="11263" max="11263" width="14.33203125" style="1" customWidth="1"/>
    <col min="11264" max="11264" width="7.5546875" style="1" customWidth="1"/>
    <col min="11265" max="11265" width="0" style="1" hidden="1" customWidth="1"/>
    <col min="11266" max="11267" width="14.33203125" style="1" customWidth="1"/>
    <col min="11268" max="11268" width="20.88671875" style="1" customWidth="1"/>
    <col min="11269" max="11269" width="14.44140625" style="1" customWidth="1"/>
    <col min="11270" max="11270" width="15" style="1" customWidth="1"/>
    <col min="11271" max="11271" width="2.6640625" style="1" customWidth="1"/>
    <col min="11272" max="11272" width="11.6640625" style="1" customWidth="1"/>
    <col min="11273" max="11273" width="11.5546875" style="1" customWidth="1"/>
    <col min="11274" max="11274" width="2.33203125" style="1" customWidth="1"/>
    <col min="11275" max="11275" width="41" style="1" customWidth="1"/>
    <col min="11276" max="11276" width="14.33203125" style="1" customWidth="1"/>
    <col min="11277" max="11278" width="11.5546875" style="1" customWidth="1"/>
    <col min="11279" max="11279" width="21.88671875" style="1" customWidth="1"/>
    <col min="11280" max="11471" width="11.5546875" style="1"/>
    <col min="11472" max="11472" width="21.88671875" style="1" customWidth="1"/>
    <col min="11473" max="11473" width="13.88671875" style="1" customWidth="1"/>
    <col min="11474" max="11474" width="38.6640625" style="1" customWidth="1"/>
    <col min="11475" max="11475" width="3" style="1" bestFit="1" customWidth="1"/>
    <col min="11476" max="11476" width="32.33203125" style="1" customWidth="1"/>
    <col min="11477" max="11477" width="46.33203125" style="1" customWidth="1"/>
    <col min="11478" max="11478" width="19" style="1" customWidth="1"/>
    <col min="11479" max="11479" width="0" style="1" hidden="1" customWidth="1"/>
    <col min="11480" max="11480" width="17.6640625" style="1" customWidth="1"/>
    <col min="11481" max="11481" width="0" style="1" hidden="1" customWidth="1"/>
    <col min="11482" max="11482" width="22.33203125" style="1" customWidth="1"/>
    <col min="11483" max="11483" width="5.33203125" style="1" customWidth="1"/>
    <col min="11484" max="11484" width="36.33203125" style="1" customWidth="1"/>
    <col min="11485" max="11485" width="5.6640625" style="1" customWidth="1"/>
    <col min="11486" max="11486" width="0" style="1" hidden="1" customWidth="1"/>
    <col min="11487" max="11487" width="20.6640625" style="1" customWidth="1"/>
    <col min="11488" max="11488" width="4.88671875" style="1" customWidth="1"/>
    <col min="11489" max="11489" width="0" style="1" hidden="1" customWidth="1"/>
    <col min="11490" max="11490" width="24.6640625" style="1" customWidth="1"/>
    <col min="11491" max="11491" width="12.33203125" style="1" customWidth="1"/>
    <col min="11492" max="11492" width="0" style="1" hidden="1" customWidth="1"/>
    <col min="11493" max="11493" width="3.44140625" style="1" customWidth="1"/>
    <col min="11494" max="11494" width="0" style="1" hidden="1" customWidth="1"/>
    <col min="11495" max="11495" width="17.6640625" style="1" customWidth="1"/>
    <col min="11496" max="11496" width="3.44140625" style="1" customWidth="1"/>
    <col min="11497" max="11497" width="0" style="1" hidden="1" customWidth="1"/>
    <col min="11498" max="11498" width="23.6640625" style="1" customWidth="1"/>
    <col min="11499" max="11499" width="10" style="1" customWidth="1"/>
    <col min="11500" max="11500" width="0" style="1" hidden="1" customWidth="1"/>
    <col min="11501" max="11502" width="14.6640625" style="1" customWidth="1"/>
    <col min="11503" max="11503" width="12.88671875" style="1" customWidth="1"/>
    <col min="11504" max="11504" width="3.33203125" style="1" customWidth="1"/>
    <col min="11505" max="11505" width="30.33203125" style="1" customWidth="1"/>
    <col min="11506" max="11506" width="5" style="1" customWidth="1"/>
    <col min="11507" max="11507" width="0" style="1" hidden="1" customWidth="1"/>
    <col min="11508" max="11508" width="14.33203125" style="1" customWidth="1"/>
    <col min="11509" max="11509" width="5.6640625" style="1" customWidth="1"/>
    <col min="11510" max="11510" width="0" style="1" hidden="1" customWidth="1"/>
    <col min="11511" max="11511" width="17.33203125" style="1" customWidth="1"/>
    <col min="11512" max="11512" width="12.6640625" style="1" customWidth="1"/>
    <col min="11513" max="11513" width="0" style="1" hidden="1" customWidth="1"/>
    <col min="11514" max="11514" width="5.33203125" style="1" customWidth="1"/>
    <col min="11515" max="11515" width="0" style="1" hidden="1" customWidth="1"/>
    <col min="11516" max="11516" width="17" style="1" customWidth="1"/>
    <col min="11517" max="11517" width="6.33203125" style="1" customWidth="1"/>
    <col min="11518" max="11518" width="0" style="1" hidden="1" customWidth="1"/>
    <col min="11519" max="11519" width="14.33203125" style="1" customWidth="1"/>
    <col min="11520" max="11520" width="7.5546875" style="1" customWidth="1"/>
    <col min="11521" max="11521" width="0" style="1" hidden="1" customWidth="1"/>
    <col min="11522" max="11523" width="14.33203125" style="1" customWidth="1"/>
    <col min="11524" max="11524" width="20.88671875" style="1" customWidth="1"/>
    <col min="11525" max="11525" width="14.44140625" style="1" customWidth="1"/>
    <col min="11526" max="11526" width="15" style="1" customWidth="1"/>
    <col min="11527" max="11527" width="2.6640625" style="1" customWidth="1"/>
    <col min="11528" max="11528" width="11.6640625" style="1" customWidth="1"/>
    <col min="11529" max="11529" width="11.5546875" style="1" customWidth="1"/>
    <col min="11530" max="11530" width="2.33203125" style="1" customWidth="1"/>
    <col min="11531" max="11531" width="41" style="1" customWidth="1"/>
    <col min="11532" max="11532" width="14.33203125" style="1" customWidth="1"/>
    <col min="11533" max="11534" width="11.5546875" style="1" customWidth="1"/>
    <col min="11535" max="11535" width="21.88671875" style="1" customWidth="1"/>
    <col min="11536" max="11727" width="11.5546875" style="1"/>
    <col min="11728" max="11728" width="21.88671875" style="1" customWidth="1"/>
    <col min="11729" max="11729" width="13.88671875" style="1" customWidth="1"/>
    <col min="11730" max="11730" width="38.6640625" style="1" customWidth="1"/>
    <col min="11731" max="11731" width="3" style="1" bestFit="1" customWidth="1"/>
    <col min="11732" max="11732" width="32.33203125" style="1" customWidth="1"/>
    <col min="11733" max="11733" width="46.33203125" style="1" customWidth="1"/>
    <col min="11734" max="11734" width="19" style="1" customWidth="1"/>
    <col min="11735" max="11735" width="0" style="1" hidden="1" customWidth="1"/>
    <col min="11736" max="11736" width="17.6640625" style="1" customWidth="1"/>
    <col min="11737" max="11737" width="0" style="1" hidden="1" customWidth="1"/>
    <col min="11738" max="11738" width="22.33203125" style="1" customWidth="1"/>
    <col min="11739" max="11739" width="5.33203125" style="1" customWidth="1"/>
    <col min="11740" max="11740" width="36.33203125" style="1" customWidth="1"/>
    <col min="11741" max="11741" width="5.6640625" style="1" customWidth="1"/>
    <col min="11742" max="11742" width="0" style="1" hidden="1" customWidth="1"/>
    <col min="11743" max="11743" width="20.6640625" style="1" customWidth="1"/>
    <col min="11744" max="11744" width="4.88671875" style="1" customWidth="1"/>
    <col min="11745" max="11745" width="0" style="1" hidden="1" customWidth="1"/>
    <col min="11746" max="11746" width="24.6640625" style="1" customWidth="1"/>
    <col min="11747" max="11747" width="12.33203125" style="1" customWidth="1"/>
    <col min="11748" max="11748" width="0" style="1" hidden="1" customWidth="1"/>
    <col min="11749" max="11749" width="3.44140625" style="1" customWidth="1"/>
    <col min="11750" max="11750" width="0" style="1" hidden="1" customWidth="1"/>
    <col min="11751" max="11751" width="17.6640625" style="1" customWidth="1"/>
    <col min="11752" max="11752" width="3.44140625" style="1" customWidth="1"/>
    <col min="11753" max="11753" width="0" style="1" hidden="1" customWidth="1"/>
    <col min="11754" max="11754" width="23.6640625" style="1" customWidth="1"/>
    <col min="11755" max="11755" width="10" style="1" customWidth="1"/>
    <col min="11756" max="11756" width="0" style="1" hidden="1" customWidth="1"/>
    <col min="11757" max="11758" width="14.6640625" style="1" customWidth="1"/>
    <col min="11759" max="11759" width="12.88671875" style="1" customWidth="1"/>
    <col min="11760" max="11760" width="3.33203125" style="1" customWidth="1"/>
    <col min="11761" max="11761" width="30.33203125" style="1" customWidth="1"/>
    <col min="11762" max="11762" width="5" style="1" customWidth="1"/>
    <col min="11763" max="11763" width="0" style="1" hidden="1" customWidth="1"/>
    <col min="11764" max="11764" width="14.33203125" style="1" customWidth="1"/>
    <col min="11765" max="11765" width="5.6640625" style="1" customWidth="1"/>
    <col min="11766" max="11766" width="0" style="1" hidden="1" customWidth="1"/>
    <col min="11767" max="11767" width="17.33203125" style="1" customWidth="1"/>
    <col min="11768" max="11768" width="12.6640625" style="1" customWidth="1"/>
    <col min="11769" max="11769" width="0" style="1" hidden="1" customWidth="1"/>
    <col min="11770" max="11770" width="5.33203125" style="1" customWidth="1"/>
    <col min="11771" max="11771" width="0" style="1" hidden="1" customWidth="1"/>
    <col min="11772" max="11772" width="17" style="1" customWidth="1"/>
    <col min="11773" max="11773" width="6.33203125" style="1" customWidth="1"/>
    <col min="11774" max="11774" width="0" style="1" hidden="1" customWidth="1"/>
    <col min="11775" max="11775" width="14.33203125" style="1" customWidth="1"/>
    <col min="11776" max="11776" width="7.5546875" style="1" customWidth="1"/>
    <col min="11777" max="11777" width="0" style="1" hidden="1" customWidth="1"/>
    <col min="11778" max="11779" width="14.33203125" style="1" customWidth="1"/>
    <col min="11780" max="11780" width="20.88671875" style="1" customWidth="1"/>
    <col min="11781" max="11781" width="14.44140625" style="1" customWidth="1"/>
    <col min="11782" max="11782" width="15" style="1" customWidth="1"/>
    <col min="11783" max="11783" width="2.6640625" style="1" customWidth="1"/>
    <col min="11784" max="11784" width="11.6640625" style="1" customWidth="1"/>
    <col min="11785" max="11785" width="11.5546875" style="1" customWidth="1"/>
    <col min="11786" max="11786" width="2.33203125" style="1" customWidth="1"/>
    <col min="11787" max="11787" width="41" style="1" customWidth="1"/>
    <col min="11788" max="11788" width="14.33203125" style="1" customWidth="1"/>
    <col min="11789" max="11790" width="11.5546875" style="1" customWidth="1"/>
    <col min="11791" max="11791" width="21.88671875" style="1" customWidth="1"/>
    <col min="11792" max="11983" width="11.5546875" style="1"/>
    <col min="11984" max="11984" width="21.88671875" style="1" customWidth="1"/>
    <col min="11985" max="11985" width="13.88671875" style="1" customWidth="1"/>
    <col min="11986" max="11986" width="38.6640625" style="1" customWidth="1"/>
    <col min="11987" max="11987" width="3" style="1" bestFit="1" customWidth="1"/>
    <col min="11988" max="11988" width="32.33203125" style="1" customWidth="1"/>
    <col min="11989" max="11989" width="46.33203125" style="1" customWidth="1"/>
    <col min="11990" max="11990" width="19" style="1" customWidth="1"/>
    <col min="11991" max="11991" width="0" style="1" hidden="1" customWidth="1"/>
    <col min="11992" max="11992" width="17.6640625" style="1" customWidth="1"/>
    <col min="11993" max="11993" width="0" style="1" hidden="1" customWidth="1"/>
    <col min="11994" max="11994" width="22.33203125" style="1" customWidth="1"/>
    <col min="11995" max="11995" width="5.33203125" style="1" customWidth="1"/>
    <col min="11996" max="11996" width="36.33203125" style="1" customWidth="1"/>
    <col min="11997" max="11997" width="5.6640625" style="1" customWidth="1"/>
    <col min="11998" max="11998" width="0" style="1" hidden="1" customWidth="1"/>
    <col min="11999" max="11999" width="20.6640625" style="1" customWidth="1"/>
    <col min="12000" max="12000" width="4.88671875" style="1" customWidth="1"/>
    <col min="12001" max="12001" width="0" style="1" hidden="1" customWidth="1"/>
    <col min="12002" max="12002" width="24.6640625" style="1" customWidth="1"/>
    <col min="12003" max="12003" width="12.33203125" style="1" customWidth="1"/>
    <col min="12004" max="12004" width="0" style="1" hidden="1" customWidth="1"/>
    <col min="12005" max="12005" width="3.44140625" style="1" customWidth="1"/>
    <col min="12006" max="12006" width="0" style="1" hidden="1" customWidth="1"/>
    <col min="12007" max="12007" width="17.6640625" style="1" customWidth="1"/>
    <col min="12008" max="12008" width="3.44140625" style="1" customWidth="1"/>
    <col min="12009" max="12009" width="0" style="1" hidden="1" customWidth="1"/>
    <col min="12010" max="12010" width="23.6640625" style="1" customWidth="1"/>
    <col min="12011" max="12011" width="10" style="1" customWidth="1"/>
    <col min="12012" max="12012" width="0" style="1" hidden="1" customWidth="1"/>
    <col min="12013" max="12014" width="14.6640625" style="1" customWidth="1"/>
    <col min="12015" max="12015" width="12.88671875" style="1" customWidth="1"/>
    <col min="12016" max="12016" width="3.33203125" style="1" customWidth="1"/>
    <col min="12017" max="12017" width="30.33203125" style="1" customWidth="1"/>
    <col min="12018" max="12018" width="5" style="1" customWidth="1"/>
    <col min="12019" max="12019" width="0" style="1" hidden="1" customWidth="1"/>
    <col min="12020" max="12020" width="14.33203125" style="1" customWidth="1"/>
    <col min="12021" max="12021" width="5.6640625" style="1" customWidth="1"/>
    <col min="12022" max="12022" width="0" style="1" hidden="1" customWidth="1"/>
    <col min="12023" max="12023" width="17.33203125" style="1" customWidth="1"/>
    <col min="12024" max="12024" width="12.6640625" style="1" customWidth="1"/>
    <col min="12025" max="12025" width="0" style="1" hidden="1" customWidth="1"/>
    <col min="12026" max="12026" width="5.33203125" style="1" customWidth="1"/>
    <col min="12027" max="12027" width="0" style="1" hidden="1" customWidth="1"/>
    <col min="12028" max="12028" width="17" style="1" customWidth="1"/>
    <col min="12029" max="12029" width="6.33203125" style="1" customWidth="1"/>
    <col min="12030" max="12030" width="0" style="1" hidden="1" customWidth="1"/>
    <col min="12031" max="12031" width="14.33203125" style="1" customWidth="1"/>
    <col min="12032" max="12032" width="7.5546875" style="1" customWidth="1"/>
    <col min="12033" max="12033" width="0" style="1" hidden="1" customWidth="1"/>
    <col min="12034" max="12035" width="14.33203125" style="1" customWidth="1"/>
    <col min="12036" max="12036" width="20.88671875" style="1" customWidth="1"/>
    <col min="12037" max="12037" width="14.44140625" style="1" customWidth="1"/>
    <col min="12038" max="12038" width="15" style="1" customWidth="1"/>
    <col min="12039" max="12039" width="2.6640625" style="1" customWidth="1"/>
    <col min="12040" max="12040" width="11.6640625" style="1" customWidth="1"/>
    <col min="12041" max="12041" width="11.5546875" style="1" customWidth="1"/>
    <col min="12042" max="12042" width="2.33203125" style="1" customWidth="1"/>
    <col min="12043" max="12043" width="41" style="1" customWidth="1"/>
    <col min="12044" max="12044" width="14.33203125" style="1" customWidth="1"/>
    <col min="12045" max="12046" width="11.5546875" style="1" customWidth="1"/>
    <col min="12047" max="12047" width="21.88671875" style="1" customWidth="1"/>
    <col min="12048" max="12239" width="11.5546875" style="1"/>
    <col min="12240" max="12240" width="21.88671875" style="1" customWidth="1"/>
    <col min="12241" max="12241" width="13.88671875" style="1" customWidth="1"/>
    <col min="12242" max="12242" width="38.6640625" style="1" customWidth="1"/>
    <col min="12243" max="12243" width="3" style="1" bestFit="1" customWidth="1"/>
    <col min="12244" max="12244" width="32.33203125" style="1" customWidth="1"/>
    <col min="12245" max="12245" width="46.33203125" style="1" customWidth="1"/>
    <col min="12246" max="12246" width="19" style="1" customWidth="1"/>
    <col min="12247" max="12247" width="0" style="1" hidden="1" customWidth="1"/>
    <col min="12248" max="12248" width="17.6640625" style="1" customWidth="1"/>
    <col min="12249" max="12249" width="0" style="1" hidden="1" customWidth="1"/>
    <col min="12250" max="12250" width="22.33203125" style="1" customWidth="1"/>
    <col min="12251" max="12251" width="5.33203125" style="1" customWidth="1"/>
    <col min="12252" max="12252" width="36.33203125" style="1" customWidth="1"/>
    <col min="12253" max="12253" width="5.6640625" style="1" customWidth="1"/>
    <col min="12254" max="12254" width="0" style="1" hidden="1" customWidth="1"/>
    <col min="12255" max="12255" width="20.6640625" style="1" customWidth="1"/>
    <col min="12256" max="12256" width="4.88671875" style="1" customWidth="1"/>
    <col min="12257" max="12257" width="0" style="1" hidden="1" customWidth="1"/>
    <col min="12258" max="12258" width="24.6640625" style="1" customWidth="1"/>
    <col min="12259" max="12259" width="12.33203125" style="1" customWidth="1"/>
    <col min="12260" max="12260" width="0" style="1" hidden="1" customWidth="1"/>
    <col min="12261" max="12261" width="3.44140625" style="1" customWidth="1"/>
    <col min="12262" max="12262" width="0" style="1" hidden="1" customWidth="1"/>
    <col min="12263" max="12263" width="17.6640625" style="1" customWidth="1"/>
    <col min="12264" max="12264" width="3.44140625" style="1" customWidth="1"/>
    <col min="12265" max="12265" width="0" style="1" hidden="1" customWidth="1"/>
    <col min="12266" max="12266" width="23.6640625" style="1" customWidth="1"/>
    <col min="12267" max="12267" width="10" style="1" customWidth="1"/>
    <col min="12268" max="12268" width="0" style="1" hidden="1" customWidth="1"/>
    <col min="12269" max="12270" width="14.6640625" style="1" customWidth="1"/>
    <col min="12271" max="12271" width="12.88671875" style="1" customWidth="1"/>
    <col min="12272" max="12272" width="3.33203125" style="1" customWidth="1"/>
    <col min="12273" max="12273" width="30.33203125" style="1" customWidth="1"/>
    <col min="12274" max="12274" width="5" style="1" customWidth="1"/>
    <col min="12275" max="12275" width="0" style="1" hidden="1" customWidth="1"/>
    <col min="12276" max="12276" width="14.33203125" style="1" customWidth="1"/>
    <col min="12277" max="12277" width="5.6640625" style="1" customWidth="1"/>
    <col min="12278" max="12278" width="0" style="1" hidden="1" customWidth="1"/>
    <col min="12279" max="12279" width="17.33203125" style="1" customWidth="1"/>
    <col min="12280" max="12280" width="12.6640625" style="1" customWidth="1"/>
    <col min="12281" max="12281" width="0" style="1" hidden="1" customWidth="1"/>
    <col min="12282" max="12282" width="5.33203125" style="1" customWidth="1"/>
    <col min="12283" max="12283" width="0" style="1" hidden="1" customWidth="1"/>
    <col min="12284" max="12284" width="17" style="1" customWidth="1"/>
    <col min="12285" max="12285" width="6.33203125" style="1" customWidth="1"/>
    <col min="12286" max="12286" width="0" style="1" hidden="1" customWidth="1"/>
    <col min="12287" max="12287" width="14.33203125" style="1" customWidth="1"/>
    <col min="12288" max="12288" width="7.5546875" style="1" customWidth="1"/>
    <col min="12289" max="12289" width="0" style="1" hidden="1" customWidth="1"/>
    <col min="12290" max="12291" width="14.33203125" style="1" customWidth="1"/>
    <col min="12292" max="12292" width="20.88671875" style="1" customWidth="1"/>
    <col min="12293" max="12293" width="14.44140625" style="1" customWidth="1"/>
    <col min="12294" max="12294" width="15" style="1" customWidth="1"/>
    <col min="12295" max="12295" width="2.6640625" style="1" customWidth="1"/>
    <col min="12296" max="12296" width="11.6640625" style="1" customWidth="1"/>
    <col min="12297" max="12297" width="11.5546875" style="1" customWidth="1"/>
    <col min="12298" max="12298" width="2.33203125" style="1" customWidth="1"/>
    <col min="12299" max="12299" width="41" style="1" customWidth="1"/>
    <col min="12300" max="12300" width="14.33203125" style="1" customWidth="1"/>
    <col min="12301" max="12302" width="11.5546875" style="1" customWidth="1"/>
    <col min="12303" max="12303" width="21.88671875" style="1" customWidth="1"/>
    <col min="12304" max="12495" width="11.5546875" style="1"/>
    <col min="12496" max="12496" width="21.88671875" style="1" customWidth="1"/>
    <col min="12497" max="12497" width="13.88671875" style="1" customWidth="1"/>
    <col min="12498" max="12498" width="38.6640625" style="1" customWidth="1"/>
    <col min="12499" max="12499" width="3" style="1" bestFit="1" customWidth="1"/>
    <col min="12500" max="12500" width="32.33203125" style="1" customWidth="1"/>
    <col min="12501" max="12501" width="46.33203125" style="1" customWidth="1"/>
    <col min="12502" max="12502" width="19" style="1" customWidth="1"/>
    <col min="12503" max="12503" width="0" style="1" hidden="1" customWidth="1"/>
    <col min="12504" max="12504" width="17.6640625" style="1" customWidth="1"/>
    <col min="12505" max="12505" width="0" style="1" hidden="1" customWidth="1"/>
    <col min="12506" max="12506" width="22.33203125" style="1" customWidth="1"/>
    <col min="12507" max="12507" width="5.33203125" style="1" customWidth="1"/>
    <col min="12508" max="12508" width="36.33203125" style="1" customWidth="1"/>
    <col min="12509" max="12509" width="5.6640625" style="1" customWidth="1"/>
    <col min="12510" max="12510" width="0" style="1" hidden="1" customWidth="1"/>
    <col min="12511" max="12511" width="20.6640625" style="1" customWidth="1"/>
    <col min="12512" max="12512" width="4.88671875" style="1" customWidth="1"/>
    <col min="12513" max="12513" width="0" style="1" hidden="1" customWidth="1"/>
    <col min="12514" max="12514" width="24.6640625" style="1" customWidth="1"/>
    <col min="12515" max="12515" width="12.33203125" style="1" customWidth="1"/>
    <col min="12516" max="12516" width="0" style="1" hidden="1" customWidth="1"/>
    <col min="12517" max="12517" width="3.44140625" style="1" customWidth="1"/>
    <col min="12518" max="12518" width="0" style="1" hidden="1" customWidth="1"/>
    <col min="12519" max="12519" width="17.6640625" style="1" customWidth="1"/>
    <col min="12520" max="12520" width="3.44140625" style="1" customWidth="1"/>
    <col min="12521" max="12521" width="0" style="1" hidden="1" customWidth="1"/>
    <col min="12522" max="12522" width="23.6640625" style="1" customWidth="1"/>
    <col min="12523" max="12523" width="10" style="1" customWidth="1"/>
    <col min="12524" max="12524" width="0" style="1" hidden="1" customWidth="1"/>
    <col min="12525" max="12526" width="14.6640625" style="1" customWidth="1"/>
    <col min="12527" max="12527" width="12.88671875" style="1" customWidth="1"/>
    <col min="12528" max="12528" width="3.33203125" style="1" customWidth="1"/>
    <col min="12529" max="12529" width="30.33203125" style="1" customWidth="1"/>
    <col min="12530" max="12530" width="5" style="1" customWidth="1"/>
    <col min="12531" max="12531" width="0" style="1" hidden="1" customWidth="1"/>
    <col min="12532" max="12532" width="14.33203125" style="1" customWidth="1"/>
    <col min="12533" max="12533" width="5.6640625" style="1" customWidth="1"/>
    <col min="12534" max="12534" width="0" style="1" hidden="1" customWidth="1"/>
    <col min="12535" max="12535" width="17.33203125" style="1" customWidth="1"/>
    <col min="12536" max="12536" width="12.6640625" style="1" customWidth="1"/>
    <col min="12537" max="12537" width="0" style="1" hidden="1" customWidth="1"/>
    <col min="12538" max="12538" width="5.33203125" style="1" customWidth="1"/>
    <col min="12539" max="12539" width="0" style="1" hidden="1" customWidth="1"/>
    <col min="12540" max="12540" width="17" style="1" customWidth="1"/>
    <col min="12541" max="12541" width="6.33203125" style="1" customWidth="1"/>
    <col min="12542" max="12542" width="0" style="1" hidden="1" customWidth="1"/>
    <col min="12543" max="12543" width="14.33203125" style="1" customWidth="1"/>
    <col min="12544" max="12544" width="7.5546875" style="1" customWidth="1"/>
    <col min="12545" max="12545" width="0" style="1" hidden="1" customWidth="1"/>
    <col min="12546" max="12547" width="14.33203125" style="1" customWidth="1"/>
    <col min="12548" max="12548" width="20.88671875" style="1" customWidth="1"/>
    <col min="12549" max="12549" width="14.44140625" style="1" customWidth="1"/>
    <col min="12550" max="12550" width="15" style="1" customWidth="1"/>
    <col min="12551" max="12551" width="2.6640625" style="1" customWidth="1"/>
    <col min="12552" max="12552" width="11.6640625" style="1" customWidth="1"/>
    <col min="12553" max="12553" width="11.5546875" style="1" customWidth="1"/>
    <col min="12554" max="12554" width="2.33203125" style="1" customWidth="1"/>
    <col min="12555" max="12555" width="41" style="1" customWidth="1"/>
    <col min="12556" max="12556" width="14.33203125" style="1" customWidth="1"/>
    <col min="12557" max="12558" width="11.5546875" style="1" customWidth="1"/>
    <col min="12559" max="12559" width="21.88671875" style="1" customWidth="1"/>
    <col min="12560" max="12751" width="11.5546875" style="1"/>
    <col min="12752" max="12752" width="21.88671875" style="1" customWidth="1"/>
    <col min="12753" max="12753" width="13.88671875" style="1" customWidth="1"/>
    <col min="12754" max="12754" width="38.6640625" style="1" customWidth="1"/>
    <col min="12755" max="12755" width="3" style="1" bestFit="1" customWidth="1"/>
    <col min="12756" max="12756" width="32.33203125" style="1" customWidth="1"/>
    <col min="12757" max="12757" width="46.33203125" style="1" customWidth="1"/>
    <col min="12758" max="12758" width="19" style="1" customWidth="1"/>
    <col min="12759" max="12759" width="0" style="1" hidden="1" customWidth="1"/>
    <col min="12760" max="12760" width="17.6640625" style="1" customWidth="1"/>
    <col min="12761" max="12761" width="0" style="1" hidden="1" customWidth="1"/>
    <col min="12762" max="12762" width="22.33203125" style="1" customWidth="1"/>
    <col min="12763" max="12763" width="5.33203125" style="1" customWidth="1"/>
    <col min="12764" max="12764" width="36.33203125" style="1" customWidth="1"/>
    <col min="12765" max="12765" width="5.6640625" style="1" customWidth="1"/>
    <col min="12766" max="12766" width="0" style="1" hidden="1" customWidth="1"/>
    <col min="12767" max="12767" width="20.6640625" style="1" customWidth="1"/>
    <col min="12768" max="12768" width="4.88671875" style="1" customWidth="1"/>
    <col min="12769" max="12769" width="0" style="1" hidden="1" customWidth="1"/>
    <col min="12770" max="12770" width="24.6640625" style="1" customWidth="1"/>
    <col min="12771" max="12771" width="12.33203125" style="1" customWidth="1"/>
    <col min="12772" max="12772" width="0" style="1" hidden="1" customWidth="1"/>
    <col min="12773" max="12773" width="3.44140625" style="1" customWidth="1"/>
    <col min="12774" max="12774" width="0" style="1" hidden="1" customWidth="1"/>
    <col min="12775" max="12775" width="17.6640625" style="1" customWidth="1"/>
    <col min="12776" max="12776" width="3.44140625" style="1" customWidth="1"/>
    <col min="12777" max="12777" width="0" style="1" hidden="1" customWidth="1"/>
    <col min="12778" max="12778" width="23.6640625" style="1" customWidth="1"/>
    <col min="12779" max="12779" width="10" style="1" customWidth="1"/>
    <col min="12780" max="12780" width="0" style="1" hidden="1" customWidth="1"/>
    <col min="12781" max="12782" width="14.6640625" style="1" customWidth="1"/>
    <col min="12783" max="12783" width="12.88671875" style="1" customWidth="1"/>
    <col min="12784" max="12784" width="3.33203125" style="1" customWidth="1"/>
    <col min="12785" max="12785" width="30.33203125" style="1" customWidth="1"/>
    <col min="12786" max="12786" width="5" style="1" customWidth="1"/>
    <col min="12787" max="12787" width="0" style="1" hidden="1" customWidth="1"/>
    <col min="12788" max="12788" width="14.33203125" style="1" customWidth="1"/>
    <col min="12789" max="12789" width="5.6640625" style="1" customWidth="1"/>
    <col min="12790" max="12790" width="0" style="1" hidden="1" customWidth="1"/>
    <col min="12791" max="12791" width="17.33203125" style="1" customWidth="1"/>
    <col min="12792" max="12792" width="12.6640625" style="1" customWidth="1"/>
    <col min="12793" max="12793" width="0" style="1" hidden="1" customWidth="1"/>
    <col min="12794" max="12794" width="5.33203125" style="1" customWidth="1"/>
    <col min="12795" max="12795" width="0" style="1" hidden="1" customWidth="1"/>
    <col min="12796" max="12796" width="17" style="1" customWidth="1"/>
    <col min="12797" max="12797" width="6.33203125" style="1" customWidth="1"/>
    <col min="12798" max="12798" width="0" style="1" hidden="1" customWidth="1"/>
    <col min="12799" max="12799" width="14.33203125" style="1" customWidth="1"/>
    <col min="12800" max="12800" width="7.5546875" style="1" customWidth="1"/>
    <col min="12801" max="12801" width="0" style="1" hidden="1" customWidth="1"/>
    <col min="12802" max="12803" width="14.33203125" style="1" customWidth="1"/>
    <col min="12804" max="12804" width="20.88671875" style="1" customWidth="1"/>
    <col min="12805" max="12805" width="14.44140625" style="1" customWidth="1"/>
    <col min="12806" max="12806" width="15" style="1" customWidth="1"/>
    <col min="12807" max="12807" width="2.6640625" style="1" customWidth="1"/>
    <col min="12808" max="12808" width="11.6640625" style="1" customWidth="1"/>
    <col min="12809" max="12809" width="11.5546875" style="1" customWidth="1"/>
    <col min="12810" max="12810" width="2.33203125" style="1" customWidth="1"/>
    <col min="12811" max="12811" width="41" style="1" customWidth="1"/>
    <col min="12812" max="12812" width="14.33203125" style="1" customWidth="1"/>
    <col min="12813" max="12814" width="11.5546875" style="1" customWidth="1"/>
    <col min="12815" max="12815" width="21.88671875" style="1" customWidth="1"/>
    <col min="12816" max="13007" width="11.5546875" style="1"/>
    <col min="13008" max="13008" width="21.88671875" style="1" customWidth="1"/>
    <col min="13009" max="13009" width="13.88671875" style="1" customWidth="1"/>
    <col min="13010" max="13010" width="38.6640625" style="1" customWidth="1"/>
    <col min="13011" max="13011" width="3" style="1" bestFit="1" customWidth="1"/>
    <col min="13012" max="13012" width="32.33203125" style="1" customWidth="1"/>
    <col min="13013" max="13013" width="46.33203125" style="1" customWidth="1"/>
    <col min="13014" max="13014" width="19" style="1" customWidth="1"/>
    <col min="13015" max="13015" width="0" style="1" hidden="1" customWidth="1"/>
    <col min="13016" max="13016" width="17.6640625" style="1" customWidth="1"/>
    <col min="13017" max="13017" width="0" style="1" hidden="1" customWidth="1"/>
    <col min="13018" max="13018" width="22.33203125" style="1" customWidth="1"/>
    <col min="13019" max="13019" width="5.33203125" style="1" customWidth="1"/>
    <col min="13020" max="13020" width="36.33203125" style="1" customWidth="1"/>
    <col min="13021" max="13021" width="5.6640625" style="1" customWidth="1"/>
    <col min="13022" max="13022" width="0" style="1" hidden="1" customWidth="1"/>
    <col min="13023" max="13023" width="20.6640625" style="1" customWidth="1"/>
    <col min="13024" max="13024" width="4.88671875" style="1" customWidth="1"/>
    <col min="13025" max="13025" width="0" style="1" hidden="1" customWidth="1"/>
    <col min="13026" max="13026" width="24.6640625" style="1" customWidth="1"/>
    <col min="13027" max="13027" width="12.33203125" style="1" customWidth="1"/>
    <col min="13028" max="13028" width="0" style="1" hidden="1" customWidth="1"/>
    <col min="13029" max="13029" width="3.44140625" style="1" customWidth="1"/>
    <col min="13030" max="13030" width="0" style="1" hidden="1" customWidth="1"/>
    <col min="13031" max="13031" width="17.6640625" style="1" customWidth="1"/>
    <col min="13032" max="13032" width="3.44140625" style="1" customWidth="1"/>
    <col min="13033" max="13033" width="0" style="1" hidden="1" customWidth="1"/>
    <col min="13034" max="13034" width="23.6640625" style="1" customWidth="1"/>
    <col min="13035" max="13035" width="10" style="1" customWidth="1"/>
    <col min="13036" max="13036" width="0" style="1" hidden="1" customWidth="1"/>
    <col min="13037" max="13038" width="14.6640625" style="1" customWidth="1"/>
    <col min="13039" max="13039" width="12.88671875" style="1" customWidth="1"/>
    <col min="13040" max="13040" width="3.33203125" style="1" customWidth="1"/>
    <col min="13041" max="13041" width="30.33203125" style="1" customWidth="1"/>
    <col min="13042" max="13042" width="5" style="1" customWidth="1"/>
    <col min="13043" max="13043" width="0" style="1" hidden="1" customWidth="1"/>
    <col min="13044" max="13044" width="14.33203125" style="1" customWidth="1"/>
    <col min="13045" max="13045" width="5.6640625" style="1" customWidth="1"/>
    <col min="13046" max="13046" width="0" style="1" hidden="1" customWidth="1"/>
    <col min="13047" max="13047" width="17.33203125" style="1" customWidth="1"/>
    <col min="13048" max="13048" width="12.6640625" style="1" customWidth="1"/>
    <col min="13049" max="13049" width="0" style="1" hidden="1" customWidth="1"/>
    <col min="13050" max="13050" width="5.33203125" style="1" customWidth="1"/>
    <col min="13051" max="13051" width="0" style="1" hidden="1" customWidth="1"/>
    <col min="13052" max="13052" width="17" style="1" customWidth="1"/>
    <col min="13053" max="13053" width="6.33203125" style="1" customWidth="1"/>
    <col min="13054" max="13054" width="0" style="1" hidden="1" customWidth="1"/>
    <col min="13055" max="13055" width="14.33203125" style="1" customWidth="1"/>
    <col min="13056" max="13056" width="7.5546875" style="1" customWidth="1"/>
    <col min="13057" max="13057" width="0" style="1" hidden="1" customWidth="1"/>
    <col min="13058" max="13059" width="14.33203125" style="1" customWidth="1"/>
    <col min="13060" max="13060" width="20.88671875" style="1" customWidth="1"/>
    <col min="13061" max="13061" width="14.44140625" style="1" customWidth="1"/>
    <col min="13062" max="13062" width="15" style="1" customWidth="1"/>
    <col min="13063" max="13063" width="2.6640625" style="1" customWidth="1"/>
    <col min="13064" max="13064" width="11.6640625" style="1" customWidth="1"/>
    <col min="13065" max="13065" width="11.5546875" style="1" customWidth="1"/>
    <col min="13066" max="13066" width="2.33203125" style="1" customWidth="1"/>
    <col min="13067" max="13067" width="41" style="1" customWidth="1"/>
    <col min="13068" max="13068" width="14.33203125" style="1" customWidth="1"/>
    <col min="13069" max="13070" width="11.5546875" style="1" customWidth="1"/>
    <col min="13071" max="13071" width="21.88671875" style="1" customWidth="1"/>
    <col min="13072" max="13263" width="11.5546875" style="1"/>
    <col min="13264" max="13264" width="21.88671875" style="1" customWidth="1"/>
    <col min="13265" max="13265" width="13.88671875" style="1" customWidth="1"/>
    <col min="13266" max="13266" width="38.6640625" style="1" customWidth="1"/>
    <col min="13267" max="13267" width="3" style="1" bestFit="1" customWidth="1"/>
    <col min="13268" max="13268" width="32.33203125" style="1" customWidth="1"/>
    <col min="13269" max="13269" width="46.33203125" style="1" customWidth="1"/>
    <col min="13270" max="13270" width="19" style="1" customWidth="1"/>
    <col min="13271" max="13271" width="0" style="1" hidden="1" customWidth="1"/>
    <col min="13272" max="13272" width="17.6640625" style="1" customWidth="1"/>
    <col min="13273" max="13273" width="0" style="1" hidden="1" customWidth="1"/>
    <col min="13274" max="13274" width="22.33203125" style="1" customWidth="1"/>
    <col min="13275" max="13275" width="5.33203125" style="1" customWidth="1"/>
    <col min="13276" max="13276" width="36.33203125" style="1" customWidth="1"/>
    <col min="13277" max="13277" width="5.6640625" style="1" customWidth="1"/>
    <col min="13278" max="13278" width="0" style="1" hidden="1" customWidth="1"/>
    <col min="13279" max="13279" width="20.6640625" style="1" customWidth="1"/>
    <col min="13280" max="13280" width="4.88671875" style="1" customWidth="1"/>
    <col min="13281" max="13281" width="0" style="1" hidden="1" customWidth="1"/>
    <col min="13282" max="13282" width="24.6640625" style="1" customWidth="1"/>
    <col min="13283" max="13283" width="12.33203125" style="1" customWidth="1"/>
    <col min="13284" max="13284" width="0" style="1" hidden="1" customWidth="1"/>
    <col min="13285" max="13285" width="3.44140625" style="1" customWidth="1"/>
    <col min="13286" max="13286" width="0" style="1" hidden="1" customWidth="1"/>
    <col min="13287" max="13287" width="17.6640625" style="1" customWidth="1"/>
    <col min="13288" max="13288" width="3.44140625" style="1" customWidth="1"/>
    <col min="13289" max="13289" width="0" style="1" hidden="1" customWidth="1"/>
    <col min="13290" max="13290" width="23.6640625" style="1" customWidth="1"/>
    <col min="13291" max="13291" width="10" style="1" customWidth="1"/>
    <col min="13292" max="13292" width="0" style="1" hidden="1" customWidth="1"/>
    <col min="13293" max="13294" width="14.6640625" style="1" customWidth="1"/>
    <col min="13295" max="13295" width="12.88671875" style="1" customWidth="1"/>
    <col min="13296" max="13296" width="3.33203125" style="1" customWidth="1"/>
    <col min="13297" max="13297" width="30.33203125" style="1" customWidth="1"/>
    <col min="13298" max="13298" width="5" style="1" customWidth="1"/>
    <col min="13299" max="13299" width="0" style="1" hidden="1" customWidth="1"/>
    <col min="13300" max="13300" width="14.33203125" style="1" customWidth="1"/>
    <col min="13301" max="13301" width="5.6640625" style="1" customWidth="1"/>
    <col min="13302" max="13302" width="0" style="1" hidden="1" customWidth="1"/>
    <col min="13303" max="13303" width="17.33203125" style="1" customWidth="1"/>
    <col min="13304" max="13304" width="12.6640625" style="1" customWidth="1"/>
    <col min="13305" max="13305" width="0" style="1" hidden="1" customWidth="1"/>
    <col min="13306" max="13306" width="5.33203125" style="1" customWidth="1"/>
    <col min="13307" max="13307" width="0" style="1" hidden="1" customWidth="1"/>
    <col min="13308" max="13308" width="17" style="1" customWidth="1"/>
    <col min="13309" max="13309" width="6.33203125" style="1" customWidth="1"/>
    <col min="13310" max="13310" width="0" style="1" hidden="1" customWidth="1"/>
    <col min="13311" max="13311" width="14.33203125" style="1" customWidth="1"/>
    <col min="13312" max="13312" width="7.5546875" style="1" customWidth="1"/>
    <col min="13313" max="13313" width="0" style="1" hidden="1" customWidth="1"/>
    <col min="13314" max="13315" width="14.33203125" style="1" customWidth="1"/>
    <col min="13316" max="13316" width="20.88671875" style="1" customWidth="1"/>
    <col min="13317" max="13317" width="14.44140625" style="1" customWidth="1"/>
    <col min="13318" max="13318" width="15" style="1" customWidth="1"/>
    <col min="13319" max="13319" width="2.6640625" style="1" customWidth="1"/>
    <col min="13320" max="13320" width="11.6640625" style="1" customWidth="1"/>
    <col min="13321" max="13321" width="11.5546875" style="1" customWidth="1"/>
    <col min="13322" max="13322" width="2.33203125" style="1" customWidth="1"/>
    <col min="13323" max="13323" width="41" style="1" customWidth="1"/>
    <col min="13324" max="13324" width="14.33203125" style="1" customWidth="1"/>
    <col min="13325" max="13326" width="11.5546875" style="1" customWidth="1"/>
    <col min="13327" max="13327" width="21.88671875" style="1" customWidth="1"/>
    <col min="13328" max="13519" width="11.5546875" style="1"/>
    <col min="13520" max="13520" width="21.88671875" style="1" customWidth="1"/>
    <col min="13521" max="13521" width="13.88671875" style="1" customWidth="1"/>
    <col min="13522" max="13522" width="38.6640625" style="1" customWidth="1"/>
    <col min="13523" max="13523" width="3" style="1" bestFit="1" customWidth="1"/>
    <col min="13524" max="13524" width="32.33203125" style="1" customWidth="1"/>
    <col min="13525" max="13525" width="46.33203125" style="1" customWidth="1"/>
    <col min="13526" max="13526" width="19" style="1" customWidth="1"/>
    <col min="13527" max="13527" width="0" style="1" hidden="1" customWidth="1"/>
    <col min="13528" max="13528" width="17.6640625" style="1" customWidth="1"/>
    <col min="13529" max="13529" width="0" style="1" hidden="1" customWidth="1"/>
    <col min="13530" max="13530" width="22.33203125" style="1" customWidth="1"/>
    <col min="13531" max="13531" width="5.33203125" style="1" customWidth="1"/>
    <col min="13532" max="13532" width="36.33203125" style="1" customWidth="1"/>
    <col min="13533" max="13533" width="5.6640625" style="1" customWidth="1"/>
    <col min="13534" max="13534" width="0" style="1" hidden="1" customWidth="1"/>
    <col min="13535" max="13535" width="20.6640625" style="1" customWidth="1"/>
    <col min="13536" max="13536" width="4.88671875" style="1" customWidth="1"/>
    <col min="13537" max="13537" width="0" style="1" hidden="1" customWidth="1"/>
    <col min="13538" max="13538" width="24.6640625" style="1" customWidth="1"/>
    <col min="13539" max="13539" width="12.33203125" style="1" customWidth="1"/>
    <col min="13540" max="13540" width="0" style="1" hidden="1" customWidth="1"/>
    <col min="13541" max="13541" width="3.44140625" style="1" customWidth="1"/>
    <col min="13542" max="13542" width="0" style="1" hidden="1" customWidth="1"/>
    <col min="13543" max="13543" width="17.6640625" style="1" customWidth="1"/>
    <col min="13544" max="13544" width="3.44140625" style="1" customWidth="1"/>
    <col min="13545" max="13545" width="0" style="1" hidden="1" customWidth="1"/>
    <col min="13546" max="13546" width="23.6640625" style="1" customWidth="1"/>
    <col min="13547" max="13547" width="10" style="1" customWidth="1"/>
    <col min="13548" max="13548" width="0" style="1" hidden="1" customWidth="1"/>
    <col min="13549" max="13550" width="14.6640625" style="1" customWidth="1"/>
    <col min="13551" max="13551" width="12.88671875" style="1" customWidth="1"/>
    <col min="13552" max="13552" width="3.33203125" style="1" customWidth="1"/>
    <col min="13553" max="13553" width="30.33203125" style="1" customWidth="1"/>
    <col min="13554" max="13554" width="5" style="1" customWidth="1"/>
    <col min="13555" max="13555" width="0" style="1" hidden="1" customWidth="1"/>
    <col min="13556" max="13556" width="14.33203125" style="1" customWidth="1"/>
    <col min="13557" max="13557" width="5.6640625" style="1" customWidth="1"/>
    <col min="13558" max="13558" width="0" style="1" hidden="1" customWidth="1"/>
    <col min="13559" max="13559" width="17.33203125" style="1" customWidth="1"/>
    <col min="13560" max="13560" width="12.6640625" style="1" customWidth="1"/>
    <col min="13561" max="13561" width="0" style="1" hidden="1" customWidth="1"/>
    <col min="13562" max="13562" width="5.33203125" style="1" customWidth="1"/>
    <col min="13563" max="13563" width="0" style="1" hidden="1" customWidth="1"/>
    <col min="13564" max="13564" width="17" style="1" customWidth="1"/>
    <col min="13565" max="13565" width="6.33203125" style="1" customWidth="1"/>
    <col min="13566" max="13566" width="0" style="1" hidden="1" customWidth="1"/>
    <col min="13567" max="13567" width="14.33203125" style="1" customWidth="1"/>
    <col min="13568" max="13568" width="7.5546875" style="1" customWidth="1"/>
    <col min="13569" max="13569" width="0" style="1" hidden="1" customWidth="1"/>
    <col min="13570" max="13571" width="14.33203125" style="1" customWidth="1"/>
    <col min="13572" max="13572" width="20.88671875" style="1" customWidth="1"/>
    <col min="13573" max="13573" width="14.44140625" style="1" customWidth="1"/>
    <col min="13574" max="13574" width="15" style="1" customWidth="1"/>
    <col min="13575" max="13575" width="2.6640625" style="1" customWidth="1"/>
    <col min="13576" max="13576" width="11.6640625" style="1" customWidth="1"/>
    <col min="13577" max="13577" width="11.5546875" style="1" customWidth="1"/>
    <col min="13578" max="13578" width="2.33203125" style="1" customWidth="1"/>
    <col min="13579" max="13579" width="41" style="1" customWidth="1"/>
    <col min="13580" max="13580" width="14.33203125" style="1" customWidth="1"/>
    <col min="13581" max="13582" width="11.5546875" style="1" customWidth="1"/>
    <col min="13583" max="13583" width="21.88671875" style="1" customWidth="1"/>
    <col min="13584" max="13775" width="11.5546875" style="1"/>
    <col min="13776" max="13776" width="21.88671875" style="1" customWidth="1"/>
    <col min="13777" max="13777" width="13.88671875" style="1" customWidth="1"/>
    <col min="13778" max="13778" width="38.6640625" style="1" customWidth="1"/>
    <col min="13779" max="13779" width="3" style="1" bestFit="1" customWidth="1"/>
    <col min="13780" max="13780" width="32.33203125" style="1" customWidth="1"/>
    <col min="13781" max="13781" width="46.33203125" style="1" customWidth="1"/>
    <col min="13782" max="13782" width="19" style="1" customWidth="1"/>
    <col min="13783" max="13783" width="0" style="1" hidden="1" customWidth="1"/>
    <col min="13784" max="13784" width="17.6640625" style="1" customWidth="1"/>
    <col min="13785" max="13785" width="0" style="1" hidden="1" customWidth="1"/>
    <col min="13786" max="13786" width="22.33203125" style="1" customWidth="1"/>
    <col min="13787" max="13787" width="5.33203125" style="1" customWidth="1"/>
    <col min="13788" max="13788" width="36.33203125" style="1" customWidth="1"/>
    <col min="13789" max="13789" width="5.6640625" style="1" customWidth="1"/>
    <col min="13790" max="13790" width="0" style="1" hidden="1" customWidth="1"/>
    <col min="13791" max="13791" width="20.6640625" style="1" customWidth="1"/>
    <col min="13792" max="13792" width="4.88671875" style="1" customWidth="1"/>
    <col min="13793" max="13793" width="0" style="1" hidden="1" customWidth="1"/>
    <col min="13794" max="13794" width="24.6640625" style="1" customWidth="1"/>
    <col min="13795" max="13795" width="12.33203125" style="1" customWidth="1"/>
    <col min="13796" max="13796" width="0" style="1" hidden="1" customWidth="1"/>
    <col min="13797" max="13797" width="3.44140625" style="1" customWidth="1"/>
    <col min="13798" max="13798" width="0" style="1" hidden="1" customWidth="1"/>
    <col min="13799" max="13799" width="17.6640625" style="1" customWidth="1"/>
    <col min="13800" max="13800" width="3.44140625" style="1" customWidth="1"/>
    <col min="13801" max="13801" width="0" style="1" hidden="1" customWidth="1"/>
    <col min="13802" max="13802" width="23.6640625" style="1" customWidth="1"/>
    <col min="13803" max="13803" width="10" style="1" customWidth="1"/>
    <col min="13804" max="13804" width="0" style="1" hidden="1" customWidth="1"/>
    <col min="13805" max="13806" width="14.6640625" style="1" customWidth="1"/>
    <col min="13807" max="13807" width="12.88671875" style="1" customWidth="1"/>
    <col min="13808" max="13808" width="3.33203125" style="1" customWidth="1"/>
    <col min="13809" max="13809" width="30.33203125" style="1" customWidth="1"/>
    <col min="13810" max="13810" width="5" style="1" customWidth="1"/>
    <col min="13811" max="13811" width="0" style="1" hidden="1" customWidth="1"/>
    <col min="13812" max="13812" width="14.33203125" style="1" customWidth="1"/>
    <col min="13813" max="13813" width="5.6640625" style="1" customWidth="1"/>
    <col min="13814" max="13814" width="0" style="1" hidden="1" customWidth="1"/>
    <col min="13815" max="13815" width="17.33203125" style="1" customWidth="1"/>
    <col min="13816" max="13816" width="12.6640625" style="1" customWidth="1"/>
    <col min="13817" max="13817" width="0" style="1" hidden="1" customWidth="1"/>
    <col min="13818" max="13818" width="5.33203125" style="1" customWidth="1"/>
    <col min="13819" max="13819" width="0" style="1" hidden="1" customWidth="1"/>
    <col min="13820" max="13820" width="17" style="1" customWidth="1"/>
    <col min="13821" max="13821" width="6.33203125" style="1" customWidth="1"/>
    <col min="13822" max="13822" width="0" style="1" hidden="1" customWidth="1"/>
    <col min="13823" max="13823" width="14.33203125" style="1" customWidth="1"/>
    <col min="13824" max="13824" width="7.5546875" style="1" customWidth="1"/>
    <col min="13825" max="13825" width="0" style="1" hidden="1" customWidth="1"/>
    <col min="13826" max="13827" width="14.33203125" style="1" customWidth="1"/>
    <col min="13828" max="13828" width="20.88671875" style="1" customWidth="1"/>
    <col min="13829" max="13829" width="14.44140625" style="1" customWidth="1"/>
    <col min="13830" max="13830" width="15" style="1" customWidth="1"/>
    <col min="13831" max="13831" width="2.6640625" style="1" customWidth="1"/>
    <col min="13832" max="13832" width="11.6640625" style="1" customWidth="1"/>
    <col min="13833" max="13833" width="11.5546875" style="1" customWidth="1"/>
    <col min="13834" max="13834" width="2.33203125" style="1" customWidth="1"/>
    <col min="13835" max="13835" width="41" style="1" customWidth="1"/>
    <col min="13836" max="13836" width="14.33203125" style="1" customWidth="1"/>
    <col min="13837" max="13838" width="11.5546875" style="1" customWidth="1"/>
    <col min="13839" max="13839" width="21.88671875" style="1" customWidth="1"/>
    <col min="13840" max="14031" width="11.5546875" style="1"/>
    <col min="14032" max="14032" width="21.88671875" style="1" customWidth="1"/>
    <col min="14033" max="14033" width="13.88671875" style="1" customWidth="1"/>
    <col min="14034" max="14034" width="38.6640625" style="1" customWidth="1"/>
    <col min="14035" max="14035" width="3" style="1" bestFit="1" customWidth="1"/>
    <col min="14036" max="14036" width="32.33203125" style="1" customWidth="1"/>
    <col min="14037" max="14037" width="46.33203125" style="1" customWidth="1"/>
    <col min="14038" max="14038" width="19" style="1" customWidth="1"/>
    <col min="14039" max="14039" width="0" style="1" hidden="1" customWidth="1"/>
    <col min="14040" max="14040" width="17.6640625" style="1" customWidth="1"/>
    <col min="14041" max="14041" width="0" style="1" hidden="1" customWidth="1"/>
    <col min="14042" max="14042" width="22.33203125" style="1" customWidth="1"/>
    <col min="14043" max="14043" width="5.33203125" style="1" customWidth="1"/>
    <col min="14044" max="14044" width="36.33203125" style="1" customWidth="1"/>
    <col min="14045" max="14045" width="5.6640625" style="1" customWidth="1"/>
    <col min="14046" max="14046" width="0" style="1" hidden="1" customWidth="1"/>
    <col min="14047" max="14047" width="20.6640625" style="1" customWidth="1"/>
    <col min="14048" max="14048" width="4.88671875" style="1" customWidth="1"/>
    <col min="14049" max="14049" width="0" style="1" hidden="1" customWidth="1"/>
    <col min="14050" max="14050" width="24.6640625" style="1" customWidth="1"/>
    <col min="14051" max="14051" width="12.33203125" style="1" customWidth="1"/>
    <col min="14052" max="14052" width="0" style="1" hidden="1" customWidth="1"/>
    <col min="14053" max="14053" width="3.44140625" style="1" customWidth="1"/>
    <col min="14054" max="14054" width="0" style="1" hidden="1" customWidth="1"/>
    <col min="14055" max="14055" width="17.6640625" style="1" customWidth="1"/>
    <col min="14056" max="14056" width="3.44140625" style="1" customWidth="1"/>
    <col min="14057" max="14057" width="0" style="1" hidden="1" customWidth="1"/>
    <col min="14058" max="14058" width="23.6640625" style="1" customWidth="1"/>
    <col min="14059" max="14059" width="10" style="1" customWidth="1"/>
    <col min="14060" max="14060" width="0" style="1" hidden="1" customWidth="1"/>
    <col min="14061" max="14062" width="14.6640625" style="1" customWidth="1"/>
    <col min="14063" max="14063" width="12.88671875" style="1" customWidth="1"/>
    <col min="14064" max="14064" width="3.33203125" style="1" customWidth="1"/>
    <col min="14065" max="14065" width="30.33203125" style="1" customWidth="1"/>
    <col min="14066" max="14066" width="5" style="1" customWidth="1"/>
    <col min="14067" max="14067" width="0" style="1" hidden="1" customWidth="1"/>
    <col min="14068" max="14068" width="14.33203125" style="1" customWidth="1"/>
    <col min="14069" max="14069" width="5.6640625" style="1" customWidth="1"/>
    <col min="14070" max="14070" width="0" style="1" hidden="1" customWidth="1"/>
    <col min="14071" max="14071" width="17.33203125" style="1" customWidth="1"/>
    <col min="14072" max="14072" width="12.6640625" style="1" customWidth="1"/>
    <col min="14073" max="14073" width="0" style="1" hidden="1" customWidth="1"/>
    <col min="14074" max="14074" width="5.33203125" style="1" customWidth="1"/>
    <col min="14075" max="14075" width="0" style="1" hidden="1" customWidth="1"/>
    <col min="14076" max="14076" width="17" style="1" customWidth="1"/>
    <col min="14077" max="14077" width="6.33203125" style="1" customWidth="1"/>
    <col min="14078" max="14078" width="0" style="1" hidden="1" customWidth="1"/>
    <col min="14079" max="14079" width="14.33203125" style="1" customWidth="1"/>
    <col min="14080" max="14080" width="7.5546875" style="1" customWidth="1"/>
    <col min="14081" max="14081" width="0" style="1" hidden="1" customWidth="1"/>
    <col min="14082" max="14083" width="14.33203125" style="1" customWidth="1"/>
    <col min="14084" max="14084" width="20.88671875" style="1" customWidth="1"/>
    <col min="14085" max="14085" width="14.44140625" style="1" customWidth="1"/>
    <col min="14086" max="14086" width="15" style="1" customWidth="1"/>
    <col min="14087" max="14087" width="2.6640625" style="1" customWidth="1"/>
    <col min="14088" max="14088" width="11.6640625" style="1" customWidth="1"/>
    <col min="14089" max="14089" width="11.5546875" style="1" customWidth="1"/>
    <col min="14090" max="14090" width="2.33203125" style="1" customWidth="1"/>
    <col min="14091" max="14091" width="41" style="1" customWidth="1"/>
    <col min="14092" max="14092" width="14.33203125" style="1" customWidth="1"/>
    <col min="14093" max="14094" width="11.5546875" style="1" customWidth="1"/>
    <col min="14095" max="14095" width="21.88671875" style="1" customWidth="1"/>
    <col min="14096" max="14287" width="11.5546875" style="1"/>
    <col min="14288" max="14288" width="21.88671875" style="1" customWidth="1"/>
    <col min="14289" max="14289" width="13.88671875" style="1" customWidth="1"/>
    <col min="14290" max="14290" width="38.6640625" style="1" customWidth="1"/>
    <col min="14291" max="14291" width="3" style="1" bestFit="1" customWidth="1"/>
    <col min="14292" max="14292" width="32.33203125" style="1" customWidth="1"/>
    <col min="14293" max="14293" width="46.33203125" style="1" customWidth="1"/>
    <col min="14294" max="14294" width="19" style="1" customWidth="1"/>
    <col min="14295" max="14295" width="0" style="1" hidden="1" customWidth="1"/>
    <col min="14296" max="14296" width="17.6640625" style="1" customWidth="1"/>
    <col min="14297" max="14297" width="0" style="1" hidden="1" customWidth="1"/>
    <col min="14298" max="14298" width="22.33203125" style="1" customWidth="1"/>
    <col min="14299" max="14299" width="5.33203125" style="1" customWidth="1"/>
    <col min="14300" max="14300" width="36.33203125" style="1" customWidth="1"/>
    <col min="14301" max="14301" width="5.6640625" style="1" customWidth="1"/>
    <col min="14302" max="14302" width="0" style="1" hidden="1" customWidth="1"/>
    <col min="14303" max="14303" width="20.6640625" style="1" customWidth="1"/>
    <col min="14304" max="14304" width="4.88671875" style="1" customWidth="1"/>
    <col min="14305" max="14305" width="0" style="1" hidden="1" customWidth="1"/>
    <col min="14306" max="14306" width="24.6640625" style="1" customWidth="1"/>
    <col min="14307" max="14307" width="12.33203125" style="1" customWidth="1"/>
    <col min="14308" max="14308" width="0" style="1" hidden="1" customWidth="1"/>
    <col min="14309" max="14309" width="3.44140625" style="1" customWidth="1"/>
    <col min="14310" max="14310" width="0" style="1" hidden="1" customWidth="1"/>
    <col min="14311" max="14311" width="17.6640625" style="1" customWidth="1"/>
    <col min="14312" max="14312" width="3.44140625" style="1" customWidth="1"/>
    <col min="14313" max="14313" width="0" style="1" hidden="1" customWidth="1"/>
    <col min="14314" max="14314" width="23.6640625" style="1" customWidth="1"/>
    <col min="14315" max="14315" width="10" style="1" customWidth="1"/>
    <col min="14316" max="14316" width="0" style="1" hidden="1" customWidth="1"/>
    <col min="14317" max="14318" width="14.6640625" style="1" customWidth="1"/>
    <col min="14319" max="14319" width="12.88671875" style="1" customWidth="1"/>
    <col min="14320" max="14320" width="3.33203125" style="1" customWidth="1"/>
    <col min="14321" max="14321" width="30.33203125" style="1" customWidth="1"/>
    <col min="14322" max="14322" width="5" style="1" customWidth="1"/>
    <col min="14323" max="14323" width="0" style="1" hidden="1" customWidth="1"/>
    <col min="14324" max="14324" width="14.33203125" style="1" customWidth="1"/>
    <col min="14325" max="14325" width="5.6640625" style="1" customWidth="1"/>
    <col min="14326" max="14326" width="0" style="1" hidden="1" customWidth="1"/>
    <col min="14327" max="14327" width="17.33203125" style="1" customWidth="1"/>
    <col min="14328" max="14328" width="12.6640625" style="1" customWidth="1"/>
    <col min="14329" max="14329" width="0" style="1" hidden="1" customWidth="1"/>
    <col min="14330" max="14330" width="5.33203125" style="1" customWidth="1"/>
    <col min="14331" max="14331" width="0" style="1" hidden="1" customWidth="1"/>
    <col min="14332" max="14332" width="17" style="1" customWidth="1"/>
    <col min="14333" max="14333" width="6.33203125" style="1" customWidth="1"/>
    <col min="14334" max="14334" width="0" style="1" hidden="1" customWidth="1"/>
    <col min="14335" max="14335" width="14.33203125" style="1" customWidth="1"/>
    <col min="14336" max="14336" width="7.5546875" style="1" customWidth="1"/>
    <col min="14337" max="14337" width="0" style="1" hidden="1" customWidth="1"/>
    <col min="14338" max="14339" width="14.33203125" style="1" customWidth="1"/>
    <col min="14340" max="14340" width="20.88671875" style="1" customWidth="1"/>
    <col min="14341" max="14341" width="14.44140625" style="1" customWidth="1"/>
    <col min="14342" max="14342" width="15" style="1" customWidth="1"/>
    <col min="14343" max="14343" width="2.6640625" style="1" customWidth="1"/>
    <col min="14344" max="14344" width="11.6640625" style="1" customWidth="1"/>
    <col min="14345" max="14345" width="11.5546875" style="1" customWidth="1"/>
    <col min="14346" max="14346" width="2.33203125" style="1" customWidth="1"/>
    <col min="14347" max="14347" width="41" style="1" customWidth="1"/>
    <col min="14348" max="14348" width="14.33203125" style="1" customWidth="1"/>
    <col min="14349" max="14350" width="11.5546875" style="1" customWidth="1"/>
    <col min="14351" max="14351" width="21.88671875" style="1" customWidth="1"/>
    <col min="14352" max="14543" width="11.5546875" style="1"/>
    <col min="14544" max="14544" width="21.88671875" style="1" customWidth="1"/>
    <col min="14545" max="14545" width="13.88671875" style="1" customWidth="1"/>
    <col min="14546" max="14546" width="38.6640625" style="1" customWidth="1"/>
    <col min="14547" max="14547" width="3" style="1" bestFit="1" customWidth="1"/>
    <col min="14548" max="14548" width="32.33203125" style="1" customWidth="1"/>
    <col min="14549" max="14549" width="46.33203125" style="1" customWidth="1"/>
    <col min="14550" max="14550" width="19" style="1" customWidth="1"/>
    <col min="14551" max="14551" width="0" style="1" hidden="1" customWidth="1"/>
    <col min="14552" max="14552" width="17.6640625" style="1" customWidth="1"/>
    <col min="14553" max="14553" width="0" style="1" hidden="1" customWidth="1"/>
    <col min="14554" max="14554" width="22.33203125" style="1" customWidth="1"/>
    <col min="14555" max="14555" width="5.33203125" style="1" customWidth="1"/>
    <col min="14556" max="14556" width="36.33203125" style="1" customWidth="1"/>
    <col min="14557" max="14557" width="5.6640625" style="1" customWidth="1"/>
    <col min="14558" max="14558" width="0" style="1" hidden="1" customWidth="1"/>
    <col min="14559" max="14559" width="20.6640625" style="1" customWidth="1"/>
    <col min="14560" max="14560" width="4.88671875" style="1" customWidth="1"/>
    <col min="14561" max="14561" width="0" style="1" hidden="1" customWidth="1"/>
    <col min="14562" max="14562" width="24.6640625" style="1" customWidth="1"/>
    <col min="14563" max="14563" width="12.33203125" style="1" customWidth="1"/>
    <col min="14564" max="14564" width="0" style="1" hidden="1" customWidth="1"/>
    <col min="14565" max="14565" width="3.44140625" style="1" customWidth="1"/>
    <col min="14566" max="14566" width="0" style="1" hidden="1" customWidth="1"/>
    <col min="14567" max="14567" width="17.6640625" style="1" customWidth="1"/>
    <col min="14568" max="14568" width="3.44140625" style="1" customWidth="1"/>
    <col min="14569" max="14569" width="0" style="1" hidden="1" customWidth="1"/>
    <col min="14570" max="14570" width="23.6640625" style="1" customWidth="1"/>
    <col min="14571" max="14571" width="10" style="1" customWidth="1"/>
    <col min="14572" max="14572" width="0" style="1" hidden="1" customWidth="1"/>
    <col min="14573" max="14574" width="14.6640625" style="1" customWidth="1"/>
    <col min="14575" max="14575" width="12.88671875" style="1" customWidth="1"/>
    <col min="14576" max="14576" width="3.33203125" style="1" customWidth="1"/>
    <col min="14577" max="14577" width="30.33203125" style="1" customWidth="1"/>
    <col min="14578" max="14578" width="5" style="1" customWidth="1"/>
    <col min="14579" max="14579" width="0" style="1" hidden="1" customWidth="1"/>
    <col min="14580" max="14580" width="14.33203125" style="1" customWidth="1"/>
    <col min="14581" max="14581" width="5.6640625" style="1" customWidth="1"/>
    <col min="14582" max="14582" width="0" style="1" hidden="1" customWidth="1"/>
    <col min="14583" max="14583" width="17.33203125" style="1" customWidth="1"/>
    <col min="14584" max="14584" width="12.6640625" style="1" customWidth="1"/>
    <col min="14585" max="14585" width="0" style="1" hidden="1" customWidth="1"/>
    <col min="14586" max="14586" width="5.33203125" style="1" customWidth="1"/>
    <col min="14587" max="14587" width="0" style="1" hidden="1" customWidth="1"/>
    <col min="14588" max="14588" width="17" style="1" customWidth="1"/>
    <col min="14589" max="14589" width="6.33203125" style="1" customWidth="1"/>
    <col min="14590" max="14590" width="0" style="1" hidden="1" customWidth="1"/>
    <col min="14591" max="14591" width="14.33203125" style="1" customWidth="1"/>
    <col min="14592" max="14592" width="7.5546875" style="1" customWidth="1"/>
    <col min="14593" max="14593" width="0" style="1" hidden="1" customWidth="1"/>
    <col min="14594" max="14595" width="14.33203125" style="1" customWidth="1"/>
    <col min="14596" max="14596" width="20.88671875" style="1" customWidth="1"/>
    <col min="14597" max="14597" width="14.44140625" style="1" customWidth="1"/>
    <col min="14598" max="14598" width="15" style="1" customWidth="1"/>
    <col min="14599" max="14599" width="2.6640625" style="1" customWidth="1"/>
    <col min="14600" max="14600" width="11.6640625" style="1" customWidth="1"/>
    <col min="14601" max="14601" width="11.5546875" style="1" customWidth="1"/>
    <col min="14602" max="14602" width="2.33203125" style="1" customWidth="1"/>
    <col min="14603" max="14603" width="41" style="1" customWidth="1"/>
    <col min="14604" max="14604" width="14.33203125" style="1" customWidth="1"/>
    <col min="14605" max="14606" width="11.5546875" style="1" customWidth="1"/>
    <col min="14607" max="14607" width="21.88671875" style="1" customWidth="1"/>
    <col min="14608" max="14799" width="11.5546875" style="1"/>
    <col min="14800" max="14800" width="21.88671875" style="1" customWidth="1"/>
    <col min="14801" max="14801" width="13.88671875" style="1" customWidth="1"/>
    <col min="14802" max="14802" width="38.6640625" style="1" customWidth="1"/>
    <col min="14803" max="14803" width="3" style="1" bestFit="1" customWidth="1"/>
    <col min="14804" max="14804" width="32.33203125" style="1" customWidth="1"/>
    <col min="14805" max="14805" width="46.33203125" style="1" customWidth="1"/>
    <col min="14806" max="14806" width="19" style="1" customWidth="1"/>
    <col min="14807" max="14807" width="0" style="1" hidden="1" customWidth="1"/>
    <col min="14808" max="14808" width="17.6640625" style="1" customWidth="1"/>
    <col min="14809" max="14809" width="0" style="1" hidden="1" customWidth="1"/>
    <col min="14810" max="14810" width="22.33203125" style="1" customWidth="1"/>
    <col min="14811" max="14811" width="5.33203125" style="1" customWidth="1"/>
    <col min="14812" max="14812" width="36.33203125" style="1" customWidth="1"/>
    <col min="14813" max="14813" width="5.6640625" style="1" customWidth="1"/>
    <col min="14814" max="14814" width="0" style="1" hidden="1" customWidth="1"/>
    <col min="14815" max="14815" width="20.6640625" style="1" customWidth="1"/>
    <col min="14816" max="14816" width="4.88671875" style="1" customWidth="1"/>
    <col min="14817" max="14817" width="0" style="1" hidden="1" customWidth="1"/>
    <col min="14818" max="14818" width="24.6640625" style="1" customWidth="1"/>
    <col min="14819" max="14819" width="12.33203125" style="1" customWidth="1"/>
    <col min="14820" max="14820" width="0" style="1" hidden="1" customWidth="1"/>
    <col min="14821" max="14821" width="3.44140625" style="1" customWidth="1"/>
    <col min="14822" max="14822" width="0" style="1" hidden="1" customWidth="1"/>
    <col min="14823" max="14823" width="17.6640625" style="1" customWidth="1"/>
    <col min="14824" max="14824" width="3.44140625" style="1" customWidth="1"/>
    <col min="14825" max="14825" width="0" style="1" hidden="1" customWidth="1"/>
    <col min="14826" max="14826" width="23.6640625" style="1" customWidth="1"/>
    <col min="14827" max="14827" width="10" style="1" customWidth="1"/>
    <col min="14828" max="14828" width="0" style="1" hidden="1" customWidth="1"/>
    <col min="14829" max="14830" width="14.6640625" style="1" customWidth="1"/>
    <col min="14831" max="14831" width="12.88671875" style="1" customWidth="1"/>
    <col min="14832" max="14832" width="3.33203125" style="1" customWidth="1"/>
    <col min="14833" max="14833" width="30.33203125" style="1" customWidth="1"/>
    <col min="14834" max="14834" width="5" style="1" customWidth="1"/>
    <col min="14835" max="14835" width="0" style="1" hidden="1" customWidth="1"/>
    <col min="14836" max="14836" width="14.33203125" style="1" customWidth="1"/>
    <col min="14837" max="14837" width="5.6640625" style="1" customWidth="1"/>
    <col min="14838" max="14838" width="0" style="1" hidden="1" customWidth="1"/>
    <col min="14839" max="14839" width="17.33203125" style="1" customWidth="1"/>
    <col min="14840" max="14840" width="12.6640625" style="1" customWidth="1"/>
    <col min="14841" max="14841" width="0" style="1" hidden="1" customWidth="1"/>
    <col min="14842" max="14842" width="5.33203125" style="1" customWidth="1"/>
    <col min="14843" max="14843" width="0" style="1" hidden="1" customWidth="1"/>
    <col min="14844" max="14844" width="17" style="1" customWidth="1"/>
    <col min="14845" max="14845" width="6.33203125" style="1" customWidth="1"/>
    <col min="14846" max="14846" width="0" style="1" hidden="1" customWidth="1"/>
    <col min="14847" max="14847" width="14.33203125" style="1" customWidth="1"/>
    <col min="14848" max="14848" width="7.5546875" style="1" customWidth="1"/>
    <col min="14849" max="14849" width="0" style="1" hidden="1" customWidth="1"/>
    <col min="14850" max="14851" width="14.33203125" style="1" customWidth="1"/>
    <col min="14852" max="14852" width="20.88671875" style="1" customWidth="1"/>
    <col min="14853" max="14853" width="14.44140625" style="1" customWidth="1"/>
    <col min="14854" max="14854" width="15" style="1" customWidth="1"/>
    <col min="14855" max="14855" width="2.6640625" style="1" customWidth="1"/>
    <col min="14856" max="14856" width="11.6640625" style="1" customWidth="1"/>
    <col min="14857" max="14857" width="11.5546875" style="1" customWidth="1"/>
    <col min="14858" max="14858" width="2.33203125" style="1" customWidth="1"/>
    <col min="14859" max="14859" width="41" style="1" customWidth="1"/>
    <col min="14860" max="14860" width="14.33203125" style="1" customWidth="1"/>
    <col min="14861" max="14862" width="11.5546875" style="1" customWidth="1"/>
    <col min="14863" max="14863" width="21.88671875" style="1" customWidth="1"/>
    <col min="14864" max="15055" width="11.5546875" style="1"/>
    <col min="15056" max="15056" width="21.88671875" style="1" customWidth="1"/>
    <col min="15057" max="15057" width="13.88671875" style="1" customWidth="1"/>
    <col min="15058" max="15058" width="38.6640625" style="1" customWidth="1"/>
    <col min="15059" max="15059" width="3" style="1" bestFit="1" customWidth="1"/>
    <col min="15060" max="15060" width="32.33203125" style="1" customWidth="1"/>
    <col min="15061" max="15061" width="46.33203125" style="1" customWidth="1"/>
    <col min="15062" max="15062" width="19" style="1" customWidth="1"/>
    <col min="15063" max="15063" width="0" style="1" hidden="1" customWidth="1"/>
    <col min="15064" max="15064" width="17.6640625" style="1" customWidth="1"/>
    <col min="15065" max="15065" width="0" style="1" hidden="1" customWidth="1"/>
    <col min="15066" max="15066" width="22.33203125" style="1" customWidth="1"/>
    <col min="15067" max="15067" width="5.33203125" style="1" customWidth="1"/>
    <col min="15068" max="15068" width="36.33203125" style="1" customWidth="1"/>
    <col min="15069" max="15069" width="5.6640625" style="1" customWidth="1"/>
    <col min="15070" max="15070" width="0" style="1" hidden="1" customWidth="1"/>
    <col min="15071" max="15071" width="20.6640625" style="1" customWidth="1"/>
    <col min="15072" max="15072" width="4.88671875" style="1" customWidth="1"/>
    <col min="15073" max="15073" width="0" style="1" hidden="1" customWidth="1"/>
    <col min="15074" max="15074" width="24.6640625" style="1" customWidth="1"/>
    <col min="15075" max="15075" width="12.33203125" style="1" customWidth="1"/>
    <col min="15076" max="15076" width="0" style="1" hidden="1" customWidth="1"/>
    <col min="15077" max="15077" width="3.44140625" style="1" customWidth="1"/>
    <col min="15078" max="15078" width="0" style="1" hidden="1" customWidth="1"/>
    <col min="15079" max="15079" width="17.6640625" style="1" customWidth="1"/>
    <col min="15080" max="15080" width="3.44140625" style="1" customWidth="1"/>
    <col min="15081" max="15081" width="0" style="1" hidden="1" customWidth="1"/>
    <col min="15082" max="15082" width="23.6640625" style="1" customWidth="1"/>
    <col min="15083" max="15083" width="10" style="1" customWidth="1"/>
    <col min="15084" max="15084" width="0" style="1" hidden="1" customWidth="1"/>
    <col min="15085" max="15086" width="14.6640625" style="1" customWidth="1"/>
    <col min="15087" max="15087" width="12.88671875" style="1" customWidth="1"/>
    <col min="15088" max="15088" width="3.33203125" style="1" customWidth="1"/>
    <col min="15089" max="15089" width="30.33203125" style="1" customWidth="1"/>
    <col min="15090" max="15090" width="5" style="1" customWidth="1"/>
    <col min="15091" max="15091" width="0" style="1" hidden="1" customWidth="1"/>
    <col min="15092" max="15092" width="14.33203125" style="1" customWidth="1"/>
    <col min="15093" max="15093" width="5.6640625" style="1" customWidth="1"/>
    <col min="15094" max="15094" width="0" style="1" hidden="1" customWidth="1"/>
    <col min="15095" max="15095" width="17.33203125" style="1" customWidth="1"/>
    <col min="15096" max="15096" width="12.6640625" style="1" customWidth="1"/>
    <col min="15097" max="15097" width="0" style="1" hidden="1" customWidth="1"/>
    <col min="15098" max="15098" width="5.33203125" style="1" customWidth="1"/>
    <col min="15099" max="15099" width="0" style="1" hidden="1" customWidth="1"/>
    <col min="15100" max="15100" width="17" style="1" customWidth="1"/>
    <col min="15101" max="15101" width="6.33203125" style="1" customWidth="1"/>
    <col min="15102" max="15102" width="0" style="1" hidden="1" customWidth="1"/>
    <col min="15103" max="15103" width="14.33203125" style="1" customWidth="1"/>
    <col min="15104" max="15104" width="7.5546875" style="1" customWidth="1"/>
    <col min="15105" max="15105" width="0" style="1" hidden="1" customWidth="1"/>
    <col min="15106" max="15107" width="14.33203125" style="1" customWidth="1"/>
    <col min="15108" max="15108" width="20.88671875" style="1" customWidth="1"/>
    <col min="15109" max="15109" width="14.44140625" style="1" customWidth="1"/>
    <col min="15110" max="15110" width="15" style="1" customWidth="1"/>
    <col min="15111" max="15111" width="2.6640625" style="1" customWidth="1"/>
    <col min="15112" max="15112" width="11.6640625" style="1" customWidth="1"/>
    <col min="15113" max="15113" width="11.5546875" style="1" customWidth="1"/>
    <col min="15114" max="15114" width="2.33203125" style="1" customWidth="1"/>
    <col min="15115" max="15115" width="41" style="1" customWidth="1"/>
    <col min="15116" max="15116" width="14.33203125" style="1" customWidth="1"/>
    <col min="15117" max="15118" width="11.5546875" style="1" customWidth="1"/>
    <col min="15119" max="15119" width="21.88671875" style="1" customWidth="1"/>
    <col min="15120" max="15311" width="11.5546875" style="1"/>
    <col min="15312" max="15312" width="21.88671875" style="1" customWidth="1"/>
    <col min="15313" max="15313" width="13.88671875" style="1" customWidth="1"/>
    <col min="15314" max="15314" width="38.6640625" style="1" customWidth="1"/>
    <col min="15315" max="15315" width="3" style="1" bestFit="1" customWidth="1"/>
    <col min="15316" max="15316" width="32.33203125" style="1" customWidth="1"/>
    <col min="15317" max="15317" width="46.33203125" style="1" customWidth="1"/>
    <col min="15318" max="15318" width="19" style="1" customWidth="1"/>
    <col min="15319" max="15319" width="0" style="1" hidden="1" customWidth="1"/>
    <col min="15320" max="15320" width="17.6640625" style="1" customWidth="1"/>
    <col min="15321" max="15321" width="0" style="1" hidden="1" customWidth="1"/>
    <col min="15322" max="15322" width="22.33203125" style="1" customWidth="1"/>
    <col min="15323" max="15323" width="5.33203125" style="1" customWidth="1"/>
    <col min="15324" max="15324" width="36.33203125" style="1" customWidth="1"/>
    <col min="15325" max="15325" width="5.6640625" style="1" customWidth="1"/>
    <col min="15326" max="15326" width="0" style="1" hidden="1" customWidth="1"/>
    <col min="15327" max="15327" width="20.6640625" style="1" customWidth="1"/>
    <col min="15328" max="15328" width="4.88671875" style="1" customWidth="1"/>
    <col min="15329" max="15329" width="0" style="1" hidden="1" customWidth="1"/>
    <col min="15330" max="15330" width="24.6640625" style="1" customWidth="1"/>
    <col min="15331" max="15331" width="12.33203125" style="1" customWidth="1"/>
    <col min="15332" max="15332" width="0" style="1" hidden="1" customWidth="1"/>
    <col min="15333" max="15333" width="3.44140625" style="1" customWidth="1"/>
    <col min="15334" max="15334" width="0" style="1" hidden="1" customWidth="1"/>
    <col min="15335" max="15335" width="17.6640625" style="1" customWidth="1"/>
    <col min="15336" max="15336" width="3.44140625" style="1" customWidth="1"/>
    <col min="15337" max="15337" width="0" style="1" hidden="1" customWidth="1"/>
    <col min="15338" max="15338" width="23.6640625" style="1" customWidth="1"/>
    <col min="15339" max="15339" width="10" style="1" customWidth="1"/>
    <col min="15340" max="15340" width="0" style="1" hidden="1" customWidth="1"/>
    <col min="15341" max="15342" width="14.6640625" style="1" customWidth="1"/>
    <col min="15343" max="15343" width="12.88671875" style="1" customWidth="1"/>
    <col min="15344" max="15344" width="3.33203125" style="1" customWidth="1"/>
    <col min="15345" max="15345" width="30.33203125" style="1" customWidth="1"/>
    <col min="15346" max="15346" width="5" style="1" customWidth="1"/>
    <col min="15347" max="15347" width="0" style="1" hidden="1" customWidth="1"/>
    <col min="15348" max="15348" width="14.33203125" style="1" customWidth="1"/>
    <col min="15349" max="15349" width="5.6640625" style="1" customWidth="1"/>
    <col min="15350" max="15350" width="0" style="1" hidden="1" customWidth="1"/>
    <col min="15351" max="15351" width="17.33203125" style="1" customWidth="1"/>
    <col min="15352" max="15352" width="12.6640625" style="1" customWidth="1"/>
    <col min="15353" max="15353" width="0" style="1" hidden="1" customWidth="1"/>
    <col min="15354" max="15354" width="5.33203125" style="1" customWidth="1"/>
    <col min="15355" max="15355" width="0" style="1" hidden="1" customWidth="1"/>
    <col min="15356" max="15356" width="17" style="1" customWidth="1"/>
    <col min="15357" max="15357" width="6.33203125" style="1" customWidth="1"/>
    <col min="15358" max="15358" width="0" style="1" hidden="1" customWidth="1"/>
    <col min="15359" max="15359" width="14.33203125" style="1" customWidth="1"/>
    <col min="15360" max="15360" width="7.5546875" style="1" customWidth="1"/>
    <col min="15361" max="15361" width="0" style="1" hidden="1" customWidth="1"/>
    <col min="15362" max="15363" width="14.33203125" style="1" customWidth="1"/>
    <col min="15364" max="15364" width="20.88671875" style="1" customWidth="1"/>
    <col min="15365" max="15365" width="14.44140625" style="1" customWidth="1"/>
    <col min="15366" max="15366" width="15" style="1" customWidth="1"/>
    <col min="15367" max="15367" width="2.6640625" style="1" customWidth="1"/>
    <col min="15368" max="15368" width="11.6640625" style="1" customWidth="1"/>
    <col min="15369" max="15369" width="11.5546875" style="1" customWidth="1"/>
    <col min="15370" max="15370" width="2.33203125" style="1" customWidth="1"/>
    <col min="15371" max="15371" width="41" style="1" customWidth="1"/>
    <col min="15372" max="15372" width="14.33203125" style="1" customWidth="1"/>
    <col min="15373" max="15374" width="11.5546875" style="1" customWidth="1"/>
    <col min="15375" max="15375" width="21.88671875" style="1" customWidth="1"/>
    <col min="15376" max="15567" width="11.5546875" style="1"/>
    <col min="15568" max="15568" width="21.88671875" style="1" customWidth="1"/>
    <col min="15569" max="15569" width="13.88671875" style="1" customWidth="1"/>
    <col min="15570" max="15570" width="38.6640625" style="1" customWidth="1"/>
    <col min="15571" max="15571" width="3" style="1" bestFit="1" customWidth="1"/>
    <col min="15572" max="15572" width="32.33203125" style="1" customWidth="1"/>
    <col min="15573" max="15573" width="46.33203125" style="1" customWidth="1"/>
    <col min="15574" max="15574" width="19" style="1" customWidth="1"/>
    <col min="15575" max="15575" width="0" style="1" hidden="1" customWidth="1"/>
    <col min="15576" max="15576" width="17.6640625" style="1" customWidth="1"/>
    <col min="15577" max="15577" width="0" style="1" hidden="1" customWidth="1"/>
    <col min="15578" max="15578" width="22.33203125" style="1" customWidth="1"/>
    <col min="15579" max="15579" width="5.33203125" style="1" customWidth="1"/>
    <col min="15580" max="15580" width="36.33203125" style="1" customWidth="1"/>
    <col min="15581" max="15581" width="5.6640625" style="1" customWidth="1"/>
    <col min="15582" max="15582" width="0" style="1" hidden="1" customWidth="1"/>
    <col min="15583" max="15583" width="20.6640625" style="1" customWidth="1"/>
    <col min="15584" max="15584" width="4.88671875" style="1" customWidth="1"/>
    <col min="15585" max="15585" width="0" style="1" hidden="1" customWidth="1"/>
    <col min="15586" max="15586" width="24.6640625" style="1" customWidth="1"/>
    <col min="15587" max="15587" width="12.33203125" style="1" customWidth="1"/>
    <col min="15588" max="15588" width="0" style="1" hidden="1" customWidth="1"/>
    <col min="15589" max="15589" width="3.44140625" style="1" customWidth="1"/>
    <col min="15590" max="15590" width="0" style="1" hidden="1" customWidth="1"/>
    <col min="15591" max="15591" width="17.6640625" style="1" customWidth="1"/>
    <col min="15592" max="15592" width="3.44140625" style="1" customWidth="1"/>
    <col min="15593" max="15593" width="0" style="1" hidden="1" customWidth="1"/>
    <col min="15594" max="15594" width="23.6640625" style="1" customWidth="1"/>
    <col min="15595" max="15595" width="10" style="1" customWidth="1"/>
    <col min="15596" max="15596" width="0" style="1" hidden="1" customWidth="1"/>
    <col min="15597" max="15598" width="14.6640625" style="1" customWidth="1"/>
    <col min="15599" max="15599" width="12.88671875" style="1" customWidth="1"/>
    <col min="15600" max="15600" width="3.33203125" style="1" customWidth="1"/>
    <col min="15601" max="15601" width="30.33203125" style="1" customWidth="1"/>
    <col min="15602" max="15602" width="5" style="1" customWidth="1"/>
    <col min="15603" max="15603" width="0" style="1" hidden="1" customWidth="1"/>
    <col min="15604" max="15604" width="14.33203125" style="1" customWidth="1"/>
    <col min="15605" max="15605" width="5.6640625" style="1" customWidth="1"/>
    <col min="15606" max="15606" width="0" style="1" hidden="1" customWidth="1"/>
    <col min="15607" max="15607" width="17.33203125" style="1" customWidth="1"/>
    <col min="15608" max="15608" width="12.6640625" style="1" customWidth="1"/>
    <col min="15609" max="15609" width="0" style="1" hidden="1" customWidth="1"/>
    <col min="15610" max="15610" width="5.33203125" style="1" customWidth="1"/>
    <col min="15611" max="15611" width="0" style="1" hidden="1" customWidth="1"/>
    <col min="15612" max="15612" width="17" style="1" customWidth="1"/>
    <col min="15613" max="15613" width="6.33203125" style="1" customWidth="1"/>
    <col min="15614" max="15614" width="0" style="1" hidden="1" customWidth="1"/>
    <col min="15615" max="15615" width="14.33203125" style="1" customWidth="1"/>
    <col min="15616" max="15616" width="7.5546875" style="1" customWidth="1"/>
    <col min="15617" max="15617" width="0" style="1" hidden="1" customWidth="1"/>
    <col min="15618" max="15619" width="14.33203125" style="1" customWidth="1"/>
    <col min="15620" max="15620" width="20.88671875" style="1" customWidth="1"/>
    <col min="15621" max="15621" width="14.44140625" style="1" customWidth="1"/>
    <col min="15622" max="15622" width="15" style="1" customWidth="1"/>
    <col min="15623" max="15623" width="2.6640625" style="1" customWidth="1"/>
    <col min="15624" max="15624" width="11.6640625" style="1" customWidth="1"/>
    <col min="15625" max="15625" width="11.5546875" style="1" customWidth="1"/>
    <col min="15626" max="15626" width="2.33203125" style="1" customWidth="1"/>
    <col min="15627" max="15627" width="41" style="1" customWidth="1"/>
    <col min="15628" max="15628" width="14.33203125" style="1" customWidth="1"/>
    <col min="15629" max="15630" width="11.5546875" style="1" customWidth="1"/>
    <col min="15631" max="15631" width="21.88671875" style="1" customWidth="1"/>
    <col min="15632" max="15823" width="11.5546875" style="1"/>
    <col min="15824" max="15824" width="21.88671875" style="1" customWidth="1"/>
    <col min="15825" max="15825" width="13.88671875" style="1" customWidth="1"/>
    <col min="15826" max="15826" width="38.6640625" style="1" customWidth="1"/>
    <col min="15827" max="15827" width="3" style="1" bestFit="1" customWidth="1"/>
    <col min="15828" max="15828" width="32.33203125" style="1" customWidth="1"/>
    <col min="15829" max="15829" width="46.33203125" style="1" customWidth="1"/>
    <col min="15830" max="15830" width="19" style="1" customWidth="1"/>
    <col min="15831" max="15831" width="0" style="1" hidden="1" customWidth="1"/>
    <col min="15832" max="15832" width="17.6640625" style="1" customWidth="1"/>
    <col min="15833" max="15833" width="0" style="1" hidden="1" customWidth="1"/>
    <col min="15834" max="15834" width="22.33203125" style="1" customWidth="1"/>
    <col min="15835" max="15835" width="5.33203125" style="1" customWidth="1"/>
    <col min="15836" max="15836" width="36.33203125" style="1" customWidth="1"/>
    <col min="15837" max="15837" width="5.6640625" style="1" customWidth="1"/>
    <col min="15838" max="15838" width="0" style="1" hidden="1" customWidth="1"/>
    <col min="15839" max="15839" width="20.6640625" style="1" customWidth="1"/>
    <col min="15840" max="15840" width="4.88671875" style="1" customWidth="1"/>
    <col min="15841" max="15841" width="0" style="1" hidden="1" customWidth="1"/>
    <col min="15842" max="15842" width="24.6640625" style="1" customWidth="1"/>
    <col min="15843" max="15843" width="12.33203125" style="1" customWidth="1"/>
    <col min="15844" max="15844" width="0" style="1" hidden="1" customWidth="1"/>
    <col min="15845" max="15845" width="3.44140625" style="1" customWidth="1"/>
    <col min="15846" max="15846" width="0" style="1" hidden="1" customWidth="1"/>
    <col min="15847" max="15847" width="17.6640625" style="1" customWidth="1"/>
    <col min="15848" max="15848" width="3.44140625" style="1" customWidth="1"/>
    <col min="15849" max="15849" width="0" style="1" hidden="1" customWidth="1"/>
    <col min="15850" max="15850" width="23.6640625" style="1" customWidth="1"/>
    <col min="15851" max="15851" width="10" style="1" customWidth="1"/>
    <col min="15852" max="15852" width="0" style="1" hidden="1" customWidth="1"/>
    <col min="15853" max="15854" width="14.6640625" style="1" customWidth="1"/>
    <col min="15855" max="15855" width="12.88671875" style="1" customWidth="1"/>
    <col min="15856" max="15856" width="3.33203125" style="1" customWidth="1"/>
    <col min="15857" max="15857" width="30.33203125" style="1" customWidth="1"/>
    <col min="15858" max="15858" width="5" style="1" customWidth="1"/>
    <col min="15859" max="15859" width="0" style="1" hidden="1" customWidth="1"/>
    <col min="15860" max="15860" width="14.33203125" style="1" customWidth="1"/>
    <col min="15861" max="15861" width="5.6640625" style="1" customWidth="1"/>
    <col min="15862" max="15862" width="0" style="1" hidden="1" customWidth="1"/>
    <col min="15863" max="15863" width="17.33203125" style="1" customWidth="1"/>
    <col min="15864" max="15864" width="12.6640625" style="1" customWidth="1"/>
    <col min="15865" max="15865" width="0" style="1" hidden="1" customWidth="1"/>
    <col min="15866" max="15866" width="5.33203125" style="1" customWidth="1"/>
    <col min="15867" max="15867" width="0" style="1" hidden="1" customWidth="1"/>
    <col min="15868" max="15868" width="17" style="1" customWidth="1"/>
    <col min="15869" max="15869" width="6.33203125" style="1" customWidth="1"/>
    <col min="15870" max="15870" width="0" style="1" hidden="1" customWidth="1"/>
    <col min="15871" max="15871" width="14.33203125" style="1" customWidth="1"/>
    <col min="15872" max="15872" width="7.5546875" style="1" customWidth="1"/>
    <col min="15873" max="15873" width="0" style="1" hidden="1" customWidth="1"/>
    <col min="15874" max="15875" width="14.33203125" style="1" customWidth="1"/>
    <col min="15876" max="15876" width="20.88671875" style="1" customWidth="1"/>
    <col min="15877" max="15877" width="14.44140625" style="1" customWidth="1"/>
    <col min="15878" max="15878" width="15" style="1" customWidth="1"/>
    <col min="15879" max="15879" width="2.6640625" style="1" customWidth="1"/>
    <col min="15880" max="15880" width="11.6640625" style="1" customWidth="1"/>
    <col min="15881" max="15881" width="11.5546875" style="1" customWidth="1"/>
    <col min="15882" max="15882" width="2.33203125" style="1" customWidth="1"/>
    <col min="15883" max="15883" width="41" style="1" customWidth="1"/>
    <col min="15884" max="15884" width="14.33203125" style="1" customWidth="1"/>
    <col min="15885" max="15886" width="11.5546875" style="1" customWidth="1"/>
    <col min="15887" max="15887" width="21.88671875" style="1" customWidth="1"/>
    <col min="15888" max="16079" width="11.5546875" style="1"/>
    <col min="16080" max="16080" width="21.88671875" style="1" customWidth="1"/>
    <col min="16081" max="16081" width="13.88671875" style="1" customWidth="1"/>
    <col min="16082" max="16082" width="38.6640625" style="1" customWidth="1"/>
    <col min="16083" max="16083" width="3" style="1" bestFit="1" customWidth="1"/>
    <col min="16084" max="16084" width="32.33203125" style="1" customWidth="1"/>
    <col min="16085" max="16085" width="46.33203125" style="1" customWidth="1"/>
    <col min="16086" max="16086" width="19" style="1" customWidth="1"/>
    <col min="16087" max="16087" width="0" style="1" hidden="1" customWidth="1"/>
    <col min="16088" max="16088" width="17.6640625" style="1" customWidth="1"/>
    <col min="16089" max="16089" width="0" style="1" hidden="1" customWidth="1"/>
    <col min="16090" max="16090" width="22.33203125" style="1" customWidth="1"/>
    <col min="16091" max="16091" width="5.33203125" style="1" customWidth="1"/>
    <col min="16092" max="16092" width="36.33203125" style="1" customWidth="1"/>
    <col min="16093" max="16093" width="5.6640625" style="1" customWidth="1"/>
    <col min="16094" max="16094" width="0" style="1" hidden="1" customWidth="1"/>
    <col min="16095" max="16095" width="20.6640625" style="1" customWidth="1"/>
    <col min="16096" max="16096" width="4.88671875" style="1" customWidth="1"/>
    <col min="16097" max="16097" width="0" style="1" hidden="1" customWidth="1"/>
    <col min="16098" max="16098" width="24.6640625" style="1" customWidth="1"/>
    <col min="16099" max="16099" width="12.33203125" style="1" customWidth="1"/>
    <col min="16100" max="16100" width="0" style="1" hidden="1" customWidth="1"/>
    <col min="16101" max="16101" width="3.44140625" style="1" customWidth="1"/>
    <col min="16102" max="16102" width="0" style="1" hidden="1" customWidth="1"/>
    <col min="16103" max="16103" width="17.6640625" style="1" customWidth="1"/>
    <col min="16104" max="16104" width="3.44140625" style="1" customWidth="1"/>
    <col min="16105" max="16105" width="0" style="1" hidden="1" customWidth="1"/>
    <col min="16106" max="16106" width="23.6640625" style="1" customWidth="1"/>
    <col min="16107" max="16107" width="10" style="1" customWidth="1"/>
    <col min="16108" max="16108" width="0" style="1" hidden="1" customWidth="1"/>
    <col min="16109" max="16110" width="14.6640625" style="1" customWidth="1"/>
    <col min="16111" max="16111" width="12.88671875" style="1" customWidth="1"/>
    <col min="16112" max="16112" width="3.33203125" style="1" customWidth="1"/>
    <col min="16113" max="16113" width="30.33203125" style="1" customWidth="1"/>
    <col min="16114" max="16114" width="5" style="1" customWidth="1"/>
    <col min="16115" max="16115" width="0" style="1" hidden="1" customWidth="1"/>
    <col min="16116" max="16116" width="14.33203125" style="1" customWidth="1"/>
    <col min="16117" max="16117" width="5.6640625" style="1" customWidth="1"/>
    <col min="16118" max="16118" width="0" style="1" hidden="1" customWidth="1"/>
    <col min="16119" max="16119" width="17.33203125" style="1" customWidth="1"/>
    <col min="16120" max="16120" width="12.6640625" style="1" customWidth="1"/>
    <col min="16121" max="16121" width="0" style="1" hidden="1" customWidth="1"/>
    <col min="16122" max="16122" width="5.33203125" style="1" customWidth="1"/>
    <col min="16123" max="16123" width="0" style="1" hidden="1" customWidth="1"/>
    <col min="16124" max="16124" width="17" style="1" customWidth="1"/>
    <col min="16125" max="16125" width="6.33203125" style="1" customWidth="1"/>
    <col min="16126" max="16126" width="0" style="1" hidden="1" customWidth="1"/>
    <col min="16127" max="16127" width="14.33203125" style="1" customWidth="1"/>
    <col min="16128" max="16128" width="7.5546875" style="1" customWidth="1"/>
    <col min="16129" max="16129" width="0" style="1" hidden="1" customWidth="1"/>
    <col min="16130" max="16131" width="14.33203125" style="1" customWidth="1"/>
    <col min="16132" max="16132" width="20.88671875" style="1" customWidth="1"/>
    <col min="16133" max="16133" width="14.44140625" style="1" customWidth="1"/>
    <col min="16134" max="16134" width="15" style="1" customWidth="1"/>
    <col min="16135" max="16135" width="2.6640625" style="1" customWidth="1"/>
    <col min="16136" max="16136" width="11.6640625" style="1" customWidth="1"/>
    <col min="16137" max="16137" width="11.5546875" style="1" customWidth="1"/>
    <col min="16138" max="16138" width="2.33203125" style="1" customWidth="1"/>
    <col min="16139" max="16139" width="41" style="1" customWidth="1"/>
    <col min="16140" max="16140" width="14.33203125" style="1" customWidth="1"/>
    <col min="16141" max="16142" width="11.5546875" style="1" customWidth="1"/>
    <col min="16143" max="16143" width="21.88671875" style="1" customWidth="1"/>
    <col min="16144" max="16337" width="11.5546875" style="1"/>
    <col min="16338" max="16384" width="11.5546875" style="1" customWidth="1"/>
  </cols>
  <sheetData>
    <row r="1" spans="1:51"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766"/>
      <c r="AW1" s="766"/>
      <c r="AX1" s="627" t="s">
        <v>1314</v>
      </c>
      <c r="AY1" s="627" t="s">
        <v>1342</v>
      </c>
    </row>
    <row r="2" spans="1:51"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c r="AS2" s="768"/>
      <c r="AT2" s="768"/>
      <c r="AU2" s="768"/>
      <c r="AV2" s="768"/>
      <c r="AW2" s="768"/>
    </row>
    <row r="3" spans="1:51"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t="s">
        <v>9</v>
      </c>
      <c r="AP3" s="697" t="s">
        <v>182</v>
      </c>
      <c r="AQ3" s="691"/>
      <c r="AR3" s="691" t="s">
        <v>140</v>
      </c>
      <c r="AS3" s="625"/>
      <c r="AT3" s="626"/>
      <c r="AU3" s="691"/>
      <c r="AV3" s="484"/>
      <c r="AW3" s="484"/>
    </row>
    <row r="4" spans="1:51" s="15" customFormat="1" ht="53.25" customHeight="1" x14ac:dyDescent="0.3">
      <c r="A4" s="1039" t="s">
        <v>51</v>
      </c>
      <c r="B4" s="992" t="s">
        <v>94</v>
      </c>
      <c r="C4" s="992" t="s">
        <v>58</v>
      </c>
      <c r="D4" s="992" t="s">
        <v>79</v>
      </c>
      <c r="E4" s="992" t="s">
        <v>80</v>
      </c>
      <c r="F4" s="998" t="s">
        <v>961</v>
      </c>
      <c r="G4" s="998" t="s">
        <v>394</v>
      </c>
      <c r="H4" s="992" t="s">
        <v>395</v>
      </c>
      <c r="I4" s="998" t="s">
        <v>396</v>
      </c>
      <c r="J4" s="992" t="s">
        <v>89</v>
      </c>
      <c r="K4" s="992">
        <v>0</v>
      </c>
      <c r="L4" s="995">
        <f>IF(J4="Diaria",+(K4/360),IF(J4="Mensual",+(K4/12),IF(J4="Bimestral",+(K4/6),IF(J4="Trimestral",+(K4/4),IF(J4="Semestral",+(K4/2),IF(J4="Anual",+(K4/1),""))))))</f>
        <v>0</v>
      </c>
      <c r="M4" s="992" t="s">
        <v>30</v>
      </c>
      <c r="N4" s="732">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992" t="s">
        <v>73</v>
      </c>
      <c r="P4" s="732">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992" t="s">
        <v>73</v>
      </c>
      <c r="R4" s="732">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1042" t="s">
        <v>93</v>
      </c>
      <c r="T4" s="1042" t="s">
        <v>45</v>
      </c>
      <c r="U4" s="1004">
        <f>+MAX(N4,P4,R4)</f>
        <v>0.2</v>
      </c>
      <c r="V4" s="888" t="str">
        <f>IF(L4&lt;=20%,"Muy baja",IF(L4&lt;=40%,"Baja",IF(L4&lt;=60%,"Media",IF(L4&lt;=80%,"Alta",IF(L4&lt;=100%,"Muy alta",IF(L4&gt;=100%,"Muy alta",""))))))</f>
        <v>Muy baja</v>
      </c>
      <c r="W4" s="725">
        <f>+IFERROR(VLOOKUP(V4,Fórmula!$F$1:$G$6,2,FALSE),"")</f>
        <v>0.2</v>
      </c>
      <c r="X4" s="889" t="s">
        <v>56</v>
      </c>
      <c r="Y4" s="714">
        <f>+IFERROR(VLOOKUP(X4,Fórmula!$H$1:$I$6,2,FALSE),"")</f>
        <v>0.6</v>
      </c>
      <c r="Z4" s="889" t="s">
        <v>56</v>
      </c>
      <c r="AA4" s="883">
        <f>IF(Z4="Bajo",25%,IF(Z4="Moderado",50%,IF(Z4="Alto",75%,IF(Z4="Extremo",100%,""))))</f>
        <v>0.5</v>
      </c>
      <c r="AB4" s="995" t="s">
        <v>397</v>
      </c>
      <c r="AC4" s="769"/>
      <c r="AD4" s="321" t="s">
        <v>5</v>
      </c>
      <c r="AE4" s="126" t="s">
        <v>199</v>
      </c>
      <c r="AF4" s="321" t="s">
        <v>200</v>
      </c>
      <c r="AG4" s="321" t="s">
        <v>199</v>
      </c>
      <c r="AH4" s="769"/>
      <c r="AI4" s="321" t="s">
        <v>201</v>
      </c>
      <c r="AJ4" s="769" t="s">
        <v>7</v>
      </c>
      <c r="AK4" s="769"/>
      <c r="AL4" s="770"/>
      <c r="AM4" s="770"/>
      <c r="AN4" s="770"/>
      <c r="AO4" s="771"/>
      <c r="AP4" s="697"/>
      <c r="AQ4" s="691"/>
      <c r="AR4" s="691"/>
      <c r="AS4" s="889" t="str">
        <f>+IF(C4="Corrupción","Moderado",IF(AR9&lt;=25%,"Bajo",IF(AR9&lt;=50%,"Moderado",IF(AR9&lt;=75%,"Alto",IF(AR9&gt;75%,"Extremo","")))))</f>
        <v>Moderado</v>
      </c>
      <c r="AT4" s="1036" t="s">
        <v>59</v>
      </c>
      <c r="AU4" s="691"/>
      <c r="AV4" s="311" t="s">
        <v>205</v>
      </c>
      <c r="AW4" s="311" t="s">
        <v>545</v>
      </c>
    </row>
    <row r="5" spans="1:51" ht="216" x14ac:dyDescent="0.3">
      <c r="A5" s="1040"/>
      <c r="B5" s="993"/>
      <c r="C5" s="993"/>
      <c r="D5" s="993"/>
      <c r="E5" s="993"/>
      <c r="F5" s="999"/>
      <c r="G5" s="999"/>
      <c r="H5" s="993"/>
      <c r="I5" s="999"/>
      <c r="J5" s="993"/>
      <c r="K5" s="993"/>
      <c r="L5" s="996"/>
      <c r="M5" s="993"/>
      <c r="N5" s="732"/>
      <c r="O5" s="993"/>
      <c r="P5" s="732"/>
      <c r="Q5" s="993"/>
      <c r="R5" s="732"/>
      <c r="S5" s="1043"/>
      <c r="T5" s="1043"/>
      <c r="U5" s="1004"/>
      <c r="V5" s="933"/>
      <c r="W5" s="725"/>
      <c r="X5" s="799"/>
      <c r="Y5" s="714"/>
      <c r="Z5" s="799"/>
      <c r="AA5" s="939"/>
      <c r="AB5" s="996"/>
      <c r="AC5" s="491" t="s">
        <v>408</v>
      </c>
      <c r="AD5" s="393" t="s">
        <v>57</v>
      </c>
      <c r="AE5" s="493">
        <f t="shared" ref="AE5:AE15" si="0">IF(AD5="Preventivo",25%,IF(AD5="Detectivo",15%,IF(AD5="Correctivo",10%,"")))</f>
        <v>0.25</v>
      </c>
      <c r="AF5" s="287" t="s">
        <v>215</v>
      </c>
      <c r="AG5" s="493">
        <f t="shared" ref="AG5:AG9" si="1">IF(AF5="Manual",15%,IF(AF5="Automático",25%,""))</f>
        <v>0.15</v>
      </c>
      <c r="AH5" s="493">
        <f t="shared" ref="AH5:AH15" si="2">+AG5+AE5</f>
        <v>0.4</v>
      </c>
      <c r="AI5" s="296" t="s">
        <v>24</v>
      </c>
      <c r="AJ5" s="287" t="s">
        <v>411</v>
      </c>
      <c r="AK5" s="287" t="s">
        <v>25</v>
      </c>
      <c r="AL5" s="287" t="s">
        <v>99</v>
      </c>
      <c r="AM5" s="287" t="s">
        <v>412</v>
      </c>
      <c r="AN5" s="287" t="s">
        <v>222</v>
      </c>
      <c r="AO5" s="287" t="s">
        <v>413</v>
      </c>
      <c r="AP5" s="287" t="s">
        <v>224</v>
      </c>
      <c r="AQ5" s="287">
        <f>+AR4*AH5</f>
        <v>0</v>
      </c>
      <c r="AR5" s="494">
        <f>+AR4-AQ5</f>
        <v>0</v>
      </c>
      <c r="AS5" s="799"/>
      <c r="AT5" s="1037"/>
      <c r="AU5" s="498">
        <v>2</v>
      </c>
      <c r="AV5" s="496" t="s">
        <v>414</v>
      </c>
      <c r="AW5" s="497" t="s">
        <v>415</v>
      </c>
    </row>
    <row r="6" spans="1:51" ht="115.2" x14ac:dyDescent="0.3">
      <c r="A6" s="1040"/>
      <c r="B6" s="993"/>
      <c r="C6" s="993"/>
      <c r="D6" s="993"/>
      <c r="E6" s="993"/>
      <c r="F6" s="999"/>
      <c r="G6" s="999"/>
      <c r="H6" s="993"/>
      <c r="I6" s="999"/>
      <c r="J6" s="993"/>
      <c r="K6" s="993"/>
      <c r="L6" s="996"/>
      <c r="M6" s="993"/>
      <c r="N6" s="732"/>
      <c r="O6" s="993"/>
      <c r="P6" s="732"/>
      <c r="Q6" s="993"/>
      <c r="R6" s="732"/>
      <c r="S6" s="1043"/>
      <c r="T6" s="1043"/>
      <c r="U6" s="1004"/>
      <c r="V6" s="933"/>
      <c r="W6" s="725"/>
      <c r="X6" s="799"/>
      <c r="Y6" s="714"/>
      <c r="Z6" s="799"/>
      <c r="AA6" s="939"/>
      <c r="AB6" s="996"/>
      <c r="AC6" s="491" t="s">
        <v>417</v>
      </c>
      <c r="AD6" s="393" t="s">
        <v>57</v>
      </c>
      <c r="AE6" s="493">
        <f t="shared" si="0"/>
        <v>0.25</v>
      </c>
      <c r="AF6" s="287" t="s">
        <v>215</v>
      </c>
      <c r="AG6" s="493">
        <f t="shared" si="1"/>
        <v>0.15</v>
      </c>
      <c r="AH6" s="493">
        <f t="shared" si="2"/>
        <v>0.4</v>
      </c>
      <c r="AI6" s="296" t="s">
        <v>24</v>
      </c>
      <c r="AJ6" s="287" t="s">
        <v>420</v>
      </c>
      <c r="AK6" s="287" t="s">
        <v>42</v>
      </c>
      <c r="AL6" s="287" t="s">
        <v>421</v>
      </c>
      <c r="AM6" s="287" t="s">
        <v>422</v>
      </c>
      <c r="AN6" s="287" t="s">
        <v>222</v>
      </c>
      <c r="AO6" s="287" t="s">
        <v>413</v>
      </c>
      <c r="AP6" s="287" t="s">
        <v>224</v>
      </c>
      <c r="AQ6" s="287">
        <f>+AR5*AH6</f>
        <v>0</v>
      </c>
      <c r="AR6" s="494">
        <f>+AR5-AQ6</f>
        <v>0</v>
      </c>
      <c r="AS6" s="799"/>
      <c r="AT6" s="1037"/>
      <c r="AU6" s="498">
        <v>3</v>
      </c>
      <c r="AV6" s="33"/>
      <c r="AW6" s="287" t="s">
        <v>413</v>
      </c>
    </row>
    <row r="7" spans="1:51" ht="179.25" customHeight="1" x14ac:dyDescent="0.3">
      <c r="A7" s="1040"/>
      <c r="B7" s="993"/>
      <c r="C7" s="993"/>
      <c r="D7" s="993"/>
      <c r="E7" s="993"/>
      <c r="F7" s="999"/>
      <c r="G7" s="999"/>
      <c r="H7" s="993"/>
      <c r="I7" s="999"/>
      <c r="J7" s="993"/>
      <c r="K7" s="993"/>
      <c r="L7" s="996"/>
      <c r="M7" s="993"/>
      <c r="N7" s="732"/>
      <c r="O7" s="993"/>
      <c r="P7" s="732"/>
      <c r="Q7" s="993"/>
      <c r="R7" s="732"/>
      <c r="S7" s="1043"/>
      <c r="T7" s="1043"/>
      <c r="U7" s="1004"/>
      <c r="V7" s="933"/>
      <c r="W7" s="725"/>
      <c r="X7" s="799"/>
      <c r="Y7" s="714"/>
      <c r="Z7" s="799"/>
      <c r="AA7" s="939"/>
      <c r="AB7" s="996"/>
      <c r="AC7" s="491" t="s">
        <v>962</v>
      </c>
      <c r="AD7" s="393" t="s">
        <v>57</v>
      </c>
      <c r="AE7" s="493">
        <f t="shared" si="0"/>
        <v>0.25</v>
      </c>
      <c r="AF7" s="287" t="s">
        <v>215</v>
      </c>
      <c r="AG7" s="493">
        <f t="shared" si="1"/>
        <v>0.15</v>
      </c>
      <c r="AH7" s="493">
        <f t="shared" si="2"/>
        <v>0.4</v>
      </c>
      <c r="AI7" s="296" t="s">
        <v>24</v>
      </c>
      <c r="AJ7" s="287" t="s">
        <v>963</v>
      </c>
      <c r="AK7" s="287" t="s">
        <v>25</v>
      </c>
      <c r="AL7" s="287" t="s">
        <v>427</v>
      </c>
      <c r="AM7" s="287" t="s">
        <v>428</v>
      </c>
      <c r="AN7" s="287" t="s">
        <v>222</v>
      </c>
      <c r="AO7" s="287" t="s">
        <v>429</v>
      </c>
      <c r="AP7" s="287" t="s">
        <v>224</v>
      </c>
      <c r="AQ7" s="287">
        <f>+AR6*AH7</f>
        <v>0</v>
      </c>
      <c r="AR7" s="494">
        <f>+AR6-AQ7</f>
        <v>0</v>
      </c>
      <c r="AS7" s="799"/>
      <c r="AT7" s="1037"/>
      <c r="AU7" s="498">
        <v>4</v>
      </c>
      <c r="AV7" s="33"/>
      <c r="AW7" s="287" t="s">
        <v>429</v>
      </c>
    </row>
    <row r="8" spans="1:51" ht="157.5" customHeight="1" x14ac:dyDescent="0.3">
      <c r="A8" s="1040"/>
      <c r="B8" s="993"/>
      <c r="C8" s="993"/>
      <c r="D8" s="993"/>
      <c r="E8" s="993"/>
      <c r="F8" s="999"/>
      <c r="G8" s="999"/>
      <c r="H8" s="993"/>
      <c r="I8" s="999"/>
      <c r="J8" s="993"/>
      <c r="K8" s="993"/>
      <c r="L8" s="996"/>
      <c r="M8" s="993"/>
      <c r="N8" s="732"/>
      <c r="O8" s="993"/>
      <c r="P8" s="732"/>
      <c r="Q8" s="993"/>
      <c r="R8" s="732"/>
      <c r="S8" s="1043"/>
      <c r="T8" s="1043"/>
      <c r="U8" s="1004"/>
      <c r="V8" s="933"/>
      <c r="W8" s="725"/>
      <c r="X8" s="799"/>
      <c r="Y8" s="714"/>
      <c r="Z8" s="799"/>
      <c r="AA8" s="939"/>
      <c r="AB8" s="996"/>
      <c r="AC8" s="491" t="s">
        <v>964</v>
      </c>
      <c r="AD8" s="393" t="s">
        <v>57</v>
      </c>
      <c r="AE8" s="493">
        <f t="shared" si="0"/>
        <v>0.25</v>
      </c>
      <c r="AF8" s="287" t="s">
        <v>215</v>
      </c>
      <c r="AG8" s="493">
        <f t="shared" si="1"/>
        <v>0.15</v>
      </c>
      <c r="AH8" s="493">
        <f t="shared" si="2"/>
        <v>0.4</v>
      </c>
      <c r="AI8" s="296" t="s">
        <v>24</v>
      </c>
      <c r="AJ8" s="287" t="s">
        <v>401</v>
      </c>
      <c r="AK8" s="287" t="s">
        <v>25</v>
      </c>
      <c r="AL8" s="287" t="s">
        <v>99</v>
      </c>
      <c r="AM8" s="287" t="s">
        <v>433</v>
      </c>
      <c r="AN8" s="287" t="s">
        <v>434</v>
      </c>
      <c r="AO8" s="287" t="s">
        <v>415</v>
      </c>
      <c r="AP8" s="287" t="s">
        <v>224</v>
      </c>
      <c r="AQ8" s="287">
        <f>+AR7*AH8</f>
        <v>0</v>
      </c>
      <c r="AR8" s="494">
        <f>+AR7-AQ8</f>
        <v>0</v>
      </c>
      <c r="AS8" s="799"/>
      <c r="AT8" s="1037"/>
      <c r="AU8" s="498">
        <v>5</v>
      </c>
      <c r="AV8" s="33"/>
      <c r="AW8" s="287" t="s">
        <v>415</v>
      </c>
    </row>
    <row r="9" spans="1:51" ht="216" x14ac:dyDescent="0.3">
      <c r="A9" s="1041"/>
      <c r="B9" s="994"/>
      <c r="C9" s="994"/>
      <c r="D9" s="994"/>
      <c r="E9" s="994"/>
      <c r="F9" s="1000"/>
      <c r="G9" s="1000"/>
      <c r="H9" s="994"/>
      <c r="I9" s="1000"/>
      <c r="J9" s="994"/>
      <c r="K9" s="994"/>
      <c r="L9" s="997"/>
      <c r="M9" s="994"/>
      <c r="N9" s="296"/>
      <c r="O9" s="994"/>
      <c r="P9" s="296"/>
      <c r="Q9" s="994"/>
      <c r="R9" s="296"/>
      <c r="S9" s="1044"/>
      <c r="T9" s="1044"/>
      <c r="U9" s="384"/>
      <c r="V9" s="934"/>
      <c r="W9" s="307"/>
      <c r="X9" s="942"/>
      <c r="Y9" s="291"/>
      <c r="Z9" s="942"/>
      <c r="AA9" s="940"/>
      <c r="AB9" s="997"/>
      <c r="AC9" s="491" t="s">
        <v>965</v>
      </c>
      <c r="AD9" s="393" t="s">
        <v>57</v>
      </c>
      <c r="AE9" s="493">
        <f t="shared" ref="AE9" si="3">IF(AD9="Preventivo",25%,IF(AD9="Detectivo",15%,IF(AD9="Correctivo",10%,"")))</f>
        <v>0.25</v>
      </c>
      <c r="AF9" s="287" t="s">
        <v>215</v>
      </c>
      <c r="AG9" s="493">
        <f t="shared" si="1"/>
        <v>0.15</v>
      </c>
      <c r="AH9" s="493">
        <f t="shared" ref="AH9" si="4">+AG9+AE9</f>
        <v>0.4</v>
      </c>
      <c r="AI9" s="296" t="s">
        <v>41</v>
      </c>
      <c r="AJ9" s="287" t="s">
        <v>304</v>
      </c>
      <c r="AK9" s="287"/>
      <c r="AL9" s="287"/>
      <c r="AM9" s="287"/>
      <c r="AN9" s="287"/>
      <c r="AO9" s="287"/>
      <c r="AP9" s="287"/>
      <c r="AQ9" s="287"/>
      <c r="AR9" s="494"/>
      <c r="AS9" s="942"/>
      <c r="AT9" s="1038"/>
      <c r="AU9" s="498"/>
      <c r="AV9" s="33" t="s">
        <v>966</v>
      </c>
      <c r="AW9" s="287" t="s">
        <v>415</v>
      </c>
    </row>
    <row r="10" spans="1:51" ht="152.25" customHeight="1" x14ac:dyDescent="0.3">
      <c r="A10" s="1023" t="s">
        <v>51</v>
      </c>
      <c r="B10" s="732" t="s">
        <v>94</v>
      </c>
      <c r="C10" s="732" t="s">
        <v>23</v>
      </c>
      <c r="D10" s="732" t="s">
        <v>79</v>
      </c>
      <c r="E10" s="732" t="s">
        <v>36</v>
      </c>
      <c r="F10" s="1026" t="s">
        <v>967</v>
      </c>
      <c r="G10" s="1027" t="s">
        <v>968</v>
      </c>
      <c r="H10" s="732" t="s">
        <v>969</v>
      </c>
      <c r="I10" s="1028" t="s">
        <v>970</v>
      </c>
      <c r="J10" s="732" t="s">
        <v>89</v>
      </c>
      <c r="K10" s="732">
        <v>0</v>
      </c>
      <c r="L10" s="716">
        <f>IF(J10="Diaria",+(K10/360),IF(J10="Mensual",+(K10/12),IF(J10="Bimestral",+(K10/6),IF(J10="Trimestral",+(K10/4),IF(J10="Semestral",+(K10/2),IF(J10="Anual",+(K10/1),""))))))</f>
        <v>0</v>
      </c>
      <c r="M10" s="732" t="s">
        <v>30</v>
      </c>
      <c r="N10" s="732">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32" t="s">
        <v>73</v>
      </c>
      <c r="P10" s="732">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v>
      </c>
      <c r="Q10" s="732" t="s">
        <v>73</v>
      </c>
      <c r="R10" s="732">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1004" t="s">
        <v>73</v>
      </c>
      <c r="T10" s="1004" t="s">
        <v>73</v>
      </c>
      <c r="U10" s="1004">
        <f>+MAX(N10,P10,R10)</f>
        <v>0.2</v>
      </c>
      <c r="V10" s="718" t="str">
        <f>IF(L10&lt;=20%,"Muy baja",IF(L10&lt;=40%,"Baja",IF(L10&lt;=60%,"Media",IF(L10&lt;=80%,"Alta",IF(L10&lt;=100%,"Muy alta",IF(L10&gt;=100%,"Muy alta",""))))))</f>
        <v>Muy baja</v>
      </c>
      <c r="W10" s="725">
        <f>+IFERROR(VLOOKUP(V10,Fórmula!$F$1:$G$6,2,FALSE),"")</f>
        <v>0.2</v>
      </c>
      <c r="X10" s="718" t="str">
        <f>IF(U10=20%,"Leve",IF(U10=40%,"Menor",IF(U10=60%,"Moderado",IF(U10=80%,"Mayor",IF(U10=100%,"Catastrófico","")))))</f>
        <v>Leve</v>
      </c>
      <c r="Y10" s="714">
        <f>+IFERROR(VLOOKUP(X10,Fórmula!$H$1:$I$6,2,FALSE),"")</f>
        <v>0.2</v>
      </c>
      <c r="Z10" s="718" t="str">
        <f>+IFERROR(VLOOKUP(V10&amp;X10,Fórmula!$C$2:$D$26,2,FALSE),"")</f>
        <v>Bajo</v>
      </c>
      <c r="AA10" s="714">
        <f>IF(Z10="Bajo",25%,IF(Z10="Moderado",50%,IF(Z10="Alto",75%,IF(Z10="Extremo",100%,""))))</f>
        <v>0.25</v>
      </c>
      <c r="AB10" s="1021" t="s">
        <v>971</v>
      </c>
      <c r="AC10" s="491" t="s">
        <v>972</v>
      </c>
      <c r="AD10" s="393" t="s">
        <v>57</v>
      </c>
      <c r="AE10" s="493">
        <f t="shared" si="0"/>
        <v>0.25</v>
      </c>
      <c r="AF10" s="287" t="s">
        <v>215</v>
      </c>
      <c r="AG10" s="493">
        <f t="shared" ref="AG10:AG14" si="5">IF(AF10="Manual",15%,IF(AF10="Automático",25%,""))</f>
        <v>0.15</v>
      </c>
      <c r="AH10" s="493">
        <f t="shared" si="2"/>
        <v>0.4</v>
      </c>
      <c r="AI10" s="296" t="s">
        <v>24</v>
      </c>
      <c r="AJ10" s="287" t="s">
        <v>973</v>
      </c>
      <c r="AK10" s="287" t="s">
        <v>42</v>
      </c>
      <c r="AL10" s="287" t="s">
        <v>974</v>
      </c>
      <c r="AM10" s="287" t="s">
        <v>975</v>
      </c>
      <c r="AN10" s="287" t="s">
        <v>222</v>
      </c>
      <c r="AO10" s="287" t="s">
        <v>429</v>
      </c>
      <c r="AP10" s="287" t="s">
        <v>224</v>
      </c>
      <c r="AQ10" s="287">
        <f>+AH10*AA10</f>
        <v>0.1</v>
      </c>
      <c r="AR10" s="494">
        <f>+AA10-AQ10</f>
        <v>0.15</v>
      </c>
      <c r="AS10" s="718" t="str">
        <f>+IF(C10="Corrupción","Moderado",IF(AR12&lt;=25%,"Bajo",IF(AR12&lt;=50%,"Moderado",IF(AR12&lt;=75%,"Alto",IF(AR12&gt;75%,"Extremo","")))))</f>
        <v>Bajo</v>
      </c>
      <c r="AT10" s="1032" t="s">
        <v>59</v>
      </c>
      <c r="AU10" s="1029">
        <v>1</v>
      </c>
      <c r="AV10" s="496" t="s">
        <v>976</v>
      </c>
      <c r="AW10" s="497" t="s">
        <v>977</v>
      </c>
    </row>
    <row r="11" spans="1:51" ht="90.75" customHeight="1" x14ac:dyDescent="0.3">
      <c r="A11" s="1023"/>
      <c r="B11" s="732"/>
      <c r="C11" s="732"/>
      <c r="D11" s="732"/>
      <c r="E11" s="732"/>
      <c r="F11" s="1026"/>
      <c r="G11" s="1027"/>
      <c r="H11" s="732"/>
      <c r="I11" s="1028"/>
      <c r="J11" s="732"/>
      <c r="K11" s="732"/>
      <c r="L11" s="716"/>
      <c r="M11" s="732"/>
      <c r="N11" s="732"/>
      <c r="O11" s="732"/>
      <c r="P11" s="732"/>
      <c r="Q11" s="732"/>
      <c r="R11" s="732"/>
      <c r="S11" s="1004"/>
      <c r="T11" s="1004"/>
      <c r="U11" s="1004"/>
      <c r="V11" s="718"/>
      <c r="W11" s="725"/>
      <c r="X11" s="718"/>
      <c r="Y11" s="714"/>
      <c r="Z11" s="718"/>
      <c r="AA11" s="714"/>
      <c r="AB11" s="1021"/>
      <c r="AC11" s="491" t="s">
        <v>978</v>
      </c>
      <c r="AD11" s="393" t="s">
        <v>57</v>
      </c>
      <c r="AE11" s="493">
        <f t="shared" si="0"/>
        <v>0.25</v>
      </c>
      <c r="AF11" s="287" t="s">
        <v>215</v>
      </c>
      <c r="AG11" s="493">
        <f t="shared" si="5"/>
        <v>0.15</v>
      </c>
      <c r="AH11" s="493">
        <f t="shared" si="2"/>
        <v>0.4</v>
      </c>
      <c r="AI11" s="296" t="s">
        <v>24</v>
      </c>
      <c r="AJ11" s="287" t="s">
        <v>979</v>
      </c>
      <c r="AK11" s="287" t="s">
        <v>25</v>
      </c>
      <c r="AL11" s="287" t="s">
        <v>95</v>
      </c>
      <c r="AM11" s="287" t="s">
        <v>980</v>
      </c>
      <c r="AN11" s="287" t="s">
        <v>222</v>
      </c>
      <c r="AO11" s="287" t="s">
        <v>981</v>
      </c>
      <c r="AP11" s="287" t="s">
        <v>224</v>
      </c>
      <c r="AQ11" s="287">
        <f>+AR10*AH11</f>
        <v>0.06</v>
      </c>
      <c r="AR11" s="494">
        <f>+AR10-AQ11</f>
        <v>0.09</v>
      </c>
      <c r="AS11" s="718"/>
      <c r="AT11" s="1032"/>
      <c r="AU11" s="1029"/>
      <c r="AV11" s="496"/>
      <c r="AW11" s="497" t="s">
        <v>977</v>
      </c>
    </row>
    <row r="12" spans="1:51" ht="84" customHeight="1" x14ac:dyDescent="0.3">
      <c r="A12" s="1023"/>
      <c r="B12" s="732"/>
      <c r="C12" s="732"/>
      <c r="D12" s="732"/>
      <c r="E12" s="732"/>
      <c r="F12" s="1026"/>
      <c r="G12" s="1027"/>
      <c r="H12" s="732"/>
      <c r="I12" s="1028"/>
      <c r="J12" s="732"/>
      <c r="K12" s="732"/>
      <c r="L12" s="716"/>
      <c r="M12" s="732"/>
      <c r="N12" s="732"/>
      <c r="O12" s="732"/>
      <c r="P12" s="732"/>
      <c r="Q12" s="732"/>
      <c r="R12" s="732"/>
      <c r="S12" s="1004"/>
      <c r="T12" s="1004"/>
      <c r="U12" s="1004"/>
      <c r="V12" s="718"/>
      <c r="W12" s="725"/>
      <c r="X12" s="718"/>
      <c r="Y12" s="714"/>
      <c r="Z12" s="718"/>
      <c r="AA12" s="714"/>
      <c r="AB12" s="1021"/>
      <c r="AC12" s="491" t="s">
        <v>982</v>
      </c>
      <c r="AD12" s="393" t="s">
        <v>57</v>
      </c>
      <c r="AE12" s="493">
        <f t="shared" si="0"/>
        <v>0.25</v>
      </c>
      <c r="AF12" s="287" t="s">
        <v>215</v>
      </c>
      <c r="AG12" s="493">
        <f t="shared" si="5"/>
        <v>0.15</v>
      </c>
      <c r="AH12" s="493">
        <f t="shared" si="2"/>
        <v>0.4</v>
      </c>
      <c r="AI12" s="296" t="s">
        <v>41</v>
      </c>
      <c r="AJ12" s="287"/>
      <c r="AK12" s="287" t="s">
        <v>25</v>
      </c>
      <c r="AL12" s="287" t="s">
        <v>89</v>
      </c>
      <c r="AM12" s="287" t="s">
        <v>983</v>
      </c>
      <c r="AN12" s="287" t="s">
        <v>222</v>
      </c>
      <c r="AO12" s="287" t="s">
        <v>413</v>
      </c>
      <c r="AP12" s="287" t="s">
        <v>224</v>
      </c>
      <c r="AQ12" s="287">
        <f>+AR11*AH12</f>
        <v>3.5999999999999997E-2</v>
      </c>
      <c r="AR12" s="494">
        <f>+AR11-AQ12</f>
        <v>5.3999999999999999E-2</v>
      </c>
      <c r="AS12" s="718"/>
      <c r="AT12" s="1032"/>
      <c r="AU12" s="498">
        <v>2</v>
      </c>
      <c r="AV12" s="496"/>
      <c r="AW12" s="287" t="s">
        <v>413</v>
      </c>
    </row>
    <row r="13" spans="1:51" ht="143.25" customHeight="1" x14ac:dyDescent="0.3">
      <c r="A13" s="1023" t="s">
        <v>51</v>
      </c>
      <c r="B13" s="732" t="s">
        <v>94</v>
      </c>
      <c r="C13" s="732" t="s">
        <v>58</v>
      </c>
      <c r="D13" s="732" t="s">
        <v>79</v>
      </c>
      <c r="E13" s="732" t="s">
        <v>80</v>
      </c>
      <c r="F13" s="1024" t="s">
        <v>435</v>
      </c>
      <c r="G13" s="1025" t="s">
        <v>436</v>
      </c>
      <c r="H13" s="732" t="s">
        <v>437</v>
      </c>
      <c r="I13" s="1024" t="s">
        <v>438</v>
      </c>
      <c r="J13" s="732" t="s">
        <v>66</v>
      </c>
      <c r="K13" s="732">
        <v>2</v>
      </c>
      <c r="L13" s="716">
        <f>IF(J13="Diaria",+(K13/360),IF(J13="Mensual",+(K13/12),IF(J13="Bimestral",+(K13/6),IF(J13="Trimestral",+(K13/4),IF(J13="Semestral",+(K13/2),IF(J13="Anual",+(K13/1),""))))))</f>
        <v>0.16666666666666666</v>
      </c>
      <c r="M13" s="732" t="s">
        <v>30</v>
      </c>
      <c r="N13" s="732">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732" t="s">
        <v>48</v>
      </c>
      <c r="P13" s="732">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0.4</v>
      </c>
      <c r="Q13" s="732" t="s">
        <v>73</v>
      </c>
      <c r="R13" s="732">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1004" t="s">
        <v>60</v>
      </c>
      <c r="T13" s="1004" t="s">
        <v>73</v>
      </c>
      <c r="U13" s="1004">
        <f>+MAX(N13,P13,R13)</f>
        <v>0.4</v>
      </c>
      <c r="V13" s="718" t="str">
        <f>IF(L13&lt;=20%,"Muy baja",IF(L13&lt;=40%,"Baja",IF(L13&lt;=60%,"Media",IF(L13&lt;=80%,"Alta",IF(L13&lt;=100%,"Muy alta",IF(L13&gt;=100%,"Muy alta",""))))))</f>
        <v>Muy baja</v>
      </c>
      <c r="W13" s="714">
        <f>+IFERROR(VLOOKUP(V13,Fórmula!$F$1:$G$6,2,FALSE),"")</f>
        <v>0.2</v>
      </c>
      <c r="X13" s="720" t="s">
        <v>56</v>
      </c>
      <c r="Y13" s="714">
        <f>+IFERROR(VLOOKUP(X13,Fórmula!$H$1:$I$6,2,FALSE),"")</f>
        <v>0.6</v>
      </c>
      <c r="Z13" s="720" t="s">
        <v>56</v>
      </c>
      <c r="AA13" s="714">
        <f>IF(Z13="Bajo",25%,IF(Z13="Moderado",50%,IF(Z13="Alto",75%,IF(Z13="Extremo",100%,""))))</f>
        <v>0.5</v>
      </c>
      <c r="AB13" s="1021" t="s">
        <v>439</v>
      </c>
      <c r="AC13" s="492" t="s">
        <v>984</v>
      </c>
      <c r="AD13" s="393" t="s">
        <v>57</v>
      </c>
      <c r="AE13" s="493">
        <f t="shared" si="0"/>
        <v>0.25</v>
      </c>
      <c r="AF13" s="287" t="s">
        <v>215</v>
      </c>
      <c r="AG13" s="493">
        <f t="shared" si="5"/>
        <v>0.15</v>
      </c>
      <c r="AH13" s="493">
        <f t="shared" si="2"/>
        <v>0.4</v>
      </c>
      <c r="AI13" s="296" t="s">
        <v>24</v>
      </c>
      <c r="AJ13" s="287" t="s">
        <v>443</v>
      </c>
      <c r="AK13" s="287" t="s">
        <v>25</v>
      </c>
      <c r="AL13" s="287" t="s">
        <v>66</v>
      </c>
      <c r="AM13" s="287" t="s">
        <v>444</v>
      </c>
      <c r="AN13" s="287" t="s">
        <v>222</v>
      </c>
      <c r="AO13" s="287" t="s">
        <v>445</v>
      </c>
      <c r="AP13" s="287" t="s">
        <v>224</v>
      </c>
      <c r="AQ13" s="287">
        <f>+AH13*AA13</f>
        <v>0.2</v>
      </c>
      <c r="AR13" s="494">
        <f>+AA13-AQ13</f>
        <v>0.3</v>
      </c>
      <c r="AS13" s="720" t="str">
        <f>+IF(C13="Corrupción","Moderado",IF(AR14&lt;=25%,"Bajo",IF(AR14&lt;=50%,"Moderado",IF(AR14&lt;=75%,"Alto",IF(AR14&gt;75%,"Extremo","")))))</f>
        <v>Moderado</v>
      </c>
      <c r="AT13" s="1032" t="s">
        <v>59</v>
      </c>
      <c r="AU13" s="495">
        <v>1</v>
      </c>
      <c r="AV13" s="287" t="s">
        <v>446</v>
      </c>
      <c r="AW13" s="296" t="s">
        <v>284</v>
      </c>
    </row>
    <row r="14" spans="1:51" ht="148.5" customHeight="1" x14ac:dyDescent="0.3">
      <c r="A14" s="1023"/>
      <c r="B14" s="732"/>
      <c r="C14" s="732"/>
      <c r="D14" s="732"/>
      <c r="E14" s="732"/>
      <c r="F14" s="1024"/>
      <c r="G14" s="1025"/>
      <c r="H14" s="732"/>
      <c r="I14" s="1024"/>
      <c r="J14" s="732"/>
      <c r="K14" s="732"/>
      <c r="L14" s="716"/>
      <c r="M14" s="732"/>
      <c r="N14" s="732"/>
      <c r="O14" s="732"/>
      <c r="P14" s="732"/>
      <c r="Q14" s="732"/>
      <c r="R14" s="732"/>
      <c r="S14" s="1004"/>
      <c r="T14" s="1004"/>
      <c r="U14" s="1004"/>
      <c r="V14" s="718"/>
      <c r="W14" s="714"/>
      <c r="X14" s="720"/>
      <c r="Y14" s="714"/>
      <c r="Z14" s="720"/>
      <c r="AA14" s="714"/>
      <c r="AB14" s="1021"/>
      <c r="AC14" s="492" t="s">
        <v>985</v>
      </c>
      <c r="AD14" s="393" t="s">
        <v>57</v>
      </c>
      <c r="AE14" s="493">
        <f t="shared" si="0"/>
        <v>0.25</v>
      </c>
      <c r="AF14" s="287" t="s">
        <v>215</v>
      </c>
      <c r="AG14" s="493">
        <f t="shared" si="5"/>
        <v>0.15</v>
      </c>
      <c r="AH14" s="493">
        <f t="shared" si="2"/>
        <v>0.4</v>
      </c>
      <c r="AI14" s="296" t="s">
        <v>24</v>
      </c>
      <c r="AJ14" s="287" t="s">
        <v>450</v>
      </c>
      <c r="AK14" s="287" t="s">
        <v>25</v>
      </c>
      <c r="AL14" s="287" t="s">
        <v>99</v>
      </c>
      <c r="AM14" s="287" t="s">
        <v>451</v>
      </c>
      <c r="AN14" s="287" t="s">
        <v>222</v>
      </c>
      <c r="AO14" s="287" t="s">
        <v>284</v>
      </c>
      <c r="AP14" s="287" t="s">
        <v>224</v>
      </c>
      <c r="AQ14" s="287">
        <f>+AR13*AH14</f>
        <v>0.12</v>
      </c>
      <c r="AR14" s="494">
        <f>+AR13-AQ14</f>
        <v>0.18</v>
      </c>
      <c r="AS14" s="720"/>
      <c r="AT14" s="1032"/>
      <c r="AU14" s="498">
        <v>2</v>
      </c>
      <c r="AV14" s="393" t="s">
        <v>452</v>
      </c>
      <c r="AW14" s="296" t="s">
        <v>284</v>
      </c>
    </row>
    <row r="15" spans="1:51" ht="185.25" customHeight="1" x14ac:dyDescent="0.3">
      <c r="A15" s="1023" t="s">
        <v>51</v>
      </c>
      <c r="B15" s="732" t="s">
        <v>94</v>
      </c>
      <c r="C15" s="732" t="s">
        <v>1196</v>
      </c>
      <c r="D15" s="732" t="s">
        <v>12</v>
      </c>
      <c r="E15" s="732" t="s">
        <v>36</v>
      </c>
      <c r="F15" s="1027" t="s">
        <v>986</v>
      </c>
      <c r="G15" s="1027" t="s">
        <v>1288</v>
      </c>
      <c r="H15" s="1027" t="s">
        <v>987</v>
      </c>
      <c r="I15" s="1027" t="s">
        <v>988</v>
      </c>
      <c r="J15" s="732" t="s">
        <v>66</v>
      </c>
      <c r="K15" s="732">
        <v>0</v>
      </c>
      <c r="L15" s="716">
        <f>IF(J15="Diaria",+(K15/360),IF(J15="Mensual",+(K15/12),IF(J15="Bimestral",+(K15/6),IF(J15="Trimestral",+(K15/4),IF(J15="Semestral",+(K15/2),IF(J15="Anual",+(K15/1),""))))))</f>
        <v>0</v>
      </c>
      <c r="M15" s="732" t="s">
        <v>30</v>
      </c>
      <c r="N15" s="732">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732" t="s">
        <v>31</v>
      </c>
      <c r="P15" s="732">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0.2</v>
      </c>
      <c r="Q15" s="732" t="s">
        <v>73</v>
      </c>
      <c r="R15" s="732">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1004" t="s">
        <v>73</v>
      </c>
      <c r="T15" s="1004" t="s">
        <v>73</v>
      </c>
      <c r="U15" s="1004">
        <f>+MAX(N15,P15,R15)</f>
        <v>0.2</v>
      </c>
      <c r="V15" s="718" t="str">
        <f>IF(L15&lt;=20%,"Muy baja",IF(L15&lt;=40%,"Baja",IF(L15&lt;=60%,"Media",IF(L15&lt;=80%,"Alta",IF(L15&lt;=100%,"Muy alta",IF(L15&gt;=100%,"Muy alta",""))))))</f>
        <v>Muy baja</v>
      </c>
      <c r="W15" s="725">
        <f>+IFERROR(VLOOKUP(V15,Fórmula!$F$1:$G$6,2,FALSE),"")</f>
        <v>0.2</v>
      </c>
      <c r="X15" s="718" t="str">
        <f>IF(U15=20%,"Leve",IF(U15=40%,"Menor",IF(U15=60%,"Moderado",IF(U15=80%,"Mayor",IF(U15=100%,"Catastrófico","")))))</f>
        <v>Leve</v>
      </c>
      <c r="Y15" s="725">
        <f>+IFERROR(VLOOKUP(X15,Fórmula!$H$1:$I$6,2,FALSE),"")</f>
        <v>0.2</v>
      </c>
      <c r="Z15" s="718" t="str">
        <f>+IFERROR(VLOOKUP(V15&amp;X15,Fórmula!$C$2:$D$26,2,FALSE),"")</f>
        <v>Bajo</v>
      </c>
      <c r="AA15" s="714">
        <f>IF(Z15="Bajo",25%,IF(Z15="Moderado",50%,IF(Z15="Alto",75%,IF(Z15="Extremo",100%,""))))</f>
        <v>0.25</v>
      </c>
      <c r="AB15" s="1021" t="s">
        <v>989</v>
      </c>
      <c r="AC15" s="268" t="s">
        <v>990</v>
      </c>
      <c r="AD15" s="393" t="s">
        <v>57</v>
      </c>
      <c r="AE15" s="493">
        <f t="shared" si="0"/>
        <v>0.25</v>
      </c>
      <c r="AF15" s="287" t="s">
        <v>215</v>
      </c>
      <c r="AG15" s="493">
        <f>IF(AF15="Manual",15%,IF(AF15="Automático",25%,""))</f>
        <v>0.15</v>
      </c>
      <c r="AH15" s="493">
        <f t="shared" si="2"/>
        <v>0.4</v>
      </c>
      <c r="AI15" s="296" t="s">
        <v>24</v>
      </c>
      <c r="AJ15" s="82" t="s">
        <v>991</v>
      </c>
      <c r="AK15" s="287" t="s">
        <v>42</v>
      </c>
      <c r="AL15" s="287" t="s">
        <v>992</v>
      </c>
      <c r="AM15" s="287" t="s">
        <v>993</v>
      </c>
      <c r="AN15" s="287" t="s">
        <v>222</v>
      </c>
      <c r="AO15" s="287" t="s">
        <v>994</v>
      </c>
      <c r="AP15" s="287" t="s">
        <v>224</v>
      </c>
      <c r="AQ15" s="287">
        <f>+AH15*AA15</f>
        <v>0.1</v>
      </c>
      <c r="AR15" s="494">
        <f>+AA15-AQ15</f>
        <v>0.15</v>
      </c>
      <c r="AS15" s="718" t="str">
        <f>+IF(C15="Corrupción","Moderado",IF(AR16&lt;=25%,"Bajo",IF(AR16&lt;=50%,"Moderado",IF(AR16&lt;=75%,"Alto",IF(AR16&gt;75%,"Extremo","")))))</f>
        <v>Bajo</v>
      </c>
      <c r="AT15" s="1032" t="s">
        <v>59</v>
      </c>
      <c r="AU15" s="149"/>
      <c r="AV15" s="83"/>
      <c r="AW15" s="361" t="s">
        <v>284</v>
      </c>
    </row>
    <row r="16" spans="1:51" ht="175.5" customHeight="1" thickBot="1" x14ac:dyDescent="0.35">
      <c r="A16" s="1030"/>
      <c r="B16" s="1003"/>
      <c r="C16" s="1003"/>
      <c r="D16" s="1003"/>
      <c r="E16" s="1003"/>
      <c r="F16" s="742"/>
      <c r="G16" s="742"/>
      <c r="H16" s="742"/>
      <c r="I16" s="742"/>
      <c r="J16" s="1003"/>
      <c r="K16" s="1003"/>
      <c r="L16" s="1031"/>
      <c r="M16" s="1003"/>
      <c r="N16" s="1003"/>
      <c r="O16" s="1003"/>
      <c r="P16" s="1003"/>
      <c r="Q16" s="1003"/>
      <c r="R16" s="1003"/>
      <c r="S16" s="1034"/>
      <c r="T16" s="1034"/>
      <c r="U16" s="1034"/>
      <c r="V16" s="814"/>
      <c r="W16" s="1035"/>
      <c r="X16" s="814"/>
      <c r="Y16" s="1035"/>
      <c r="Z16" s="814"/>
      <c r="AA16" s="751"/>
      <c r="AB16" s="1022"/>
      <c r="AC16" s="492" t="s">
        <v>995</v>
      </c>
      <c r="AD16" s="393" t="s">
        <v>57</v>
      </c>
      <c r="AE16" s="493">
        <f t="shared" ref="AE16" si="6">IF(AD16="Preventivo",25%,IF(AD16="Detectivo",15%,IF(AD16="Correctivo",10%,"")))</f>
        <v>0.25</v>
      </c>
      <c r="AF16" s="287" t="s">
        <v>215</v>
      </c>
      <c r="AG16" s="493">
        <f t="shared" ref="AG16" si="7">IF(AF16="Manual",15%,IF(AF16="Automático",25%,""))</f>
        <v>0.15</v>
      </c>
      <c r="AH16" s="493">
        <f t="shared" ref="AH16" si="8">+AG16+AE16</f>
        <v>0.4</v>
      </c>
      <c r="AI16" s="296" t="s">
        <v>24</v>
      </c>
      <c r="AJ16" s="287" t="s">
        <v>450</v>
      </c>
      <c r="AK16" s="287" t="s">
        <v>25</v>
      </c>
      <c r="AL16" s="287" t="s">
        <v>99</v>
      </c>
      <c r="AM16" s="287" t="s">
        <v>451</v>
      </c>
      <c r="AN16" s="287" t="s">
        <v>222</v>
      </c>
      <c r="AO16" s="287" t="s">
        <v>284</v>
      </c>
      <c r="AP16" s="287" t="s">
        <v>224</v>
      </c>
      <c r="AQ16" s="412">
        <f>+AR15*AH16</f>
        <v>0.06</v>
      </c>
      <c r="AR16" s="499">
        <f>+AR15-AQ16</f>
        <v>0.09</v>
      </c>
      <c r="AS16" s="814"/>
      <c r="AT16" s="1033"/>
      <c r="AU16" s="500"/>
      <c r="AV16" s="501" t="s">
        <v>452</v>
      </c>
      <c r="AW16" s="296" t="s">
        <v>284</v>
      </c>
    </row>
    <row r="17" spans="1:49" ht="346.2" thickBot="1" x14ac:dyDescent="0.35">
      <c r="A17" s="505" t="s">
        <v>217</v>
      </c>
      <c r="B17" s="502" t="s">
        <v>94</v>
      </c>
      <c r="C17" s="506" t="s">
        <v>92</v>
      </c>
      <c r="D17" s="506" t="s">
        <v>79</v>
      </c>
      <c r="E17" s="507" t="s">
        <v>36</v>
      </c>
      <c r="F17" s="508" t="s">
        <v>596</v>
      </c>
      <c r="G17" s="507" t="s">
        <v>597</v>
      </c>
      <c r="H17" s="507" t="s">
        <v>598</v>
      </c>
      <c r="I17" s="490" t="s">
        <v>599</v>
      </c>
      <c r="J17" s="506" t="s">
        <v>66</v>
      </c>
      <c r="K17" s="506">
        <v>1</v>
      </c>
      <c r="L17" s="509">
        <v>2.7777777777777779E-3</v>
      </c>
      <c r="M17" s="506" t="s">
        <v>30</v>
      </c>
      <c r="N17" s="506">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0.2</v>
      </c>
      <c r="O17" s="506" t="s">
        <v>64</v>
      </c>
      <c r="P17" s="506">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0.6</v>
      </c>
      <c r="Q17" s="506" t="s">
        <v>73</v>
      </c>
      <c r="R17" s="506">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510" t="s">
        <v>60</v>
      </c>
      <c r="T17" s="510" t="s">
        <v>45</v>
      </c>
      <c r="U17" s="510">
        <f>+MAX(N17,P17,R17)</f>
        <v>0.6</v>
      </c>
      <c r="V17" s="289" t="str">
        <f>IF(L17&lt;=20%,"Muy baja",IF(L17&lt;=40%,"Baja",IF(L17&lt;=60%,"Media",IF(L17&lt;=80%,"Alta",IF(L17&lt;=100%,"Muy alta",IF(L17&gt;=100%,"Muy alta",""))))))</f>
        <v>Muy baja</v>
      </c>
      <c r="W17" s="271">
        <f>+IFERROR(VLOOKUP(V17,Fórmula!$F$1:$G$6,2,FALSE),"")</f>
        <v>0.2</v>
      </c>
      <c r="X17" s="280" t="str">
        <f>IF(U17=20%,"Leve",IF(U17=40%,"Menor",IF(U17=60%,"Moderado",IF(U17=80%,"Mayor",IF(U17=100%,"Catastrófico","")))))</f>
        <v>Moderado</v>
      </c>
      <c r="Y17" s="297" t="s">
        <v>56</v>
      </c>
      <c r="Z17" s="280" t="str">
        <f>+IFERROR(VLOOKUP(V17&amp;X17,Fórmula!$C$2:$D$26,2,FALSE),"")</f>
        <v>Moderado</v>
      </c>
      <c r="AA17" s="297" t="s">
        <v>56</v>
      </c>
      <c r="AB17" s="485" t="s">
        <v>600</v>
      </c>
      <c r="AC17" s="57" t="s">
        <v>641</v>
      </c>
      <c r="AD17" s="503" t="s">
        <v>215</v>
      </c>
      <c r="AE17" s="503">
        <v>0.23</v>
      </c>
      <c r="AF17" s="490" t="s">
        <v>215</v>
      </c>
      <c r="AG17" s="503">
        <f t="shared" ref="AG17" si="9">IF(AF17="Manual",15%,IF(AF17="Automático",25%,""))</f>
        <v>0.15</v>
      </c>
      <c r="AH17" s="503">
        <f t="shared" ref="AH17" si="10">+AG17+AE17</f>
        <v>0.38</v>
      </c>
      <c r="AI17" s="506" t="s">
        <v>24</v>
      </c>
      <c r="AJ17" s="490" t="s">
        <v>640</v>
      </c>
      <c r="AK17" s="513">
        <v>1</v>
      </c>
      <c r="AL17" s="412" t="s">
        <v>763</v>
      </c>
      <c r="AM17" s="244" t="s">
        <v>156</v>
      </c>
      <c r="AN17" s="30">
        <v>45839</v>
      </c>
      <c r="AO17" s="30">
        <v>46022</v>
      </c>
      <c r="AP17" s="30" t="s">
        <v>764</v>
      </c>
      <c r="AQ17" s="512">
        <v>0.3</v>
      </c>
      <c r="AR17" s="340" t="s">
        <v>56</v>
      </c>
      <c r="AS17" s="340" t="s">
        <v>56</v>
      </c>
      <c r="AT17" s="504" t="s">
        <v>59</v>
      </c>
      <c r="AU17" s="526">
        <v>1</v>
      </c>
      <c r="AV17" s="520" t="s">
        <v>602</v>
      </c>
      <c r="AW17" s="525" t="s">
        <v>996</v>
      </c>
    </row>
    <row r="18" spans="1:49" ht="303" thickBot="1" x14ac:dyDescent="0.35">
      <c r="A18" s="1015" t="s">
        <v>51</v>
      </c>
      <c r="B18" s="1001" t="s">
        <v>94</v>
      </c>
      <c r="C18" s="1001" t="s">
        <v>109</v>
      </c>
      <c r="D18" s="1001" t="s">
        <v>642</v>
      </c>
      <c r="E18" s="732" t="s">
        <v>91</v>
      </c>
      <c r="F18" s="287" t="s">
        <v>997</v>
      </c>
      <c r="G18" s="1017" t="s">
        <v>998</v>
      </c>
      <c r="H18" s="1018" t="s">
        <v>999</v>
      </c>
      <c r="I18" s="1019" t="s">
        <v>1000</v>
      </c>
      <c r="J18" s="1001" t="s">
        <v>33</v>
      </c>
      <c r="K18" s="1001">
        <v>72</v>
      </c>
      <c r="L18" s="1009">
        <f>IF(J18="Diaria",+(K18/360),IF(J18="Mensual",+(K18/12),IF(J18="Bimestral",+(K18/6),IF(J18="Trimestral",+(K18/4),IF(J18="Semestral",+(K18/2),IF(J18="Anual",+(K18/1),""))))))</f>
        <v>0.2</v>
      </c>
      <c r="M18" s="1001" t="s">
        <v>73</v>
      </c>
      <c r="N18" s="506">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v>
      </c>
      <c r="O18" s="1001" t="s">
        <v>64</v>
      </c>
      <c r="P18" s="506">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0.6</v>
      </c>
      <c r="Q18" s="1001" t="s">
        <v>73</v>
      </c>
      <c r="R18" s="506">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1011" t="s">
        <v>72</v>
      </c>
      <c r="T18" s="1011" t="s">
        <v>28</v>
      </c>
      <c r="U18" s="510">
        <f t="shared" ref="U18:U21" si="11">+MAX(N18,P18,R18)</f>
        <v>0.6</v>
      </c>
      <c r="V18" s="816" t="str">
        <f t="shared" ref="V18" si="12">IF(L18&lt;=20%,"Muy baja",IF(L18&lt;=40%,"Baja",IF(L18&lt;=60%,"Media",IF(L18&lt;=80%,"Alta",IF(L18&lt;=100%,"Muy alta",IF(L18&gt;=100%,"Muy alta",""))))))</f>
        <v>Muy baja</v>
      </c>
      <c r="W18" s="449" t="str">
        <f>+IFERROR(VLOOKUP(V18,[15]Fórmula!$F$1:$G$6,2,FALSE),"")</f>
        <v/>
      </c>
      <c r="X18" s="816" t="str">
        <f t="shared" ref="X18" si="13">IF(U18=20%,"Leve",IF(U18=40%,"Menor",IF(U18=60%,"Moderado",IF(U18=80%,"Mayor",IF(U18=100%,"Catastrófico","")))))</f>
        <v>Moderado</v>
      </c>
      <c r="Y18" s="449">
        <f>+IFERROR(VLOOKUP(X18,[6]Fórmula!$H$1:$I$6,2,FALSE),"")</f>
        <v>0.6</v>
      </c>
      <c r="Z18" s="798" t="str">
        <f>+IFERROR(VLOOKUP(V18&amp;X18,[6]Fórmula!$C$2:$D$26,2,FALSE),"")</f>
        <v>Moderado</v>
      </c>
      <c r="AA18" s="449">
        <f t="shared" ref="AA18:AA21" si="14">IF(Z18="Bajo",25%,IF(Z18="Moderado",50%,IF(Z18="Alto",75%,IF(Z18="Extremo",100%,""))))</f>
        <v>0.5</v>
      </c>
      <c r="AB18" s="1005" t="s">
        <v>1001</v>
      </c>
      <c r="AC18" s="511" t="s">
        <v>1308</v>
      </c>
      <c r="AD18" s="514" t="e">
        <f>IF(#REF!="Preventivo",25%,IF(#REF!="Detectivo",15%,IF(#REF!="Correctivo",10%,"")))</f>
        <v>#REF!</v>
      </c>
      <c r="AE18" s="490" t="s">
        <v>215</v>
      </c>
      <c r="AF18" s="511">
        <f t="shared" ref="AF18:AF19" si="15">IF(AE18="Manual",15%,IF(AE18="Automático",25%,""))</f>
        <v>0.15</v>
      </c>
      <c r="AG18" s="514" t="e">
        <f t="shared" ref="AG18:AG19" si="16">+AF18+AD18</f>
        <v>#REF!</v>
      </c>
      <c r="AH18" s="515" t="s">
        <v>216</v>
      </c>
      <c r="AI18" s="506" t="s">
        <v>41</v>
      </c>
      <c r="AJ18" s="490" t="s">
        <v>304</v>
      </c>
      <c r="AK18" s="490" t="e">
        <f>+#REF!*#REF!</f>
        <v>#REF!</v>
      </c>
      <c r="AL18" s="516" t="e">
        <f>+#REF!-AK18</f>
        <v>#REF!</v>
      </c>
      <c r="AM18" s="280" t="e">
        <f>+IF(F18="Corrupción","Moderado",IF(AL18&lt;=25%,"Bajo",IF(AL18&lt;=50%,"Moderado",IF(AL18&lt;=75%,"Alto",IF(AL18&gt;75%,"Extremo","")))))</f>
        <v>#REF!</v>
      </c>
      <c r="AN18" s="1013" t="s">
        <v>59</v>
      </c>
      <c r="AR18" s="23"/>
      <c r="AS18" s="816" t="str">
        <f>+IF(L18="Corrupción","Moderado",IF(AR18&lt;=25%,"Bajo",IF(AR18&lt;=50%,"Moderado",IF(AR18&lt;=75%,"Alto",IF(AR18&gt;75%,"Extremo","")))))</f>
        <v>Bajo</v>
      </c>
      <c r="AT18" s="1007" t="s">
        <v>59</v>
      </c>
      <c r="AU18" s="83"/>
      <c r="AV18" s="83"/>
      <c r="AW18" s="84"/>
    </row>
    <row r="19" spans="1:49" ht="208.5" customHeight="1" thickBot="1" x14ac:dyDescent="0.35">
      <c r="A19" s="1016"/>
      <c r="B19" s="1002"/>
      <c r="C19" s="1002"/>
      <c r="D19" s="1002"/>
      <c r="E19" s="732"/>
      <c r="F19" s="33" t="s">
        <v>1002</v>
      </c>
      <c r="G19" s="1017"/>
      <c r="H19" s="1018"/>
      <c r="I19" s="1020"/>
      <c r="J19" s="1002"/>
      <c r="K19" s="1002"/>
      <c r="L19" s="1010"/>
      <c r="M19" s="1002"/>
      <c r="N19" s="506" t="str">
        <f t="shared" ref="N19:N22" si="17">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
      </c>
      <c r="O19" s="1002"/>
      <c r="P19" s="506" t="str">
        <f t="shared" ref="P19:P22" si="18">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
      </c>
      <c r="Q19" s="1002"/>
      <c r="R19" s="506" t="str">
        <f t="shared" ref="R19:R21" si="19">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
      </c>
      <c r="S19" s="1012"/>
      <c r="T19" s="1012"/>
      <c r="U19" s="510">
        <f t="shared" si="11"/>
        <v>0</v>
      </c>
      <c r="V19" s="817"/>
      <c r="W19" s="449" t="str">
        <f>+IFERROR(VLOOKUP(V19,[6]Fórmula!$F$1:$G$6,2,FALSE),"")</f>
        <v/>
      </c>
      <c r="X19" s="817"/>
      <c r="Y19" s="449" t="str">
        <f>+IFERROR(VLOOKUP(X19,[6]Fórmula!$H$1:$I$6,2,FALSE),"")</f>
        <v/>
      </c>
      <c r="Z19" s="800"/>
      <c r="AA19" s="449" t="str">
        <f t="shared" si="14"/>
        <v/>
      </c>
      <c r="AB19" s="1006"/>
      <c r="AC19" s="517" t="s">
        <v>1003</v>
      </c>
      <c r="AD19" s="514" t="e">
        <f>IF(#REF!="Preventivo",25%,IF(#REF!="Detectivo",15%,IF(#REF!="Correctivo",10%,"")))</f>
        <v>#REF!</v>
      </c>
      <c r="AE19" s="490" t="s">
        <v>215</v>
      </c>
      <c r="AF19" s="514">
        <f t="shared" si="15"/>
        <v>0.15</v>
      </c>
      <c r="AG19" s="514" t="e">
        <f t="shared" si="16"/>
        <v>#REF!</v>
      </c>
      <c r="AH19" s="515" t="s">
        <v>216</v>
      </c>
      <c r="AI19" s="518" t="s">
        <v>24</v>
      </c>
      <c r="AJ19" s="515" t="s">
        <v>914</v>
      </c>
      <c r="AK19" s="490" t="e">
        <f>+#REF!*#REF!</f>
        <v>#REF!</v>
      </c>
      <c r="AL19" s="516" t="e">
        <f>+#REF!-AK19</f>
        <v>#REF!</v>
      </c>
      <c r="AM19" s="280" t="e">
        <f>+IF(F19="Corrupción","Moderado",IF(AL19&lt;=25%,"Bajo",IF(AL19&lt;=50%,"Moderado",IF(AL19&lt;=75%,"Alto",IF(AL19&gt;75%,"Extremo","")))))</f>
        <v>#REF!</v>
      </c>
      <c r="AN19" s="1014"/>
      <c r="AR19" s="23"/>
      <c r="AS19" s="934"/>
      <c r="AT19" s="1008"/>
      <c r="AU19" s="83"/>
      <c r="AV19" s="83"/>
      <c r="AW19" s="84"/>
    </row>
    <row r="20" spans="1:49" ht="72" customHeight="1" thickBot="1" x14ac:dyDescent="0.35">
      <c r="A20" s="804" t="s">
        <v>51</v>
      </c>
      <c r="B20" s="786" t="s">
        <v>94</v>
      </c>
      <c r="C20" s="786" t="s">
        <v>1196</v>
      </c>
      <c r="D20" s="1001" t="s">
        <v>642</v>
      </c>
      <c r="E20" s="732" t="s">
        <v>36</v>
      </c>
      <c r="F20" s="363" t="s">
        <v>1197</v>
      </c>
      <c r="G20" s="689" t="s">
        <v>1276</v>
      </c>
      <c r="H20" s="958" t="s">
        <v>1282</v>
      </c>
      <c r="I20" s="825" t="s">
        <v>1199</v>
      </c>
      <c r="J20" s="786" t="s">
        <v>66</v>
      </c>
      <c r="K20" s="959">
        <v>0.08</v>
      </c>
      <c r="L20" s="960">
        <f>IF(J20="Diaria",+(K20/360),IF(J20="Mensual",+(K20/12),IF(J20="Bimestral",+(K20/6),IF(J20="Trimestral",+(K20/4),IF(J20="Semestral",+(K20/2),IF(J20="Anual",+(K20/1),""))))))</f>
        <v>6.6666666666666671E-3</v>
      </c>
      <c r="M20" s="786" t="s">
        <v>30</v>
      </c>
      <c r="N20" s="282">
        <f t="shared" si="17"/>
        <v>0.2</v>
      </c>
      <c r="O20" s="786" t="s">
        <v>64</v>
      </c>
      <c r="P20" s="282">
        <f t="shared" si="18"/>
        <v>0.6</v>
      </c>
      <c r="Q20" s="786" t="s">
        <v>73</v>
      </c>
      <c r="R20" s="282">
        <f t="shared" si="19"/>
        <v>0</v>
      </c>
      <c r="S20" s="792" t="s">
        <v>72</v>
      </c>
      <c r="T20" s="792" t="s">
        <v>28</v>
      </c>
      <c r="U20" s="278">
        <f t="shared" si="11"/>
        <v>0.6</v>
      </c>
      <c r="V20" s="816" t="str">
        <f>IF(L20&lt;=20%,"Muy baja",IF(L20&lt;=40%,"Baja",IF(L20&lt;=60%,"Media",IF(L20&lt;=80%,"Alta",IF(L20&lt;=100%,"Muy alta",IF(L20&gt;=100%,"Muy alta",""))))))</f>
        <v>Muy baja</v>
      </c>
      <c r="W20" s="449">
        <f>+IFERROR(VLOOKUP(V20,[6]Fórmula!$F$1:$G$6,2,FALSE),"")</f>
        <v>0.2</v>
      </c>
      <c r="X20" s="798" t="str">
        <f>IF(U20=20%,"Leve",IF(U20=40%,"Menor",IF(U20=60%,"Moderado",IF(U20=80%,"Mayor",IF(U20=100%,"Catastrófico","")))))</f>
        <v>Moderado</v>
      </c>
      <c r="Y20" s="449">
        <f>+IFERROR(VLOOKUP(X20,[6]Fórmula!$H$1:$I$6,2,FALSE),"")</f>
        <v>0.6</v>
      </c>
      <c r="Z20" s="818" t="str">
        <f>+IFERROR(VLOOKUP(V20&amp;X20,[6]Fórmula!$C$2:$D$26,2,FALSE),"")</f>
        <v>Moderado</v>
      </c>
      <c r="AA20" s="449">
        <f t="shared" si="14"/>
        <v>0.5</v>
      </c>
      <c r="AB20" s="822"/>
      <c r="AC20" s="962" t="s">
        <v>1200</v>
      </c>
      <c r="AD20" s="786" t="s">
        <v>57</v>
      </c>
      <c r="AE20" s="451">
        <f t="shared" ref="AE20:AE22" si="20">IF(AD20="Preventivo",25%,IF(AD20="Detectivo",15%,IF(AD20="Correctivo",10%,"")))</f>
        <v>0.25</v>
      </c>
      <c r="AF20" s="786" t="s">
        <v>215</v>
      </c>
      <c r="AG20" s="451">
        <f t="shared" ref="AG20:AG22" si="21">IF(AF20="Manual",15%,IF(AF20="Automático",25%,""))</f>
        <v>0.15</v>
      </c>
      <c r="AH20" s="829">
        <f t="shared" ref="AH20:AH22" si="22">+AG20+AE20</f>
        <v>0.4</v>
      </c>
      <c r="AI20" s="922" t="s">
        <v>24</v>
      </c>
      <c r="AJ20" s="922"/>
      <c r="AL20" s="24"/>
      <c r="AM20" s="818" t="str">
        <f>+IF(B20="Corrupción","Moderado",IF(AL20&lt;=25%,"Bajo",IF(AL20&lt;=50%,"Moderado",IF(AL20&lt;=75%,"Alto",IF(AL20&gt;75%,"Extremo","")))))</f>
        <v>Bajo</v>
      </c>
      <c r="AN20" s="783" t="s">
        <v>59</v>
      </c>
      <c r="AO20" s="83"/>
      <c r="AP20" s="83"/>
      <c r="AQ20" s="84"/>
      <c r="AR20" s="519"/>
      <c r="AS20" s="988" t="s">
        <v>56</v>
      </c>
      <c r="AT20" s="990" t="s">
        <v>59</v>
      </c>
      <c r="AU20" s="555">
        <v>45351</v>
      </c>
      <c r="AV20" s="555"/>
      <c r="AW20" s="556"/>
    </row>
    <row r="21" spans="1:49" ht="63" customHeight="1" thickBot="1" x14ac:dyDescent="0.35">
      <c r="A21" s="806"/>
      <c r="B21" s="788"/>
      <c r="C21" s="788"/>
      <c r="D21" s="1002"/>
      <c r="E21" s="1003"/>
      <c r="F21" s="363" t="s">
        <v>1198</v>
      </c>
      <c r="G21" s="689"/>
      <c r="H21" s="958"/>
      <c r="I21" s="826"/>
      <c r="J21" s="788"/>
      <c r="K21" s="788"/>
      <c r="L21" s="961"/>
      <c r="M21" s="788"/>
      <c r="N21" s="282" t="str">
        <f t="shared" si="17"/>
        <v/>
      </c>
      <c r="O21" s="788"/>
      <c r="P21" s="282" t="str">
        <f t="shared" si="18"/>
        <v/>
      </c>
      <c r="Q21" s="788"/>
      <c r="R21" s="282" t="str">
        <f t="shared" si="19"/>
        <v/>
      </c>
      <c r="S21" s="794"/>
      <c r="T21" s="794"/>
      <c r="U21" s="278">
        <f t="shared" si="11"/>
        <v>0</v>
      </c>
      <c r="V21" s="817"/>
      <c r="W21" s="449" t="str">
        <f>+IFERROR(VLOOKUP(V21,[6]Fórmula!$F$1:$G$6,2,FALSE),"")</f>
        <v/>
      </c>
      <c r="X21" s="800"/>
      <c r="Y21" s="449" t="str">
        <f>+IFERROR(VLOOKUP(X21,[6]Fórmula!$H$1:$I$6,2,FALSE),"")</f>
        <v/>
      </c>
      <c r="Z21" s="819"/>
      <c r="AA21" s="449" t="str">
        <f t="shared" si="14"/>
        <v/>
      </c>
      <c r="AB21" s="956"/>
      <c r="AC21" s="963"/>
      <c r="AD21" s="821"/>
      <c r="AE21" s="451" t="str">
        <f t="shared" si="20"/>
        <v/>
      </c>
      <c r="AF21" s="821"/>
      <c r="AG21" s="451" t="str">
        <f t="shared" si="21"/>
        <v/>
      </c>
      <c r="AH21" s="924"/>
      <c r="AI21" s="923"/>
      <c r="AJ21" s="923"/>
      <c r="AL21" s="24"/>
      <c r="AM21" s="947"/>
      <c r="AN21" s="820"/>
      <c r="AO21" s="83"/>
      <c r="AP21" s="83"/>
      <c r="AQ21" s="84"/>
      <c r="AR21" s="519"/>
      <c r="AS21" s="989"/>
      <c r="AT21" s="991"/>
      <c r="AU21" s="555">
        <v>45351</v>
      </c>
      <c r="AV21" s="555"/>
      <c r="AW21" s="556"/>
    </row>
    <row r="22" spans="1:49" s="617" customFormat="1" ht="408" customHeight="1" x14ac:dyDescent="0.3">
      <c r="A22" s="602" t="s">
        <v>51</v>
      </c>
      <c r="B22" s="29" t="s">
        <v>1264</v>
      </c>
      <c r="C22" s="29" t="s">
        <v>58</v>
      </c>
      <c r="D22" s="29" t="s">
        <v>79</v>
      </c>
      <c r="E22" s="29" t="s">
        <v>80</v>
      </c>
      <c r="F22" s="40" t="s">
        <v>1261</v>
      </c>
      <c r="G22" s="182" t="s">
        <v>533</v>
      </c>
      <c r="H22" s="622" t="s">
        <v>1262</v>
      </c>
      <c r="I22" s="40" t="s">
        <v>1263</v>
      </c>
      <c r="J22" s="603" t="s">
        <v>95</v>
      </c>
      <c r="K22" s="604">
        <v>1</v>
      </c>
      <c r="L22" s="605">
        <f>IF(J22="Diaria",+(K22/360),IF(J22="Mensual",+(K22/12),IF(J22="Bimestral",+(K22/6),IF(J22="Trimestral",+(K22/4),IF(J22="Semestral",+(K22/2),IF(J22="Anual",+(K22/1),""))))))</f>
        <v>0.5</v>
      </c>
      <c r="M22" s="604" t="s">
        <v>47</v>
      </c>
      <c r="N22" s="588">
        <f t="shared" si="17"/>
        <v>0.4</v>
      </c>
      <c r="O22" s="606" t="s">
        <v>76</v>
      </c>
      <c r="P22" s="588" t="str">
        <f t="shared" si="18"/>
        <v/>
      </c>
      <c r="Q22" s="604" t="s">
        <v>73</v>
      </c>
      <c r="R22" s="588">
        <f>IF(Q22="Interrupción de la operación por menos de un día",20%,IF(Q22="Interrupción de la operación por un día completo",40%,IF(Q22="Interrupción de la operación mayor a 1 día y menor a 2 días",60%,IF(Q22="Interrupción de la operación por dos días completos",80%,IF(Q22="Interrupción de la operación por más de dos días",100%,IF(Q22="NA",0%,""))))))</f>
        <v>0</v>
      </c>
      <c r="S22" s="607" t="s">
        <v>60</v>
      </c>
      <c r="T22" s="607" t="s">
        <v>73</v>
      </c>
      <c r="U22" s="608">
        <f>+MAX(N22,P22,R22)</f>
        <v>0.4</v>
      </c>
      <c r="V22" s="609" t="str">
        <f>IF(L22&lt;=20%,"Muy baja",IF(L22&lt;=40%,"Baja",IF(L22&lt;=60%,"Media",IF(L22&lt;=80%,"Alta",IF(L22&lt;=100%,"Muy alta",IF(L22&gt;=100%,"Muy alta",""))))))</f>
        <v>Media</v>
      </c>
      <c r="W22" s="610">
        <f>+IFERROR(VLOOKUP(V22,[3]Fórmula!$F$1:$G$6,2,FALSE),"")</f>
        <v>0.6</v>
      </c>
      <c r="X22" s="611" t="s">
        <v>56</v>
      </c>
      <c r="Y22" s="610">
        <f>+IFERROR(VLOOKUP(X22,[3]Fórmula!$H$1:$I$6,2,FALSE),"")</f>
        <v>0.6</v>
      </c>
      <c r="Z22" s="611" t="str">
        <f>+IFERROR(VLOOKUP(V22&amp;X22,[3]Fórmula!$C$2:$D$26,2,FALSE),"")</f>
        <v>Moderado</v>
      </c>
      <c r="AA22" s="612">
        <f>IF(Z22="Bajo",25%,IF(Z22="Moderado",50%,IF(Z22="Alto",75%,IF(Z22="Extremo",100%,""))))</f>
        <v>0.5</v>
      </c>
      <c r="AB22" s="613"/>
      <c r="AC22" s="603" t="s">
        <v>1311</v>
      </c>
      <c r="AD22" s="40" t="s">
        <v>57</v>
      </c>
      <c r="AE22" s="589">
        <f t="shared" si="20"/>
        <v>0.25</v>
      </c>
      <c r="AF22" s="40" t="s">
        <v>215</v>
      </c>
      <c r="AG22" s="589">
        <f t="shared" si="21"/>
        <v>0.15</v>
      </c>
      <c r="AH22" s="589">
        <f t="shared" si="22"/>
        <v>0.4</v>
      </c>
      <c r="AI22" s="40" t="s">
        <v>216</v>
      </c>
      <c r="AJ22" s="40" t="s">
        <v>24</v>
      </c>
      <c r="AK22" s="40" t="s">
        <v>1312</v>
      </c>
      <c r="AL22" s="29">
        <f>+AA22*AH22</f>
        <v>0.2</v>
      </c>
      <c r="AM22" s="614">
        <f>+AA22-AL22</f>
        <v>0.3</v>
      </c>
      <c r="AN22" s="615" t="str">
        <f>IF(AM22&lt;=25%,"Bajo",IF(AM22&lt;=50%,"Moderado",IF(AM22&lt;=75%,"Alto",IF(AM22&gt;75%,"Extremo",""))))</f>
        <v>Moderado</v>
      </c>
      <c r="AO22" s="616" t="s">
        <v>59</v>
      </c>
      <c r="AP22" s="182"/>
      <c r="AQ22" s="46"/>
      <c r="AR22" s="618"/>
      <c r="AS22" s="656" t="s">
        <v>56</v>
      </c>
      <c r="AT22" s="655" t="s">
        <v>59</v>
      </c>
      <c r="AU22" s="619"/>
      <c r="AV22" s="619"/>
      <c r="AW22" s="619"/>
    </row>
    <row r="23" spans="1:49" ht="290.25" customHeight="1" x14ac:dyDescent="0.3">
      <c r="A23" s="640" t="s">
        <v>217</v>
      </c>
      <c r="B23" s="348" t="s">
        <v>29</v>
      </c>
      <c r="C23" s="348" t="s">
        <v>92</v>
      </c>
      <c r="D23" s="348" t="s">
        <v>79</v>
      </c>
      <c r="E23" s="348" t="s">
        <v>36</v>
      </c>
      <c r="F23" s="350" t="s">
        <v>1339</v>
      </c>
      <c r="G23" s="348" t="s">
        <v>1300</v>
      </c>
      <c r="H23" s="641" t="s">
        <v>835</v>
      </c>
      <c r="I23" s="350" t="s">
        <v>836</v>
      </c>
      <c r="J23" s="348" t="s">
        <v>66</v>
      </c>
      <c r="K23" s="348">
        <v>1</v>
      </c>
      <c r="L23" s="636">
        <f>IF(J23="Diaria",+(K23/360),IF(J23="Mensual",+(K23/12),IF(J23="Bimestral",+(K23/6),IF(J23="Trimestral",+(K23/4),IF(J23="Semestral",+(K23/2),IF(J23="Anual",+(K23/1),""))))))</f>
        <v>8.3333333333333329E-2</v>
      </c>
      <c r="M23" s="348" t="s">
        <v>73</v>
      </c>
      <c r="N23" s="348">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v>
      </c>
      <c r="O23" s="348" t="s">
        <v>31</v>
      </c>
      <c r="P23" s="348">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0.2</v>
      </c>
      <c r="Q23" s="348" t="s">
        <v>73</v>
      </c>
      <c r="R23" s="348">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635" t="s">
        <v>60</v>
      </c>
      <c r="T23" s="635" t="s">
        <v>45</v>
      </c>
      <c r="U23" s="635">
        <f>+MAX(N23,P23,R23)</f>
        <v>0.2</v>
      </c>
      <c r="V23" s="637" t="str">
        <f>IF(L23&lt;=20%,"Muy baja",IF(L23&lt;=40%,"Baja",IF(L23&lt;=60%,"Media",IF(L23&lt;=80%,"Alta",IF(L23&lt;=100%,"Muy alta",IF(L23&gt;=100%,"Muy alta",""))))))</f>
        <v>Muy baja</v>
      </c>
      <c r="W23" s="639">
        <f>+IFERROR(VLOOKUP(V23,Fórmula!$F$1:$G$6,2,FALSE),"")</f>
        <v>0.2</v>
      </c>
      <c r="X23" s="637" t="str">
        <f>IF(U23=20%,"Leve",IF(U23=40%,"Menor",IF(U23=60%,"Moderado",IF(U23=80%,"Mayor",IF(U23=100%,"Catastrófico","")))))</f>
        <v>Leve</v>
      </c>
      <c r="Y23" s="639">
        <f>+IFERROR(VLOOKUP(X23,Fórmula!$H$1:$I$6,2,FALSE),"")</f>
        <v>0.2</v>
      </c>
      <c r="Z23" s="352" t="str">
        <f>+IFERROR(VLOOKUP(V23&amp;X23,Fórmula!$C$2:$D$26,2,FALSE),"")</f>
        <v>Bajo</v>
      </c>
      <c r="AA23" s="643">
        <f>IF(Z23="Bajo",25%,IF(Z23="Moderado",50%,IF(Z23="Alto",75%,IF(Z23="Extremo",100%,""))))</f>
        <v>0.25</v>
      </c>
      <c r="AB23" s="642" t="s">
        <v>837</v>
      </c>
      <c r="AC23" s="404" t="s">
        <v>1341</v>
      </c>
      <c r="AD23" s="71" t="s">
        <v>57</v>
      </c>
      <c r="AE23" s="72">
        <f>IF(AD23="Preventivo",25%,IF(AD23="Detectivo",15%,IF(AD23="Correctivo",10%,"")))</f>
        <v>0.25</v>
      </c>
      <c r="AF23" s="350" t="s">
        <v>732</v>
      </c>
      <c r="AG23" s="72">
        <f>IF(AF23="Manual",15%,IF(AF23="Automático",25%,""))</f>
        <v>0.25</v>
      </c>
      <c r="AH23" s="72">
        <f>+AG23+AE23</f>
        <v>0.5</v>
      </c>
      <c r="AI23" s="348" t="s">
        <v>24</v>
      </c>
      <c r="AJ23" s="350" t="s">
        <v>838</v>
      </c>
      <c r="AK23" s="350">
        <f>+AH23*AA23</f>
        <v>0.125</v>
      </c>
      <c r="AL23" s="73">
        <f>+AA23-AK23</f>
        <v>0.125</v>
      </c>
      <c r="AM23" s="352" t="e">
        <f>+IF(C23="Corrupción","Moderado",IF(#REF!&lt;=25%,"Bajo",IF(#REF!&lt;=50%,"Moderado",IF(#REF!&lt;=75%,"Alto",IF(#REF!&gt;75%,"Extremo","")))))</f>
        <v>#REF!</v>
      </c>
      <c r="AN23" s="638" t="s">
        <v>59</v>
      </c>
      <c r="AO23" s="134">
        <v>1</v>
      </c>
      <c r="AP23" s="93"/>
      <c r="AQ23" s="293"/>
      <c r="AR23" s="36"/>
      <c r="AS23" s="657" t="s">
        <v>169</v>
      </c>
      <c r="AT23" s="486" t="s">
        <v>59</v>
      </c>
      <c r="AU23" s="34"/>
      <c r="AV23" s="1"/>
      <c r="AW23" s="1"/>
    </row>
    <row r="24" spans="1:49" x14ac:dyDescent="0.3">
      <c r="W24" s="20"/>
      <c r="Y24" s="20"/>
      <c r="AE24" s="20"/>
      <c r="AF24" s="20"/>
      <c r="AG24" s="20"/>
      <c r="AH24" s="20"/>
      <c r="AR24" s="23"/>
    </row>
    <row r="25" spans="1:49" x14ac:dyDescent="0.3">
      <c r="W25" s="20"/>
      <c r="Y25" s="20"/>
      <c r="AE25" s="20"/>
      <c r="AF25" s="20"/>
      <c r="AG25" s="20"/>
      <c r="AH25" s="20"/>
      <c r="AR25" s="23"/>
    </row>
    <row r="26" spans="1:49" x14ac:dyDescent="0.3">
      <c r="W26" s="20"/>
      <c r="Y26" s="20"/>
      <c r="AE26" s="20"/>
      <c r="AF26" s="20"/>
      <c r="AG26" s="20"/>
      <c r="AH26" s="20"/>
      <c r="AR26" s="23"/>
    </row>
    <row r="27" spans="1:49" x14ac:dyDescent="0.3">
      <c r="W27" s="20"/>
      <c r="Y27" s="20"/>
      <c r="AE27" s="20"/>
      <c r="AF27" s="20"/>
      <c r="AG27" s="20"/>
      <c r="AH27" s="20"/>
      <c r="AR27" s="23"/>
    </row>
    <row r="28" spans="1:49" x14ac:dyDescent="0.3">
      <c r="W28" s="20"/>
      <c r="Y28" s="20"/>
      <c r="AE28" s="20"/>
      <c r="AF28" s="20"/>
      <c r="AG28" s="20"/>
      <c r="AH28" s="20"/>
      <c r="AR28" s="23"/>
    </row>
    <row r="29" spans="1:49" x14ac:dyDescent="0.3">
      <c r="W29" s="20"/>
      <c r="Y29" s="20"/>
      <c r="AE29" s="20"/>
      <c r="AF29" s="20"/>
      <c r="AG29" s="20"/>
      <c r="AH29" s="20"/>
      <c r="AR29" s="23"/>
    </row>
    <row r="30" spans="1:49" x14ac:dyDescent="0.3">
      <c r="W30" s="20"/>
      <c r="Y30" s="20"/>
      <c r="AE30" s="20"/>
      <c r="AF30" s="20"/>
      <c r="AG30" s="20"/>
      <c r="AH30" s="20"/>
      <c r="AR30" s="23"/>
    </row>
    <row r="31" spans="1:49" x14ac:dyDescent="0.3">
      <c r="W31" s="20"/>
      <c r="Y31" s="20"/>
      <c r="AE31" s="20"/>
      <c r="AF31" s="20"/>
      <c r="AG31" s="20"/>
      <c r="AH31" s="20"/>
      <c r="AR31" s="23"/>
    </row>
    <row r="32" spans="1:49" x14ac:dyDescent="0.3">
      <c r="W32" s="20"/>
      <c r="Y32" s="20"/>
      <c r="AE32" s="20"/>
      <c r="AF32" s="20"/>
      <c r="AG32" s="20"/>
      <c r="AH32" s="20"/>
      <c r="AR32" s="23"/>
    </row>
    <row r="33" spans="23:44" x14ac:dyDescent="0.3">
      <c r="W33" s="20"/>
      <c r="Y33" s="20"/>
      <c r="AE33" s="20"/>
      <c r="AF33" s="20"/>
      <c r="AG33" s="20"/>
      <c r="AH33" s="20"/>
      <c r="AR33" s="23"/>
    </row>
    <row r="34" spans="23:44" x14ac:dyDescent="0.3">
      <c r="W34" s="20"/>
      <c r="Y34" s="20"/>
      <c r="AE34" s="20"/>
      <c r="AF34" s="20"/>
      <c r="AG34" s="20"/>
      <c r="AH34" s="20"/>
      <c r="AR34" s="23"/>
    </row>
    <row r="35" spans="23:44" x14ac:dyDescent="0.3">
      <c r="W35" s="20"/>
      <c r="Y35" s="20"/>
      <c r="AE35" s="20"/>
      <c r="AF35" s="20"/>
      <c r="AG35" s="20"/>
      <c r="AH35" s="20"/>
      <c r="AR35" s="23"/>
    </row>
    <row r="36" spans="23:44" x14ac:dyDescent="0.3">
      <c r="W36" s="20"/>
      <c r="Y36" s="20"/>
      <c r="AE36" s="20"/>
      <c r="AF36" s="20"/>
      <c r="AG36" s="20"/>
      <c r="AH36" s="20"/>
      <c r="AR36" s="23"/>
    </row>
    <row r="37" spans="23:44" x14ac:dyDescent="0.3">
      <c r="W37" s="20"/>
      <c r="Y37" s="20"/>
      <c r="AE37" s="20"/>
      <c r="AF37" s="20"/>
      <c r="AG37" s="20"/>
      <c r="AH37" s="20"/>
      <c r="AR37" s="23"/>
    </row>
    <row r="38" spans="23:44" x14ac:dyDescent="0.3">
      <c r="W38" s="20"/>
      <c r="Y38" s="20"/>
      <c r="AE38" s="20"/>
      <c r="AF38" s="20"/>
      <c r="AG38" s="20"/>
      <c r="AH38" s="20"/>
      <c r="AR38" s="23"/>
    </row>
    <row r="39" spans="23:44" x14ac:dyDescent="0.3">
      <c r="W39" s="20"/>
      <c r="Y39" s="20"/>
      <c r="AE39" s="20"/>
      <c r="AF39" s="20"/>
      <c r="AG39" s="20"/>
      <c r="AH39" s="20"/>
      <c r="AR39" s="23"/>
    </row>
    <row r="40" spans="23:44" x14ac:dyDescent="0.3">
      <c r="W40" s="20"/>
      <c r="Y40" s="20"/>
      <c r="AE40" s="20"/>
      <c r="AF40" s="20"/>
      <c r="AG40" s="20"/>
      <c r="AH40" s="20"/>
      <c r="AR40" s="23"/>
    </row>
    <row r="41" spans="23:44" x14ac:dyDescent="0.3">
      <c r="W41" s="20"/>
      <c r="Y41" s="20"/>
      <c r="AE41" s="20"/>
      <c r="AF41" s="20"/>
      <c r="AG41" s="20"/>
      <c r="AH41" s="20"/>
      <c r="AR41" s="23"/>
    </row>
    <row r="42" spans="23:44" x14ac:dyDescent="0.3">
      <c r="W42" s="20"/>
      <c r="Y42" s="20"/>
      <c r="AE42" s="20"/>
      <c r="AF42" s="20"/>
      <c r="AG42" s="20"/>
      <c r="AH42" s="20"/>
      <c r="AR42" s="23"/>
    </row>
    <row r="43" spans="23:44" x14ac:dyDescent="0.3">
      <c r="W43" s="20"/>
      <c r="Y43" s="20"/>
      <c r="AE43" s="20"/>
      <c r="AF43" s="20"/>
      <c r="AG43" s="20"/>
      <c r="AH43" s="20"/>
      <c r="AR43" s="23"/>
    </row>
    <row r="44" spans="23:44" x14ac:dyDescent="0.3">
      <c r="W44" s="20"/>
      <c r="Y44" s="20"/>
      <c r="AE44" s="20"/>
      <c r="AF44" s="20"/>
      <c r="AG44" s="20"/>
      <c r="AH44" s="20"/>
      <c r="AR44" s="23"/>
    </row>
    <row r="45" spans="23:44" x14ac:dyDescent="0.3">
      <c r="W45" s="20"/>
      <c r="Y45" s="20"/>
      <c r="AE45" s="20"/>
      <c r="AF45" s="20"/>
      <c r="AG45" s="20"/>
      <c r="AH45" s="20"/>
      <c r="AR45" s="23"/>
    </row>
    <row r="46" spans="23:44" x14ac:dyDescent="0.3">
      <c r="W46" s="20"/>
      <c r="Y46" s="20"/>
      <c r="AE46" s="20"/>
      <c r="AF46" s="20"/>
      <c r="AG46" s="20"/>
      <c r="AH46" s="20"/>
      <c r="AR46" s="23"/>
    </row>
    <row r="47" spans="23:44" x14ac:dyDescent="0.3">
      <c r="W47" s="20"/>
      <c r="Y47" s="20"/>
      <c r="AE47" s="20"/>
      <c r="AF47" s="20"/>
      <c r="AG47" s="20"/>
      <c r="AH47" s="20"/>
      <c r="AR47" s="23"/>
    </row>
    <row r="48" spans="23:44" x14ac:dyDescent="0.3">
      <c r="W48" s="20"/>
      <c r="Y48" s="20"/>
      <c r="AE48" s="20"/>
      <c r="AF48" s="20"/>
      <c r="AG48" s="20"/>
      <c r="AH48" s="20"/>
      <c r="AR48" s="23"/>
    </row>
    <row r="49" spans="23:44" x14ac:dyDescent="0.3">
      <c r="W49" s="20"/>
      <c r="Y49" s="20"/>
      <c r="AE49" s="20"/>
      <c r="AF49" s="20"/>
      <c r="AG49" s="20"/>
      <c r="AH49" s="20"/>
      <c r="AR49" s="23"/>
    </row>
    <row r="50" spans="23:44" x14ac:dyDescent="0.3">
      <c r="W50" s="20"/>
      <c r="Y50" s="20"/>
      <c r="AE50" s="20"/>
      <c r="AF50" s="20"/>
      <c r="AG50" s="20"/>
      <c r="AH50" s="20"/>
      <c r="AR50" s="23"/>
    </row>
    <row r="51" spans="23:44" x14ac:dyDescent="0.3">
      <c r="W51" s="20"/>
      <c r="Y51" s="20"/>
      <c r="AE51" s="20"/>
      <c r="AF51" s="20"/>
      <c r="AG51" s="20"/>
      <c r="AH51" s="20"/>
      <c r="AR51" s="23"/>
    </row>
    <row r="52" spans="23:44" x14ac:dyDescent="0.3">
      <c r="W52" s="20"/>
      <c r="Y52" s="20"/>
      <c r="AE52" s="20"/>
      <c r="AF52" s="20"/>
      <c r="AG52" s="20"/>
      <c r="AH52" s="20"/>
      <c r="AR52" s="23"/>
    </row>
    <row r="53" spans="23:44" x14ac:dyDescent="0.3">
      <c r="W53" s="20"/>
      <c r="Y53" s="20"/>
      <c r="AE53" s="20"/>
      <c r="AF53" s="20"/>
      <c r="AG53" s="20"/>
      <c r="AH53" s="20"/>
      <c r="AR53" s="23"/>
    </row>
    <row r="54" spans="23:44" x14ac:dyDescent="0.3">
      <c r="W54" s="20"/>
      <c r="Y54" s="20"/>
      <c r="AE54" s="20"/>
      <c r="AF54" s="20"/>
      <c r="AG54" s="20"/>
      <c r="AH54" s="20"/>
      <c r="AR54" s="23"/>
    </row>
    <row r="55" spans="23:44" x14ac:dyDescent="0.3">
      <c r="W55" s="20"/>
      <c r="Y55" s="20"/>
      <c r="AE55" s="20"/>
      <c r="AF55" s="20"/>
      <c r="AG55" s="20"/>
      <c r="AH55" s="20"/>
      <c r="AR55" s="23"/>
    </row>
    <row r="56" spans="23:44" x14ac:dyDescent="0.3">
      <c r="W56" s="20"/>
      <c r="Y56" s="20"/>
      <c r="AE56" s="20"/>
      <c r="AF56" s="20"/>
      <c r="AG56" s="20"/>
      <c r="AH56" s="20"/>
      <c r="AR56" s="23"/>
    </row>
    <row r="57" spans="23:44" x14ac:dyDescent="0.3">
      <c r="W57" s="20"/>
      <c r="Y57" s="20"/>
      <c r="AE57" s="20"/>
      <c r="AF57" s="20"/>
      <c r="AG57" s="20"/>
      <c r="AH57" s="20"/>
      <c r="AR57" s="23"/>
    </row>
    <row r="58" spans="23:44" x14ac:dyDescent="0.3">
      <c r="W58" s="20"/>
      <c r="Y58" s="20"/>
      <c r="AE58" s="20"/>
      <c r="AF58" s="20"/>
      <c r="AG58" s="20"/>
      <c r="AH58" s="20"/>
      <c r="AR58" s="23"/>
    </row>
    <row r="59" spans="23:44" x14ac:dyDescent="0.3">
      <c r="W59" s="20"/>
      <c r="Y59" s="20"/>
      <c r="AE59" s="20"/>
      <c r="AF59" s="20"/>
      <c r="AG59" s="20"/>
      <c r="AH59" s="20"/>
      <c r="AR59" s="23"/>
    </row>
    <row r="60" spans="23:44" x14ac:dyDescent="0.3">
      <c r="W60" s="20"/>
      <c r="Y60" s="20"/>
      <c r="AE60" s="20"/>
      <c r="AF60" s="20"/>
      <c r="AG60" s="20"/>
      <c r="AH60" s="20"/>
      <c r="AR60" s="23"/>
    </row>
    <row r="61" spans="23:44" x14ac:dyDescent="0.3">
      <c r="W61" s="20"/>
      <c r="Y61" s="20"/>
      <c r="AE61" s="20"/>
      <c r="AF61" s="20"/>
      <c r="AG61" s="20"/>
      <c r="AH61" s="20"/>
      <c r="AR61" s="23"/>
    </row>
    <row r="62" spans="23:44" x14ac:dyDescent="0.3">
      <c r="W62" s="20"/>
      <c r="Y62" s="20"/>
      <c r="AE62" s="20"/>
      <c r="AF62" s="20"/>
      <c r="AG62" s="20"/>
      <c r="AH62" s="20"/>
      <c r="AR62" s="23"/>
    </row>
    <row r="63" spans="23:44" x14ac:dyDescent="0.3">
      <c r="W63" s="20"/>
      <c r="Y63" s="20"/>
      <c r="AE63" s="20"/>
      <c r="AF63" s="20"/>
      <c r="AG63" s="20"/>
      <c r="AH63" s="20"/>
      <c r="AR63" s="23"/>
    </row>
    <row r="64" spans="23:44" x14ac:dyDescent="0.3">
      <c r="W64" s="20"/>
      <c r="Y64" s="20"/>
      <c r="AE64" s="20"/>
      <c r="AF64" s="20"/>
      <c r="AG64" s="20"/>
      <c r="AH64" s="20"/>
      <c r="AR64" s="23"/>
    </row>
    <row r="65" spans="23:44" x14ac:dyDescent="0.3">
      <c r="W65" s="20"/>
      <c r="Y65" s="20"/>
      <c r="AE65" s="20"/>
      <c r="AF65" s="20"/>
      <c r="AG65" s="20"/>
      <c r="AH65" s="20"/>
      <c r="AR65" s="23"/>
    </row>
    <row r="66" spans="23:44" x14ac:dyDescent="0.3">
      <c r="W66" s="20"/>
      <c r="Y66" s="20"/>
      <c r="AE66" s="20"/>
      <c r="AF66" s="20"/>
      <c r="AG66" s="20"/>
      <c r="AH66" s="20"/>
      <c r="AR66" s="23"/>
    </row>
    <row r="67" spans="23:44" x14ac:dyDescent="0.3">
      <c r="W67" s="20"/>
      <c r="Y67" s="20"/>
      <c r="AE67" s="20"/>
      <c r="AF67" s="20"/>
      <c r="AG67" s="20"/>
      <c r="AH67" s="20"/>
      <c r="AR67" s="23"/>
    </row>
    <row r="68" spans="23:44" x14ac:dyDescent="0.3">
      <c r="W68" s="20"/>
      <c r="Y68" s="20"/>
      <c r="AE68" s="20"/>
      <c r="AF68" s="20"/>
      <c r="AG68" s="20"/>
      <c r="AH68" s="20"/>
      <c r="AR68" s="23"/>
    </row>
    <row r="69" spans="23:44" x14ac:dyDescent="0.3">
      <c r="W69" s="20"/>
      <c r="Y69" s="20"/>
      <c r="AE69" s="20"/>
      <c r="AF69" s="20"/>
      <c r="AG69" s="20"/>
      <c r="AH69" s="20"/>
      <c r="AR69" s="23"/>
    </row>
    <row r="70" spans="23:44" x14ac:dyDescent="0.3">
      <c r="W70" s="20"/>
      <c r="Y70" s="20"/>
      <c r="AE70" s="20"/>
      <c r="AF70" s="20"/>
      <c r="AG70" s="20"/>
      <c r="AH70" s="20"/>
      <c r="AR70" s="23"/>
    </row>
    <row r="71" spans="23:44" x14ac:dyDescent="0.3">
      <c r="W71" s="20"/>
      <c r="Y71" s="20"/>
      <c r="AE71" s="20"/>
      <c r="AF71" s="20"/>
      <c r="AG71" s="20"/>
      <c r="AH71" s="20"/>
      <c r="AR71" s="23"/>
    </row>
    <row r="72" spans="23:44" x14ac:dyDescent="0.3">
      <c r="W72" s="20"/>
      <c r="Y72" s="20"/>
      <c r="AE72" s="20"/>
      <c r="AF72" s="20"/>
      <c r="AG72" s="20"/>
      <c r="AH72" s="20"/>
      <c r="AR72" s="23"/>
    </row>
    <row r="73" spans="23:44" x14ac:dyDescent="0.3">
      <c r="W73" s="20"/>
      <c r="Y73" s="20"/>
      <c r="AE73" s="20"/>
      <c r="AF73" s="20"/>
      <c r="AG73" s="20"/>
      <c r="AH73" s="20"/>
      <c r="AR73" s="23"/>
    </row>
    <row r="74" spans="23:44" x14ac:dyDescent="0.3">
      <c r="W74" s="20"/>
      <c r="Y74" s="20"/>
      <c r="AE74" s="20"/>
      <c r="AF74" s="20"/>
      <c r="AG74" s="20"/>
      <c r="AH74" s="20"/>
      <c r="AR74" s="23"/>
    </row>
    <row r="75" spans="23:44" x14ac:dyDescent="0.3">
      <c r="W75" s="20"/>
      <c r="Y75" s="20"/>
      <c r="AE75" s="20"/>
      <c r="AF75" s="20"/>
      <c r="AG75" s="20"/>
      <c r="AH75" s="20"/>
      <c r="AR75" s="23"/>
    </row>
    <row r="76" spans="23:44" x14ac:dyDescent="0.3">
      <c r="W76" s="20"/>
      <c r="Y76" s="20"/>
      <c r="AE76" s="20"/>
      <c r="AF76" s="20"/>
      <c r="AG76" s="20"/>
      <c r="AH76" s="20"/>
      <c r="AR76" s="23"/>
    </row>
    <row r="77" spans="23:44" x14ac:dyDescent="0.3">
      <c r="W77" s="20"/>
      <c r="Y77" s="20"/>
      <c r="AE77" s="20"/>
      <c r="AF77" s="20"/>
      <c r="AG77" s="20"/>
      <c r="AH77" s="20"/>
      <c r="AR77" s="23"/>
    </row>
    <row r="78" spans="23:44" x14ac:dyDescent="0.3">
      <c r="W78" s="20"/>
      <c r="Y78" s="20"/>
      <c r="AE78" s="20"/>
      <c r="AF78" s="20"/>
      <c r="AG78" s="20"/>
      <c r="AH78" s="20"/>
      <c r="AR78" s="23"/>
    </row>
    <row r="79" spans="23:44" x14ac:dyDescent="0.3">
      <c r="W79" s="20"/>
      <c r="Y79" s="20"/>
      <c r="AE79" s="20"/>
      <c r="AF79" s="20"/>
      <c r="AG79" s="20"/>
      <c r="AH79" s="20"/>
      <c r="AR79" s="23"/>
    </row>
    <row r="80" spans="23:44" x14ac:dyDescent="0.3">
      <c r="W80" s="20"/>
      <c r="Y80" s="20"/>
      <c r="AE80" s="20"/>
      <c r="AF80" s="20"/>
      <c r="AG80" s="20"/>
      <c r="AH80" s="20"/>
      <c r="AR80" s="23"/>
    </row>
    <row r="81" spans="23:44" x14ac:dyDescent="0.3">
      <c r="W81" s="20"/>
      <c r="Y81" s="20"/>
      <c r="AE81" s="20"/>
      <c r="AF81" s="20"/>
      <c r="AG81" s="20"/>
      <c r="AH81" s="20"/>
      <c r="AR81" s="23"/>
    </row>
    <row r="82" spans="23:44" x14ac:dyDescent="0.3">
      <c r="W82" s="20"/>
      <c r="Y82" s="20"/>
      <c r="AE82" s="20"/>
      <c r="AF82" s="20"/>
      <c r="AG82" s="20"/>
      <c r="AH82" s="20"/>
      <c r="AR82" s="23"/>
    </row>
    <row r="83" spans="23:44" x14ac:dyDescent="0.3">
      <c r="W83" s="20"/>
      <c r="Y83" s="20"/>
      <c r="AE83" s="20"/>
      <c r="AF83" s="20"/>
      <c r="AG83" s="20"/>
      <c r="AH83" s="20"/>
      <c r="AR83" s="23"/>
    </row>
    <row r="84" spans="23:44" x14ac:dyDescent="0.3">
      <c r="W84" s="20"/>
      <c r="Y84" s="20"/>
      <c r="AE84" s="20"/>
      <c r="AF84" s="20"/>
      <c r="AG84" s="20"/>
      <c r="AH84" s="20"/>
      <c r="AR84" s="23"/>
    </row>
    <row r="85" spans="23:44" x14ac:dyDescent="0.3">
      <c r="W85" s="20"/>
      <c r="Y85" s="20"/>
      <c r="AE85" s="20"/>
      <c r="AF85" s="20"/>
      <c r="AG85" s="20"/>
      <c r="AH85" s="20"/>
      <c r="AR85" s="23"/>
    </row>
    <row r="86" spans="23:44" x14ac:dyDescent="0.3">
      <c r="W86" s="20"/>
      <c r="Y86" s="20"/>
      <c r="AE86" s="20"/>
      <c r="AF86" s="20"/>
      <c r="AG86" s="20"/>
      <c r="AH86" s="20"/>
      <c r="AR86" s="23"/>
    </row>
    <row r="87" spans="23:44" x14ac:dyDescent="0.3">
      <c r="W87" s="20"/>
      <c r="Y87" s="20"/>
      <c r="AE87" s="20"/>
      <c r="AF87" s="20"/>
      <c r="AG87" s="20"/>
      <c r="AH87" s="20"/>
      <c r="AR87" s="23"/>
    </row>
    <row r="88" spans="23:44" x14ac:dyDescent="0.3">
      <c r="W88" s="20"/>
      <c r="Y88" s="20"/>
      <c r="AE88" s="20"/>
      <c r="AF88" s="20"/>
      <c r="AG88" s="20"/>
      <c r="AH88" s="20"/>
      <c r="AR88" s="23"/>
    </row>
    <row r="89" spans="23:44" x14ac:dyDescent="0.3">
      <c r="W89" s="20"/>
      <c r="Y89" s="20"/>
      <c r="AE89" s="20"/>
      <c r="AF89" s="20"/>
      <c r="AG89" s="20"/>
      <c r="AH89" s="20"/>
      <c r="AR89" s="23"/>
    </row>
    <row r="90" spans="23:44" x14ac:dyDescent="0.3">
      <c r="W90" s="20"/>
      <c r="Y90" s="20"/>
      <c r="AE90" s="20"/>
      <c r="AF90" s="20"/>
      <c r="AG90" s="20"/>
      <c r="AH90" s="20"/>
      <c r="AR90" s="23"/>
    </row>
    <row r="91" spans="23:44" x14ac:dyDescent="0.3">
      <c r="W91" s="20"/>
      <c r="Y91" s="20"/>
      <c r="AE91" s="20"/>
      <c r="AF91" s="20"/>
      <c r="AG91" s="20"/>
      <c r="AH91" s="20"/>
      <c r="AR91" s="23"/>
    </row>
    <row r="92" spans="23:44" x14ac:dyDescent="0.3">
      <c r="W92" s="20"/>
      <c r="Y92" s="20"/>
      <c r="AE92" s="20"/>
      <c r="AF92" s="20"/>
      <c r="AG92" s="20"/>
      <c r="AH92" s="20"/>
      <c r="AR92" s="23"/>
    </row>
    <row r="93" spans="23:44" x14ac:dyDescent="0.3">
      <c r="W93" s="20"/>
      <c r="Y93" s="20"/>
      <c r="AE93" s="20"/>
      <c r="AF93" s="20"/>
      <c r="AG93" s="20"/>
      <c r="AH93" s="20"/>
      <c r="AR93" s="23"/>
    </row>
    <row r="94" spans="23:44" x14ac:dyDescent="0.3">
      <c r="W94" s="20"/>
      <c r="Y94" s="20"/>
      <c r="AE94" s="20"/>
      <c r="AF94" s="20"/>
      <c r="AG94" s="20"/>
      <c r="AH94" s="20"/>
      <c r="AR94" s="23"/>
    </row>
    <row r="95" spans="23:44" x14ac:dyDescent="0.3">
      <c r="W95" s="20"/>
      <c r="Y95" s="20"/>
      <c r="AE95" s="20"/>
      <c r="AF95" s="20"/>
      <c r="AG95" s="20"/>
      <c r="AH95" s="20"/>
      <c r="AR95" s="23"/>
    </row>
    <row r="96" spans="23:44" x14ac:dyDescent="0.3">
      <c r="W96" s="20"/>
      <c r="Y96" s="20"/>
      <c r="AE96" s="20"/>
      <c r="AF96" s="20"/>
      <c r="AG96" s="20"/>
      <c r="AH96" s="20"/>
      <c r="AR96" s="23"/>
    </row>
    <row r="97" spans="23:44" x14ac:dyDescent="0.3">
      <c r="W97" s="20"/>
      <c r="Y97" s="20"/>
      <c r="AE97" s="20"/>
      <c r="AF97" s="20"/>
      <c r="AG97" s="20"/>
      <c r="AH97" s="20"/>
      <c r="AR97" s="23"/>
    </row>
    <row r="98" spans="23:44" x14ac:dyDescent="0.3">
      <c r="W98" s="20"/>
      <c r="Y98" s="20"/>
      <c r="AE98" s="20"/>
      <c r="AF98" s="20"/>
      <c r="AG98" s="20"/>
      <c r="AH98" s="20"/>
      <c r="AR98" s="23"/>
    </row>
    <row r="99" spans="23:44" x14ac:dyDescent="0.3">
      <c r="W99" s="20"/>
      <c r="Y99" s="20"/>
      <c r="AE99" s="20"/>
      <c r="AF99" s="20"/>
      <c r="AG99" s="20"/>
      <c r="AH99" s="20"/>
      <c r="AR99" s="23"/>
    </row>
    <row r="100" spans="23:44" x14ac:dyDescent="0.3">
      <c r="W100" s="20"/>
      <c r="Y100" s="20"/>
      <c r="AE100" s="20"/>
      <c r="AF100" s="20"/>
      <c r="AG100" s="20"/>
      <c r="AH100" s="20"/>
      <c r="AR100" s="23"/>
    </row>
    <row r="101" spans="23:44" x14ac:dyDescent="0.3">
      <c r="W101" s="20"/>
      <c r="Y101" s="20"/>
      <c r="AE101" s="20"/>
      <c r="AF101" s="20"/>
      <c r="AG101" s="20"/>
      <c r="AH101" s="20"/>
      <c r="AR101" s="23"/>
    </row>
    <row r="102" spans="23:44" x14ac:dyDescent="0.3">
      <c r="W102" s="20"/>
      <c r="Y102" s="20"/>
      <c r="AE102" s="20"/>
      <c r="AF102" s="20"/>
      <c r="AG102" s="20"/>
      <c r="AH102" s="20"/>
      <c r="AR102" s="23"/>
    </row>
    <row r="103" spans="23:44" x14ac:dyDescent="0.3">
      <c r="W103" s="20"/>
      <c r="Y103" s="20"/>
      <c r="AE103" s="20"/>
      <c r="AF103" s="20"/>
      <c r="AG103" s="20"/>
      <c r="AH103" s="20"/>
      <c r="AR103" s="23"/>
    </row>
    <row r="104" spans="23:44" x14ac:dyDescent="0.3">
      <c r="W104" s="20"/>
      <c r="Y104" s="20"/>
      <c r="AE104" s="20"/>
      <c r="AF104" s="20"/>
      <c r="AG104" s="20"/>
      <c r="AH104" s="20"/>
      <c r="AR104" s="23"/>
    </row>
    <row r="105" spans="23:44" x14ac:dyDescent="0.3">
      <c r="W105" s="20"/>
      <c r="Y105" s="20"/>
      <c r="AE105" s="20"/>
      <c r="AF105" s="20"/>
      <c r="AG105" s="20"/>
      <c r="AH105" s="20"/>
      <c r="AR105" s="23"/>
    </row>
    <row r="106" spans="23:44" x14ac:dyDescent="0.3">
      <c r="W106" s="20"/>
      <c r="Y106" s="20"/>
      <c r="AE106" s="20"/>
      <c r="AF106" s="20"/>
      <c r="AG106" s="20"/>
      <c r="AH106" s="20"/>
      <c r="AR106" s="23"/>
    </row>
    <row r="107" spans="23:44" x14ac:dyDescent="0.3">
      <c r="W107" s="20"/>
      <c r="Y107" s="20"/>
      <c r="AE107" s="20"/>
      <c r="AF107" s="20"/>
      <c r="AG107" s="20"/>
      <c r="AH107" s="20"/>
      <c r="AR107" s="23"/>
    </row>
    <row r="108" spans="23:44" x14ac:dyDescent="0.3">
      <c r="W108" s="20"/>
      <c r="Y108" s="20"/>
      <c r="AE108" s="20"/>
      <c r="AF108" s="20"/>
      <c r="AG108" s="20"/>
      <c r="AH108" s="20"/>
      <c r="AR108" s="23"/>
    </row>
    <row r="109" spans="23:44" x14ac:dyDescent="0.3">
      <c r="W109" s="20"/>
      <c r="Y109" s="20"/>
      <c r="AE109" s="20"/>
      <c r="AF109" s="20"/>
      <c r="AG109" s="20"/>
      <c r="AH109" s="20"/>
      <c r="AR109" s="23"/>
    </row>
    <row r="110" spans="23:44" x14ac:dyDescent="0.3">
      <c r="W110" s="20"/>
      <c r="Y110" s="20"/>
      <c r="AE110" s="20"/>
      <c r="AF110" s="20"/>
      <c r="AG110" s="20"/>
      <c r="AH110" s="20"/>
      <c r="AR110" s="23"/>
    </row>
    <row r="111" spans="23:44" x14ac:dyDescent="0.3">
      <c r="W111" s="20"/>
      <c r="Y111" s="20"/>
      <c r="AE111" s="20"/>
      <c r="AF111" s="20"/>
      <c r="AG111" s="20"/>
      <c r="AH111" s="20"/>
      <c r="AR111" s="23"/>
    </row>
    <row r="112" spans="23:44" x14ac:dyDescent="0.3">
      <c r="W112" s="20"/>
      <c r="Y112" s="20"/>
      <c r="AE112" s="20"/>
      <c r="AF112" s="20"/>
      <c r="AG112" s="20"/>
      <c r="AH112" s="20"/>
      <c r="AR112" s="23"/>
    </row>
    <row r="113" spans="23:44" x14ac:dyDescent="0.3">
      <c r="W113" s="20"/>
      <c r="Y113" s="20"/>
      <c r="AE113" s="20"/>
      <c r="AF113" s="20"/>
      <c r="AG113" s="20"/>
      <c r="AH113" s="20"/>
      <c r="AR113" s="23"/>
    </row>
    <row r="114" spans="23:44" x14ac:dyDescent="0.3">
      <c r="W114" s="20"/>
      <c r="Y114" s="20"/>
      <c r="AE114" s="20"/>
      <c r="AF114" s="20"/>
      <c r="AG114" s="20"/>
      <c r="AH114" s="20"/>
      <c r="AR114" s="23"/>
    </row>
    <row r="115" spans="23:44" x14ac:dyDescent="0.3">
      <c r="W115" s="20"/>
      <c r="Y115" s="20"/>
      <c r="AE115" s="20"/>
      <c r="AF115" s="20"/>
      <c r="AG115" s="20"/>
      <c r="AH115" s="20"/>
      <c r="AR115" s="23"/>
    </row>
    <row r="116" spans="23:44" x14ac:dyDescent="0.3">
      <c r="W116" s="20"/>
      <c r="Y116" s="20"/>
      <c r="AE116" s="20"/>
      <c r="AF116" s="20"/>
      <c r="AG116" s="20"/>
      <c r="AH116" s="20"/>
      <c r="AR116" s="23"/>
    </row>
    <row r="117" spans="23:44" x14ac:dyDescent="0.3">
      <c r="W117" s="20"/>
      <c r="Y117" s="20"/>
      <c r="AE117" s="20"/>
      <c r="AF117" s="20"/>
      <c r="AG117" s="20"/>
      <c r="AH117" s="20"/>
      <c r="AR117" s="23"/>
    </row>
    <row r="118" spans="23:44" x14ac:dyDescent="0.3">
      <c r="W118" s="20"/>
      <c r="Y118" s="20"/>
      <c r="AE118" s="20"/>
      <c r="AF118" s="20"/>
      <c r="AG118" s="20"/>
      <c r="AH118" s="20"/>
      <c r="AR118" s="23"/>
    </row>
    <row r="119" spans="23:44" x14ac:dyDescent="0.3">
      <c r="W119" s="20"/>
      <c r="Y119" s="20"/>
      <c r="AE119" s="20"/>
      <c r="AF119" s="20"/>
      <c r="AG119" s="20"/>
      <c r="AH119" s="20"/>
      <c r="AR119" s="23"/>
    </row>
    <row r="120" spans="23:44" x14ac:dyDescent="0.3">
      <c r="W120" s="20"/>
      <c r="Y120" s="20"/>
      <c r="AE120" s="20"/>
      <c r="AF120" s="20"/>
      <c r="AG120" s="20"/>
      <c r="AH120" s="20"/>
      <c r="AR120" s="23"/>
    </row>
    <row r="121" spans="23:44" x14ac:dyDescent="0.3">
      <c r="W121" s="20"/>
      <c r="Y121" s="20"/>
      <c r="AE121" s="20"/>
      <c r="AF121" s="20"/>
      <c r="AG121" s="20"/>
      <c r="AH121" s="20"/>
      <c r="AR121" s="23"/>
    </row>
    <row r="122" spans="23:44" x14ac:dyDescent="0.3">
      <c r="W122" s="20"/>
      <c r="Y122" s="20"/>
      <c r="AE122" s="20"/>
      <c r="AF122" s="20"/>
      <c r="AG122" s="20"/>
      <c r="AH122" s="20"/>
      <c r="AR122" s="23"/>
    </row>
    <row r="123" spans="23:44" x14ac:dyDescent="0.3">
      <c r="W123" s="20"/>
      <c r="Y123" s="20"/>
      <c r="AE123" s="20"/>
      <c r="AF123" s="20"/>
      <c r="AG123" s="20"/>
      <c r="AH123" s="20"/>
      <c r="AR123" s="23"/>
    </row>
    <row r="124" spans="23:44" x14ac:dyDescent="0.3">
      <c r="W124" s="20"/>
      <c r="Y124" s="20"/>
      <c r="AE124" s="20"/>
      <c r="AF124" s="20"/>
      <c r="AG124" s="20"/>
      <c r="AH124" s="20"/>
      <c r="AR124" s="23"/>
    </row>
    <row r="125" spans="23:44" x14ac:dyDescent="0.3">
      <c r="W125" s="20"/>
      <c r="Y125" s="20"/>
      <c r="AE125" s="20"/>
      <c r="AF125" s="20"/>
      <c r="AG125" s="20"/>
      <c r="AH125" s="20"/>
      <c r="AR125" s="23"/>
    </row>
    <row r="126" spans="23:44" x14ac:dyDescent="0.3">
      <c r="W126" s="20"/>
      <c r="Y126" s="20"/>
      <c r="AE126" s="20"/>
      <c r="AF126" s="20"/>
      <c r="AG126" s="20"/>
      <c r="AH126" s="20"/>
      <c r="AR126" s="23"/>
    </row>
    <row r="127" spans="23:44" x14ac:dyDescent="0.3">
      <c r="W127" s="20"/>
      <c r="Y127" s="20"/>
      <c r="AE127" s="20"/>
      <c r="AF127" s="20"/>
      <c r="AG127" s="20"/>
      <c r="AH127" s="20"/>
      <c r="AR127" s="23"/>
    </row>
    <row r="128" spans="23:44" x14ac:dyDescent="0.3">
      <c r="W128" s="20"/>
      <c r="Y128" s="20"/>
      <c r="AE128" s="20"/>
      <c r="AF128" s="20"/>
      <c r="AG128" s="20"/>
      <c r="AH128" s="20"/>
      <c r="AR128" s="23"/>
    </row>
    <row r="129" spans="23:44" x14ac:dyDescent="0.3">
      <c r="W129" s="20"/>
      <c r="Y129" s="20"/>
      <c r="AE129" s="20"/>
      <c r="AF129" s="20"/>
      <c r="AG129" s="20"/>
      <c r="AH129" s="20"/>
      <c r="AR129" s="23"/>
    </row>
    <row r="130" spans="23:44" x14ac:dyDescent="0.3">
      <c r="W130" s="20"/>
      <c r="Y130" s="20"/>
      <c r="AE130" s="20"/>
      <c r="AF130" s="20"/>
      <c r="AG130" s="20"/>
      <c r="AH130" s="20"/>
      <c r="AR130" s="23"/>
    </row>
    <row r="131" spans="23:44" x14ac:dyDescent="0.3">
      <c r="W131" s="20"/>
      <c r="Y131" s="20"/>
      <c r="AE131" s="20"/>
      <c r="AF131" s="20"/>
      <c r="AG131" s="20"/>
      <c r="AH131" s="20"/>
      <c r="AR131" s="23"/>
    </row>
    <row r="132" spans="23:44" x14ac:dyDescent="0.3">
      <c r="W132" s="20"/>
      <c r="Y132" s="20"/>
      <c r="AE132" s="20"/>
      <c r="AF132" s="20"/>
      <c r="AG132" s="20"/>
      <c r="AH132" s="20"/>
      <c r="AR132" s="23"/>
    </row>
    <row r="133" spans="23:44" x14ac:dyDescent="0.3">
      <c r="W133" s="20"/>
      <c r="Y133" s="20"/>
      <c r="AE133" s="20"/>
      <c r="AF133" s="20"/>
      <c r="AG133" s="20"/>
      <c r="AH133" s="20"/>
      <c r="AR133" s="23"/>
    </row>
    <row r="134" spans="23:44" x14ac:dyDescent="0.3">
      <c r="W134" s="20"/>
      <c r="Y134" s="20"/>
      <c r="AE134" s="20"/>
      <c r="AF134" s="20"/>
      <c r="AG134" s="20"/>
      <c r="AH134" s="20"/>
      <c r="AR134" s="23"/>
    </row>
    <row r="135" spans="23:44" x14ac:dyDescent="0.3">
      <c r="W135" s="20"/>
      <c r="Y135" s="20"/>
      <c r="AE135" s="20"/>
      <c r="AF135" s="20"/>
      <c r="AG135" s="20"/>
      <c r="AH135" s="20"/>
      <c r="AR135" s="23"/>
    </row>
    <row r="136" spans="23:44" x14ac:dyDescent="0.3">
      <c r="W136" s="20"/>
      <c r="Y136" s="20"/>
      <c r="AE136" s="20"/>
      <c r="AF136" s="20"/>
      <c r="AG136" s="20"/>
      <c r="AH136" s="20"/>
      <c r="AR136" s="23"/>
    </row>
    <row r="137" spans="23:44" x14ac:dyDescent="0.3">
      <c r="W137" s="20"/>
      <c r="Y137" s="20"/>
      <c r="AE137" s="20"/>
      <c r="AF137" s="20"/>
      <c r="AG137" s="20"/>
      <c r="AH137" s="20"/>
      <c r="AR137" s="23"/>
    </row>
    <row r="138" spans="23:44" x14ac:dyDescent="0.3">
      <c r="W138" s="20"/>
      <c r="Y138" s="20"/>
      <c r="AE138" s="20"/>
      <c r="AF138" s="20"/>
      <c r="AG138" s="20"/>
      <c r="AH138" s="20"/>
      <c r="AR138" s="23"/>
    </row>
    <row r="139" spans="23:44" x14ac:dyDescent="0.3">
      <c r="W139" s="20"/>
      <c r="Y139" s="20"/>
      <c r="AE139" s="20"/>
      <c r="AF139" s="20"/>
      <c r="AG139" s="20"/>
      <c r="AH139" s="20"/>
      <c r="AR139" s="23"/>
    </row>
    <row r="140" spans="23:44" x14ac:dyDescent="0.3">
      <c r="W140" s="20"/>
      <c r="Y140" s="20"/>
      <c r="AE140" s="20"/>
      <c r="AF140" s="20"/>
      <c r="AG140" s="20"/>
      <c r="AH140" s="20"/>
      <c r="AR140" s="23"/>
    </row>
    <row r="141" spans="23:44" x14ac:dyDescent="0.3">
      <c r="W141" s="20"/>
      <c r="Y141" s="20"/>
      <c r="AE141" s="20"/>
      <c r="AF141" s="20"/>
      <c r="AG141" s="20"/>
      <c r="AH141" s="20"/>
      <c r="AR141" s="23"/>
    </row>
    <row r="142" spans="23:44" x14ac:dyDescent="0.3">
      <c r="W142" s="20"/>
      <c r="Y142" s="20"/>
      <c r="AE142" s="20"/>
      <c r="AF142" s="20"/>
      <c r="AG142" s="20"/>
      <c r="AH142" s="20"/>
      <c r="AR142" s="23"/>
    </row>
    <row r="143" spans="23:44" x14ac:dyDescent="0.3">
      <c r="W143" s="20"/>
      <c r="Y143" s="20"/>
      <c r="AE143" s="20"/>
      <c r="AF143" s="20"/>
      <c r="AG143" s="20"/>
      <c r="AH143" s="20"/>
      <c r="AR143" s="23"/>
    </row>
    <row r="144" spans="23:44" x14ac:dyDescent="0.3">
      <c r="W144" s="20"/>
      <c r="Y144" s="20"/>
      <c r="AE144" s="20"/>
      <c r="AF144" s="20"/>
      <c r="AG144" s="20"/>
      <c r="AH144" s="20"/>
      <c r="AR144" s="23"/>
    </row>
    <row r="145" spans="23:44" x14ac:dyDescent="0.3">
      <c r="W145" s="20"/>
      <c r="Y145" s="20"/>
      <c r="AE145" s="20"/>
      <c r="AF145" s="20"/>
      <c r="AG145" s="20"/>
      <c r="AH145" s="20"/>
      <c r="AR145" s="23"/>
    </row>
    <row r="146" spans="23:44" x14ac:dyDescent="0.3">
      <c r="W146" s="20"/>
      <c r="Y146" s="20"/>
      <c r="AE146" s="20"/>
      <c r="AF146" s="20"/>
      <c r="AG146" s="20"/>
      <c r="AH146" s="20"/>
      <c r="AR146" s="23"/>
    </row>
    <row r="147" spans="23:44" x14ac:dyDescent="0.3">
      <c r="W147" s="20"/>
      <c r="Y147" s="20"/>
      <c r="AE147" s="20"/>
      <c r="AF147" s="20"/>
      <c r="AG147" s="20"/>
      <c r="AH147" s="20"/>
      <c r="AR147" s="23"/>
    </row>
    <row r="148" spans="23:44" x14ac:dyDescent="0.3">
      <c r="W148" s="20"/>
      <c r="Y148" s="20"/>
      <c r="AE148" s="20"/>
      <c r="AF148" s="20"/>
      <c r="AG148" s="20"/>
      <c r="AH148" s="20"/>
      <c r="AR148" s="23"/>
    </row>
    <row r="149" spans="23:44" x14ac:dyDescent="0.3">
      <c r="W149" s="20"/>
      <c r="Y149" s="20"/>
      <c r="AE149" s="20"/>
      <c r="AF149" s="20"/>
      <c r="AG149" s="20"/>
      <c r="AH149" s="20"/>
      <c r="AR149" s="23"/>
    </row>
    <row r="150" spans="23:44" x14ac:dyDescent="0.3">
      <c r="W150" s="20"/>
      <c r="Y150" s="20"/>
      <c r="AE150" s="20"/>
      <c r="AF150" s="20"/>
      <c r="AG150" s="20"/>
      <c r="AH150" s="20"/>
      <c r="AR150" s="23"/>
    </row>
    <row r="151" spans="23:44" x14ac:dyDescent="0.3">
      <c r="W151" s="20"/>
      <c r="Y151" s="20"/>
      <c r="AE151" s="20"/>
      <c r="AF151" s="20"/>
      <c r="AG151" s="20"/>
      <c r="AH151" s="20"/>
      <c r="AR151" s="23"/>
    </row>
    <row r="152" spans="23:44" x14ac:dyDescent="0.3">
      <c r="W152" s="20"/>
      <c r="Y152" s="20"/>
      <c r="AE152" s="20"/>
      <c r="AF152" s="20"/>
      <c r="AG152" s="20"/>
      <c r="AH152" s="20"/>
      <c r="AR152" s="23"/>
    </row>
    <row r="153" spans="23:44" x14ac:dyDescent="0.3">
      <c r="W153" s="20"/>
      <c r="Y153" s="20"/>
      <c r="AE153" s="20"/>
      <c r="AF153" s="20"/>
      <c r="AG153" s="20"/>
      <c r="AH153" s="20"/>
      <c r="AR153" s="23"/>
    </row>
    <row r="154" spans="23:44" x14ac:dyDescent="0.3">
      <c r="W154" s="20"/>
      <c r="Y154" s="20"/>
      <c r="AE154" s="20"/>
      <c r="AF154" s="20"/>
      <c r="AG154" s="20"/>
      <c r="AH154" s="20"/>
      <c r="AR154" s="23"/>
    </row>
    <row r="155" spans="23:44" x14ac:dyDescent="0.3">
      <c r="W155" s="20"/>
      <c r="Y155" s="20"/>
      <c r="AE155" s="20"/>
      <c r="AF155" s="20"/>
      <c r="AG155" s="20"/>
      <c r="AH155" s="20"/>
      <c r="AR155" s="23"/>
    </row>
    <row r="156" spans="23:44" x14ac:dyDescent="0.3">
      <c r="W156" s="20"/>
      <c r="Y156" s="20"/>
      <c r="AE156" s="20"/>
      <c r="AF156" s="20"/>
      <c r="AG156" s="20"/>
      <c r="AH156" s="20"/>
      <c r="AR156" s="23"/>
    </row>
    <row r="157" spans="23:44" x14ac:dyDescent="0.3">
      <c r="W157" s="20"/>
      <c r="Y157" s="20"/>
      <c r="AE157" s="20"/>
      <c r="AF157" s="20"/>
      <c r="AG157" s="20"/>
      <c r="AH157" s="20"/>
      <c r="AR157" s="23"/>
    </row>
    <row r="158" spans="23:44" x14ac:dyDescent="0.3">
      <c r="W158" s="20"/>
      <c r="Y158" s="20"/>
      <c r="AE158" s="20"/>
      <c r="AF158" s="20"/>
      <c r="AG158" s="20"/>
      <c r="AH158" s="20"/>
      <c r="AR158" s="23"/>
    </row>
    <row r="159" spans="23:44" x14ac:dyDescent="0.3">
      <c r="W159" s="20"/>
      <c r="Y159" s="20"/>
      <c r="AE159" s="20"/>
      <c r="AF159" s="20"/>
      <c r="AG159" s="20"/>
      <c r="AH159" s="20"/>
      <c r="AR159" s="23"/>
    </row>
    <row r="160" spans="23:44" x14ac:dyDescent="0.3">
      <c r="W160" s="20"/>
      <c r="Y160" s="20"/>
      <c r="AE160" s="20"/>
      <c r="AF160" s="20"/>
      <c r="AG160" s="20"/>
      <c r="AH160" s="20"/>
      <c r="AR160" s="23"/>
    </row>
    <row r="161" spans="23:44" x14ac:dyDescent="0.3">
      <c r="W161" s="20"/>
      <c r="Y161" s="20"/>
      <c r="AE161" s="20"/>
      <c r="AF161" s="20"/>
      <c r="AG161" s="20"/>
      <c r="AH161" s="20"/>
      <c r="AR161" s="23"/>
    </row>
    <row r="162" spans="23:44" x14ac:dyDescent="0.3">
      <c r="W162" s="20"/>
      <c r="Y162" s="20"/>
      <c r="AE162" s="20"/>
      <c r="AF162" s="20"/>
      <c r="AG162" s="20"/>
      <c r="AH162" s="20"/>
      <c r="AR162" s="23"/>
    </row>
    <row r="163" spans="23:44" x14ac:dyDescent="0.3">
      <c r="W163" s="20"/>
      <c r="Y163" s="20"/>
      <c r="AE163" s="20"/>
      <c r="AF163" s="20"/>
      <c r="AG163" s="20"/>
      <c r="AH163" s="20"/>
      <c r="AR163" s="23"/>
    </row>
    <row r="164" spans="23:44" x14ac:dyDescent="0.3">
      <c r="W164" s="20"/>
      <c r="Y164" s="20"/>
      <c r="AE164" s="20"/>
      <c r="AF164" s="20"/>
      <c r="AG164" s="20"/>
      <c r="AH164" s="20"/>
      <c r="AR164" s="23"/>
    </row>
    <row r="165" spans="23:44" x14ac:dyDescent="0.3">
      <c r="W165" s="20"/>
      <c r="Y165" s="20"/>
      <c r="AE165" s="20"/>
      <c r="AF165" s="20"/>
      <c r="AG165" s="20"/>
      <c r="AH165" s="20"/>
      <c r="AR165" s="23"/>
    </row>
    <row r="166" spans="23:44" x14ac:dyDescent="0.3">
      <c r="W166" s="20"/>
      <c r="Y166" s="20"/>
      <c r="AE166" s="20"/>
      <c r="AF166" s="20"/>
      <c r="AG166" s="20"/>
      <c r="AH166" s="20"/>
      <c r="AR166" s="23"/>
    </row>
    <row r="167" spans="23:44" x14ac:dyDescent="0.3">
      <c r="W167" s="20"/>
      <c r="Y167" s="20"/>
      <c r="AE167" s="20"/>
      <c r="AF167" s="20"/>
      <c r="AG167" s="20"/>
      <c r="AH167" s="20"/>
      <c r="AR167" s="23"/>
    </row>
    <row r="168" spans="23:44" x14ac:dyDescent="0.3">
      <c r="W168" s="20"/>
      <c r="Y168" s="20"/>
      <c r="AE168" s="20"/>
      <c r="AF168" s="20"/>
      <c r="AG168" s="20"/>
      <c r="AH168" s="20"/>
      <c r="AR168" s="23"/>
    </row>
    <row r="169" spans="23:44" x14ac:dyDescent="0.3">
      <c r="W169" s="20"/>
      <c r="Y169" s="20"/>
      <c r="AE169" s="20"/>
      <c r="AF169" s="20"/>
      <c r="AG169" s="20"/>
      <c r="AH169" s="20"/>
      <c r="AR169" s="23"/>
    </row>
    <row r="170" spans="23:44" x14ac:dyDescent="0.3">
      <c r="W170" s="20"/>
      <c r="Y170" s="20"/>
      <c r="AE170" s="20"/>
      <c r="AF170" s="20"/>
      <c r="AG170" s="20"/>
      <c r="AH170" s="20"/>
      <c r="AR170" s="23"/>
    </row>
    <row r="171" spans="23:44" x14ac:dyDescent="0.3">
      <c r="W171" s="20"/>
      <c r="Y171" s="20"/>
      <c r="AE171" s="20"/>
      <c r="AF171" s="20"/>
      <c r="AG171" s="20"/>
      <c r="AH171" s="20"/>
      <c r="AR171" s="23"/>
    </row>
    <row r="172" spans="23:44" x14ac:dyDescent="0.3">
      <c r="W172" s="20"/>
      <c r="Y172" s="20"/>
      <c r="AE172" s="20"/>
      <c r="AF172" s="20"/>
      <c r="AG172" s="20"/>
      <c r="AH172" s="20"/>
      <c r="AR172" s="23"/>
    </row>
    <row r="173" spans="23:44" x14ac:dyDescent="0.3">
      <c r="W173" s="20"/>
      <c r="Y173" s="20"/>
      <c r="AE173" s="20"/>
      <c r="AF173" s="20"/>
      <c r="AG173" s="20"/>
      <c r="AH173" s="20"/>
      <c r="AR173" s="23"/>
    </row>
    <row r="174" spans="23:44" x14ac:dyDescent="0.3">
      <c r="W174" s="20"/>
      <c r="Y174" s="20"/>
      <c r="AE174" s="20"/>
      <c r="AF174" s="20"/>
      <c r="AG174" s="20"/>
      <c r="AH174" s="20"/>
      <c r="AR174" s="23"/>
    </row>
    <row r="175" spans="23:44" x14ac:dyDescent="0.3">
      <c r="W175" s="20"/>
      <c r="Y175" s="20"/>
      <c r="AE175" s="20"/>
      <c r="AF175" s="20"/>
      <c r="AG175" s="20"/>
      <c r="AH175" s="20"/>
      <c r="AR175" s="23"/>
    </row>
    <row r="176" spans="23:44" x14ac:dyDescent="0.3">
      <c r="W176" s="20"/>
      <c r="Y176" s="20"/>
      <c r="AE176" s="20"/>
      <c r="AF176" s="20"/>
      <c r="AG176" s="20"/>
      <c r="AH176" s="20"/>
      <c r="AR176" s="23"/>
    </row>
    <row r="177" spans="23:44" x14ac:dyDescent="0.3">
      <c r="W177" s="20"/>
      <c r="Y177" s="20"/>
      <c r="AE177" s="20"/>
      <c r="AF177" s="20"/>
      <c r="AG177" s="20"/>
      <c r="AH177" s="20"/>
      <c r="AR177" s="23"/>
    </row>
    <row r="178" spans="23:44" x14ac:dyDescent="0.3">
      <c r="W178" s="20"/>
      <c r="Y178" s="20"/>
      <c r="AE178" s="20"/>
      <c r="AF178" s="20"/>
      <c r="AG178" s="20"/>
      <c r="AH178" s="20"/>
      <c r="AR178" s="23"/>
    </row>
    <row r="179" spans="23:44" x14ac:dyDescent="0.3">
      <c r="W179" s="20"/>
      <c r="Y179" s="20"/>
      <c r="AE179" s="20"/>
      <c r="AF179" s="20"/>
      <c r="AG179" s="20"/>
      <c r="AH179" s="20"/>
      <c r="AR179" s="23"/>
    </row>
    <row r="180" spans="23:44" x14ac:dyDescent="0.3">
      <c r="W180" s="20"/>
      <c r="Y180" s="20"/>
      <c r="AE180" s="20"/>
      <c r="AF180" s="20"/>
      <c r="AG180" s="20"/>
      <c r="AH180" s="20"/>
      <c r="AR180" s="23"/>
    </row>
    <row r="181" spans="23:44" x14ac:dyDescent="0.3">
      <c r="W181" s="20"/>
      <c r="Y181" s="20"/>
      <c r="AE181" s="20"/>
      <c r="AF181" s="20"/>
      <c r="AG181" s="20"/>
      <c r="AH181" s="20"/>
      <c r="AR181" s="23"/>
    </row>
    <row r="182" spans="23:44" x14ac:dyDescent="0.3">
      <c r="W182" s="20"/>
      <c r="Y182" s="20"/>
      <c r="AE182" s="20"/>
      <c r="AF182" s="20"/>
      <c r="AG182" s="20"/>
      <c r="AH182" s="20"/>
      <c r="AR182" s="23"/>
    </row>
    <row r="183" spans="23:44" x14ac:dyDescent="0.3">
      <c r="W183" s="20"/>
      <c r="Y183" s="20"/>
      <c r="AE183" s="20"/>
      <c r="AF183" s="20"/>
      <c r="AG183" s="20"/>
      <c r="AH183" s="20"/>
      <c r="AR183" s="23"/>
    </row>
    <row r="184" spans="23:44" x14ac:dyDescent="0.3">
      <c r="W184" s="20"/>
      <c r="Y184" s="20"/>
      <c r="AE184" s="20"/>
      <c r="AF184" s="20"/>
      <c r="AG184" s="20"/>
      <c r="AH184" s="20"/>
      <c r="AR184" s="23"/>
    </row>
    <row r="185" spans="23:44" x14ac:dyDescent="0.3">
      <c r="W185" s="20"/>
      <c r="Y185" s="20"/>
      <c r="AE185" s="20"/>
      <c r="AF185" s="20"/>
      <c r="AG185" s="20"/>
      <c r="AH185" s="20"/>
      <c r="AR185" s="23"/>
    </row>
    <row r="186" spans="23:44" x14ac:dyDescent="0.3">
      <c r="W186" s="20"/>
      <c r="Y186" s="20"/>
      <c r="AE186" s="20"/>
      <c r="AF186" s="20"/>
      <c r="AG186" s="20"/>
      <c r="AH186" s="20"/>
      <c r="AR186" s="23"/>
    </row>
    <row r="187" spans="23:44" x14ac:dyDescent="0.3">
      <c r="W187" s="20"/>
      <c r="Y187" s="20"/>
      <c r="AE187" s="20"/>
      <c r="AF187" s="20"/>
      <c r="AG187" s="20"/>
      <c r="AH187" s="20"/>
      <c r="AR187" s="23"/>
    </row>
    <row r="188" spans="23:44" x14ac:dyDescent="0.3">
      <c r="W188" s="20"/>
      <c r="Y188" s="20"/>
      <c r="AE188" s="20"/>
      <c r="AF188" s="20"/>
      <c r="AG188" s="20"/>
      <c r="AH188" s="20"/>
      <c r="AR188" s="23"/>
    </row>
    <row r="189" spans="23:44" x14ac:dyDescent="0.3">
      <c r="W189" s="20"/>
      <c r="Y189" s="20"/>
      <c r="AE189" s="20"/>
      <c r="AF189" s="20"/>
      <c r="AG189" s="20"/>
      <c r="AH189" s="20"/>
      <c r="AR189" s="23"/>
    </row>
    <row r="190" spans="23:44" x14ac:dyDescent="0.3">
      <c r="W190" s="20"/>
      <c r="Y190" s="20"/>
      <c r="AE190" s="20"/>
      <c r="AF190" s="20"/>
      <c r="AG190" s="20"/>
      <c r="AH190" s="20"/>
      <c r="AR190" s="23"/>
    </row>
    <row r="191" spans="23:44" x14ac:dyDescent="0.3">
      <c r="W191" s="20"/>
      <c r="Y191" s="20"/>
      <c r="AE191" s="20"/>
      <c r="AF191" s="20"/>
      <c r="AG191" s="20"/>
      <c r="AH191" s="20"/>
      <c r="AR191" s="23"/>
    </row>
    <row r="192" spans="23:44" x14ac:dyDescent="0.3">
      <c r="W192" s="20"/>
      <c r="Y192" s="20"/>
      <c r="AE192" s="20"/>
      <c r="AF192" s="20"/>
      <c r="AG192" s="20"/>
      <c r="AH192" s="20"/>
      <c r="AR192" s="23"/>
    </row>
    <row r="193" spans="23:44" x14ac:dyDescent="0.3">
      <c r="W193" s="20"/>
      <c r="Y193" s="20"/>
      <c r="AE193" s="20"/>
      <c r="AF193" s="20"/>
      <c r="AG193" s="20"/>
      <c r="AH193" s="20"/>
      <c r="AR193" s="23"/>
    </row>
    <row r="194" spans="23:44" x14ac:dyDescent="0.3">
      <c r="W194" s="20"/>
      <c r="Y194" s="20"/>
      <c r="AE194" s="20"/>
      <c r="AF194" s="20"/>
      <c r="AG194" s="20"/>
      <c r="AH194" s="20"/>
      <c r="AR194" s="23"/>
    </row>
    <row r="195" spans="23:44" x14ac:dyDescent="0.3">
      <c r="W195" s="20"/>
      <c r="Y195" s="20"/>
      <c r="AE195" s="20"/>
      <c r="AF195" s="20"/>
      <c r="AG195" s="20"/>
      <c r="AH195" s="20"/>
      <c r="AR195" s="23"/>
    </row>
    <row r="196" spans="23:44" x14ac:dyDescent="0.3">
      <c r="W196" s="20"/>
      <c r="Y196" s="20"/>
      <c r="AE196" s="20"/>
      <c r="AF196" s="20"/>
      <c r="AG196" s="20"/>
      <c r="AH196" s="20"/>
      <c r="AR196" s="23"/>
    </row>
    <row r="197" spans="23:44" x14ac:dyDescent="0.3">
      <c r="W197" s="20"/>
      <c r="Y197" s="20"/>
      <c r="AE197" s="20"/>
      <c r="AF197" s="20"/>
      <c r="AG197" s="20"/>
      <c r="AH197" s="20"/>
      <c r="AR197" s="23"/>
    </row>
    <row r="198" spans="23:44" x14ac:dyDescent="0.3">
      <c r="W198" s="20"/>
      <c r="Y198" s="20"/>
      <c r="AE198" s="20"/>
      <c r="AF198" s="20"/>
      <c r="AG198" s="20"/>
      <c r="AH198" s="20"/>
      <c r="AR198" s="23"/>
    </row>
    <row r="199" spans="23:44" x14ac:dyDescent="0.3">
      <c r="W199" s="20"/>
      <c r="Y199" s="20"/>
      <c r="AE199" s="20"/>
      <c r="AF199" s="20"/>
      <c r="AG199" s="20"/>
      <c r="AH199" s="20"/>
      <c r="AR199" s="23"/>
    </row>
    <row r="200" spans="23:44" x14ac:dyDescent="0.3">
      <c r="W200" s="20"/>
      <c r="Y200" s="20"/>
      <c r="AE200" s="20"/>
      <c r="AF200" s="20"/>
      <c r="AG200" s="20"/>
      <c r="AH200" s="20"/>
      <c r="AR200" s="23"/>
    </row>
    <row r="201" spans="23:44" x14ac:dyDescent="0.3">
      <c r="W201" s="20"/>
      <c r="Y201" s="20"/>
      <c r="AE201" s="20"/>
      <c r="AF201" s="20"/>
      <c r="AG201" s="20"/>
      <c r="AH201" s="20"/>
      <c r="AR201" s="23"/>
    </row>
    <row r="202" spans="23:44" x14ac:dyDescent="0.3">
      <c r="W202" s="20"/>
      <c r="Y202" s="20"/>
      <c r="AE202" s="20"/>
      <c r="AF202" s="20"/>
      <c r="AG202" s="20"/>
      <c r="AH202" s="20"/>
      <c r="AR202" s="23"/>
    </row>
    <row r="203" spans="23:44" x14ac:dyDescent="0.3">
      <c r="W203" s="20"/>
      <c r="Y203" s="20"/>
      <c r="AE203" s="20"/>
      <c r="AF203" s="20"/>
      <c r="AG203" s="20"/>
      <c r="AH203" s="20"/>
      <c r="AR203" s="23"/>
    </row>
    <row r="204" spans="23:44" x14ac:dyDescent="0.3">
      <c r="W204" s="20"/>
      <c r="Y204" s="20"/>
      <c r="AE204" s="20"/>
      <c r="AF204" s="20"/>
      <c r="AG204" s="20"/>
      <c r="AH204" s="20"/>
      <c r="AR204" s="23"/>
    </row>
    <row r="205" spans="23:44" x14ac:dyDescent="0.3">
      <c r="W205" s="20"/>
      <c r="Y205" s="20"/>
      <c r="AE205" s="20"/>
      <c r="AF205" s="20"/>
      <c r="AG205" s="20"/>
      <c r="AH205" s="20"/>
      <c r="AR205" s="23"/>
    </row>
    <row r="206" spans="23:44" x14ac:dyDescent="0.3">
      <c r="W206" s="20"/>
      <c r="Y206" s="20"/>
      <c r="AE206" s="20"/>
      <c r="AF206" s="20"/>
      <c r="AG206" s="20"/>
      <c r="AH206" s="20"/>
      <c r="AR206" s="23"/>
    </row>
    <row r="207" spans="23:44" x14ac:dyDescent="0.3">
      <c r="W207" s="20"/>
      <c r="Y207" s="20"/>
      <c r="AE207" s="20"/>
      <c r="AF207" s="20"/>
      <c r="AG207" s="20"/>
      <c r="AH207" s="20"/>
      <c r="AR207" s="23"/>
    </row>
    <row r="208" spans="23:44" x14ac:dyDescent="0.3">
      <c r="W208" s="20"/>
      <c r="Y208" s="20"/>
      <c r="AE208" s="20"/>
      <c r="AF208" s="20"/>
      <c r="AG208" s="20"/>
      <c r="AH208" s="20"/>
      <c r="AR208" s="23"/>
    </row>
    <row r="209" spans="23:44" x14ac:dyDescent="0.3">
      <c r="W209" s="20"/>
      <c r="Y209" s="20"/>
      <c r="AE209" s="20"/>
      <c r="AF209" s="20"/>
      <c r="AG209" s="20"/>
      <c r="AH209" s="20"/>
      <c r="AR209" s="23"/>
    </row>
    <row r="210" spans="23:44" x14ac:dyDescent="0.3">
      <c r="W210" s="20"/>
      <c r="Y210" s="20"/>
      <c r="AE210" s="20"/>
      <c r="AF210" s="20"/>
      <c r="AG210" s="20"/>
      <c r="AH210" s="20"/>
      <c r="AR210" s="23"/>
    </row>
    <row r="211" spans="23:44" x14ac:dyDescent="0.3">
      <c r="W211" s="20"/>
      <c r="Y211" s="20"/>
      <c r="AE211" s="20"/>
      <c r="AF211" s="20"/>
      <c r="AG211" s="20"/>
      <c r="AH211" s="20"/>
      <c r="AR211" s="23"/>
    </row>
    <row r="212" spans="23:44" x14ac:dyDescent="0.3">
      <c r="W212" s="20"/>
      <c r="Y212" s="20"/>
      <c r="AE212" s="20"/>
      <c r="AF212" s="20"/>
      <c r="AG212" s="20"/>
      <c r="AH212" s="20"/>
      <c r="AR212" s="23"/>
    </row>
    <row r="213" spans="23:44" x14ac:dyDescent="0.3">
      <c r="W213" s="20"/>
      <c r="Y213" s="20"/>
      <c r="AE213" s="20"/>
      <c r="AF213" s="20"/>
      <c r="AG213" s="20"/>
      <c r="AH213" s="20"/>
      <c r="AR213" s="23"/>
    </row>
    <row r="214" spans="23:44" x14ac:dyDescent="0.3">
      <c r="W214" s="20"/>
      <c r="Y214" s="20"/>
      <c r="AE214" s="20"/>
      <c r="AF214" s="20"/>
      <c r="AG214" s="20"/>
      <c r="AH214" s="20"/>
      <c r="AR214" s="23"/>
    </row>
    <row r="215" spans="23:44" x14ac:dyDescent="0.3">
      <c r="W215" s="20"/>
      <c r="Y215" s="20"/>
      <c r="AE215" s="20"/>
      <c r="AF215" s="20"/>
      <c r="AG215" s="20"/>
      <c r="AH215" s="20"/>
      <c r="AR215" s="23"/>
    </row>
    <row r="216" spans="23:44" x14ac:dyDescent="0.3">
      <c r="W216" s="20"/>
      <c r="Y216" s="20"/>
      <c r="AE216" s="20"/>
      <c r="AF216" s="20"/>
      <c r="AG216" s="20"/>
      <c r="AH216" s="20"/>
      <c r="AR216" s="23"/>
    </row>
    <row r="217" spans="23:44" x14ac:dyDescent="0.3">
      <c r="W217" s="20"/>
      <c r="Y217" s="20"/>
      <c r="AE217" s="20"/>
      <c r="AF217" s="20"/>
      <c r="AG217" s="20"/>
      <c r="AH217" s="20"/>
      <c r="AR217" s="23"/>
    </row>
    <row r="218" spans="23:44" x14ac:dyDescent="0.3">
      <c r="W218" s="20"/>
      <c r="Y218" s="20"/>
      <c r="AE218" s="20"/>
      <c r="AF218" s="20"/>
      <c r="AG218" s="20"/>
      <c r="AH218" s="20"/>
      <c r="AR218" s="23"/>
    </row>
    <row r="219" spans="23:44" x14ac:dyDescent="0.3">
      <c r="W219" s="20"/>
      <c r="Y219" s="20"/>
      <c r="AE219" s="20"/>
      <c r="AF219" s="20"/>
      <c r="AG219" s="20"/>
      <c r="AH219" s="20"/>
      <c r="AR219" s="23"/>
    </row>
    <row r="220" spans="23:44" x14ac:dyDescent="0.3">
      <c r="W220" s="20"/>
      <c r="Y220" s="20"/>
      <c r="AE220" s="20"/>
      <c r="AF220" s="20"/>
      <c r="AG220" s="20"/>
      <c r="AH220" s="20"/>
      <c r="AR220" s="23"/>
    </row>
    <row r="221" spans="23:44" x14ac:dyDescent="0.3">
      <c r="W221" s="20"/>
      <c r="Y221" s="20"/>
      <c r="AE221" s="20"/>
      <c r="AF221" s="20"/>
      <c r="AG221" s="20"/>
      <c r="AH221" s="20"/>
      <c r="AR221" s="23"/>
    </row>
    <row r="222" spans="23:44" x14ac:dyDescent="0.3">
      <c r="W222" s="20"/>
      <c r="Y222" s="20"/>
      <c r="AE222" s="20"/>
      <c r="AF222" s="20"/>
      <c r="AG222" s="20"/>
      <c r="AH222" s="20"/>
      <c r="AR222" s="23"/>
    </row>
    <row r="223" spans="23:44" x14ac:dyDescent="0.3">
      <c r="W223" s="20"/>
      <c r="Y223" s="20"/>
      <c r="AE223" s="20"/>
      <c r="AF223" s="20"/>
      <c r="AG223" s="20"/>
      <c r="AH223" s="20"/>
      <c r="AR223" s="23"/>
    </row>
    <row r="224" spans="23:44" x14ac:dyDescent="0.3">
      <c r="W224" s="20"/>
      <c r="Y224" s="20"/>
      <c r="AE224" s="20"/>
      <c r="AF224" s="20"/>
      <c r="AG224" s="20"/>
      <c r="AH224" s="20"/>
      <c r="AR224" s="23"/>
    </row>
    <row r="225" spans="23:44" x14ac:dyDescent="0.3">
      <c r="W225" s="20"/>
      <c r="Y225" s="20"/>
      <c r="AE225" s="20"/>
      <c r="AF225" s="20"/>
      <c r="AG225" s="20"/>
      <c r="AH225" s="20"/>
      <c r="AR225" s="23"/>
    </row>
    <row r="226" spans="23:44" x14ac:dyDescent="0.3">
      <c r="W226" s="20"/>
      <c r="Y226" s="20"/>
      <c r="AE226" s="20"/>
      <c r="AF226" s="20"/>
      <c r="AG226" s="20"/>
      <c r="AH226" s="20"/>
      <c r="AR226" s="23"/>
    </row>
    <row r="227" spans="23:44" x14ac:dyDescent="0.3">
      <c r="W227" s="20"/>
      <c r="Y227" s="20"/>
      <c r="AE227" s="20"/>
      <c r="AF227" s="20"/>
      <c r="AG227" s="20"/>
      <c r="AH227" s="20"/>
      <c r="AR227" s="23"/>
    </row>
    <row r="228" spans="23:44" x14ac:dyDescent="0.3">
      <c r="W228" s="20"/>
      <c r="Y228" s="20"/>
      <c r="AE228" s="20"/>
      <c r="AF228" s="20"/>
      <c r="AG228" s="20"/>
      <c r="AH228" s="20"/>
      <c r="AR228" s="23"/>
    </row>
    <row r="229" spans="23:44" x14ac:dyDescent="0.3">
      <c r="W229" s="20"/>
      <c r="Y229" s="20"/>
      <c r="AE229" s="20"/>
      <c r="AF229" s="20"/>
      <c r="AG229" s="20"/>
      <c r="AH229" s="20"/>
      <c r="AR229" s="23"/>
    </row>
    <row r="230" spans="23:44" x14ac:dyDescent="0.3">
      <c r="W230" s="20"/>
      <c r="Y230" s="20"/>
      <c r="AE230" s="20"/>
      <c r="AF230" s="20"/>
      <c r="AG230" s="20"/>
      <c r="AH230" s="20"/>
      <c r="AR230" s="23"/>
    </row>
    <row r="231" spans="23:44" x14ac:dyDescent="0.3">
      <c r="W231" s="20"/>
      <c r="Y231" s="20"/>
      <c r="AE231" s="20"/>
      <c r="AF231" s="20"/>
      <c r="AG231" s="20"/>
      <c r="AH231" s="20"/>
      <c r="AR231" s="23"/>
    </row>
    <row r="232" spans="23:44" x14ac:dyDescent="0.3">
      <c r="W232" s="20"/>
      <c r="Y232" s="20"/>
      <c r="AE232" s="20"/>
      <c r="AF232" s="20"/>
      <c r="AG232" s="20"/>
      <c r="AH232" s="20"/>
      <c r="AR232" s="23"/>
    </row>
    <row r="233" spans="23:44" x14ac:dyDescent="0.3">
      <c r="W233" s="20"/>
      <c r="Y233" s="20"/>
      <c r="AE233" s="20"/>
      <c r="AF233" s="20"/>
      <c r="AG233" s="20"/>
      <c r="AH233" s="20"/>
      <c r="AR233" s="23"/>
    </row>
    <row r="234" spans="23:44" x14ac:dyDescent="0.3">
      <c r="W234" s="20"/>
      <c r="Y234" s="20"/>
      <c r="AE234" s="20"/>
      <c r="AF234" s="20"/>
      <c r="AG234" s="20"/>
      <c r="AH234" s="20"/>
      <c r="AR234" s="23"/>
    </row>
    <row r="235" spans="23:44" x14ac:dyDescent="0.3">
      <c r="W235" s="20"/>
      <c r="Y235" s="20"/>
      <c r="AE235" s="20"/>
      <c r="AF235" s="20"/>
      <c r="AG235" s="20"/>
      <c r="AH235" s="20"/>
      <c r="AR235" s="23"/>
    </row>
    <row r="236" spans="23:44" x14ac:dyDescent="0.3">
      <c r="W236" s="20"/>
      <c r="Y236" s="20"/>
      <c r="AE236" s="20"/>
      <c r="AF236" s="20"/>
      <c r="AG236" s="20"/>
      <c r="AH236" s="20"/>
      <c r="AR236" s="23"/>
    </row>
    <row r="237" spans="23:44" x14ac:dyDescent="0.3">
      <c r="W237" s="20"/>
      <c r="Y237" s="20"/>
      <c r="AE237" s="20"/>
      <c r="AF237" s="20"/>
      <c r="AG237" s="20"/>
      <c r="AH237" s="20"/>
      <c r="AR237" s="23"/>
    </row>
    <row r="238" spans="23:44" x14ac:dyDescent="0.3">
      <c r="W238" s="20"/>
      <c r="Y238" s="20"/>
      <c r="AE238" s="20"/>
      <c r="AF238" s="20"/>
      <c r="AG238" s="20"/>
      <c r="AH238" s="20"/>
      <c r="AR238" s="23"/>
    </row>
    <row r="239" spans="23:44" x14ac:dyDescent="0.3">
      <c r="W239" s="20"/>
      <c r="Y239" s="20"/>
      <c r="AE239" s="20"/>
      <c r="AF239" s="20"/>
      <c r="AG239" s="20"/>
      <c r="AH239" s="20"/>
      <c r="AR239" s="23"/>
    </row>
    <row r="240" spans="23:44" x14ac:dyDescent="0.3">
      <c r="W240" s="20"/>
      <c r="Y240" s="20"/>
      <c r="AE240" s="20"/>
      <c r="AF240" s="20"/>
      <c r="AG240" s="20"/>
      <c r="AH240" s="20"/>
      <c r="AR240" s="23"/>
    </row>
    <row r="241" spans="23:44" x14ac:dyDescent="0.3">
      <c r="W241" s="20"/>
      <c r="Y241" s="20"/>
      <c r="AE241" s="20"/>
      <c r="AF241" s="20"/>
      <c r="AG241" s="20"/>
      <c r="AH241" s="20"/>
      <c r="AR241" s="23"/>
    </row>
    <row r="242" spans="23:44" x14ac:dyDescent="0.3">
      <c r="W242" s="20"/>
      <c r="Y242" s="20"/>
      <c r="AE242" s="20"/>
      <c r="AF242" s="20"/>
      <c r="AG242" s="20"/>
      <c r="AH242" s="20"/>
      <c r="AR242" s="23"/>
    </row>
    <row r="243" spans="23:44" x14ac:dyDescent="0.3">
      <c r="W243" s="20"/>
      <c r="Y243" s="20"/>
      <c r="AE243" s="20"/>
      <c r="AF243" s="20"/>
      <c r="AG243" s="20"/>
      <c r="AH243" s="20"/>
      <c r="AR243" s="23"/>
    </row>
    <row r="244" spans="23:44" x14ac:dyDescent="0.3">
      <c r="W244" s="20"/>
      <c r="Y244" s="20"/>
      <c r="AE244" s="20"/>
      <c r="AF244" s="20"/>
      <c r="AG244" s="20"/>
      <c r="AH244" s="20"/>
      <c r="AR244" s="23"/>
    </row>
    <row r="245" spans="23:44" x14ac:dyDescent="0.3">
      <c r="W245" s="20"/>
      <c r="Y245" s="20"/>
      <c r="AE245" s="20"/>
      <c r="AF245" s="20"/>
      <c r="AG245" s="20"/>
      <c r="AH245" s="20"/>
      <c r="AR245" s="23"/>
    </row>
    <row r="246" spans="23:44" x14ac:dyDescent="0.3">
      <c r="W246" s="20"/>
      <c r="Y246" s="20"/>
      <c r="AE246" s="20"/>
      <c r="AF246" s="20"/>
      <c r="AG246" s="20"/>
      <c r="AH246" s="20"/>
      <c r="AR246" s="23"/>
    </row>
    <row r="247" spans="23:44" x14ac:dyDescent="0.3">
      <c r="W247" s="20"/>
      <c r="Y247" s="20"/>
      <c r="AE247" s="20"/>
      <c r="AF247" s="20"/>
      <c r="AG247" s="20"/>
      <c r="AH247" s="20"/>
      <c r="AR247" s="23"/>
    </row>
    <row r="248" spans="23:44" x14ac:dyDescent="0.3">
      <c r="W248" s="20"/>
      <c r="Y248" s="20"/>
      <c r="AE248" s="20"/>
      <c r="AF248" s="20"/>
      <c r="AG248" s="20"/>
      <c r="AH248" s="20"/>
      <c r="AR248" s="23"/>
    </row>
    <row r="249" spans="23:44" x14ac:dyDescent="0.3">
      <c r="W249" s="20"/>
      <c r="Y249" s="20"/>
      <c r="AE249" s="20"/>
      <c r="AF249" s="20"/>
      <c r="AG249" s="20"/>
      <c r="AH249" s="20"/>
      <c r="AR249" s="23"/>
    </row>
    <row r="250" spans="23:44" x14ac:dyDescent="0.3">
      <c r="W250" s="20"/>
      <c r="Y250" s="20"/>
      <c r="AE250" s="20"/>
      <c r="AF250" s="20"/>
      <c r="AG250" s="20"/>
      <c r="AH250" s="20"/>
      <c r="AR250" s="23"/>
    </row>
    <row r="251" spans="23:44" x14ac:dyDescent="0.3">
      <c r="W251" s="20"/>
      <c r="Y251" s="20"/>
      <c r="AE251" s="20"/>
      <c r="AF251" s="20"/>
      <c r="AG251" s="20"/>
      <c r="AH251" s="20"/>
      <c r="AR251" s="23"/>
    </row>
    <row r="252" spans="23:44" x14ac:dyDescent="0.3">
      <c r="W252" s="20"/>
      <c r="Y252" s="20"/>
      <c r="AE252" s="20"/>
      <c r="AF252" s="20"/>
      <c r="AG252" s="20"/>
      <c r="AH252" s="20"/>
      <c r="AR252" s="23"/>
    </row>
    <row r="253" spans="23:44" x14ac:dyDescent="0.3">
      <c r="W253" s="20"/>
      <c r="Y253" s="20"/>
      <c r="AE253" s="20"/>
      <c r="AF253" s="20"/>
      <c r="AG253" s="20"/>
      <c r="AH253" s="20"/>
      <c r="AR253" s="23"/>
    </row>
    <row r="254" spans="23:44" x14ac:dyDescent="0.3">
      <c r="W254" s="20"/>
      <c r="Y254" s="20"/>
      <c r="AE254" s="20"/>
      <c r="AF254" s="20"/>
      <c r="AG254" s="20"/>
      <c r="AH254" s="20"/>
      <c r="AR254" s="23"/>
    </row>
    <row r="255" spans="23:44" x14ac:dyDescent="0.3">
      <c r="W255" s="20"/>
      <c r="Y255" s="20"/>
      <c r="AE255" s="20"/>
      <c r="AF255" s="20"/>
      <c r="AG255" s="20"/>
      <c r="AH255" s="20"/>
      <c r="AR255" s="23"/>
    </row>
    <row r="256" spans="23:44" x14ac:dyDescent="0.3">
      <c r="W256" s="20"/>
      <c r="Y256" s="20"/>
      <c r="AE256" s="20"/>
      <c r="AF256" s="20"/>
      <c r="AG256" s="20"/>
      <c r="AH256" s="20"/>
      <c r="AR256" s="23"/>
    </row>
    <row r="257" spans="23:44" x14ac:dyDescent="0.3">
      <c r="W257" s="20"/>
      <c r="Y257" s="20"/>
      <c r="AE257" s="20"/>
      <c r="AF257" s="20"/>
      <c r="AG257" s="20"/>
      <c r="AH257" s="20"/>
      <c r="AR257" s="23"/>
    </row>
    <row r="258" spans="23:44" x14ac:dyDescent="0.3">
      <c r="W258" s="20"/>
      <c r="Y258" s="20"/>
      <c r="AE258" s="20"/>
      <c r="AF258" s="20"/>
      <c r="AG258" s="20"/>
      <c r="AH258" s="20"/>
      <c r="AR258" s="23"/>
    </row>
    <row r="259" spans="23:44" x14ac:dyDescent="0.3">
      <c r="W259" s="20"/>
      <c r="Y259" s="20"/>
      <c r="AE259" s="20"/>
      <c r="AF259" s="20"/>
      <c r="AG259" s="20"/>
      <c r="AH259" s="20"/>
      <c r="AR259" s="23"/>
    </row>
    <row r="260" spans="23:44" x14ac:dyDescent="0.3">
      <c r="W260" s="20"/>
      <c r="Y260" s="20"/>
      <c r="AE260" s="20"/>
      <c r="AF260" s="20"/>
      <c r="AG260" s="20"/>
      <c r="AH260" s="20"/>
      <c r="AR260" s="23"/>
    </row>
    <row r="261" spans="23:44" x14ac:dyDescent="0.3">
      <c r="W261" s="20"/>
      <c r="Y261" s="20"/>
      <c r="AE261" s="20"/>
      <c r="AF261" s="20"/>
      <c r="AG261" s="20"/>
      <c r="AH261" s="20"/>
      <c r="AR261" s="23"/>
    </row>
    <row r="262" spans="23:44" x14ac:dyDescent="0.3">
      <c r="W262" s="20"/>
      <c r="Y262" s="20"/>
      <c r="AE262" s="20"/>
      <c r="AF262" s="20"/>
      <c r="AG262" s="20"/>
      <c r="AH262" s="20"/>
      <c r="AR262" s="23"/>
    </row>
    <row r="263" spans="23:44" x14ac:dyDescent="0.3">
      <c r="W263" s="20"/>
      <c r="Y263" s="20"/>
      <c r="AE263" s="20"/>
      <c r="AF263" s="20"/>
      <c r="AG263" s="20"/>
      <c r="AH263" s="20"/>
      <c r="AR263" s="23"/>
    </row>
    <row r="264" spans="23:44" x14ac:dyDescent="0.3">
      <c r="W264" s="20"/>
      <c r="Y264" s="20"/>
      <c r="AE264" s="20"/>
      <c r="AF264" s="20"/>
      <c r="AG264" s="20"/>
      <c r="AH264" s="20"/>
      <c r="AR264" s="23"/>
    </row>
    <row r="265" spans="23:44" x14ac:dyDescent="0.3">
      <c r="W265" s="20"/>
      <c r="Y265" s="20"/>
      <c r="AE265" s="20"/>
      <c r="AF265" s="20"/>
      <c r="AG265" s="20"/>
      <c r="AH265" s="20"/>
      <c r="AR265" s="23"/>
    </row>
    <row r="266" spans="23:44" x14ac:dyDescent="0.3">
      <c r="W266" s="20"/>
      <c r="Y266" s="20"/>
      <c r="AE266" s="20"/>
      <c r="AF266" s="20"/>
      <c r="AG266" s="20"/>
      <c r="AH266" s="20"/>
      <c r="AR266" s="23"/>
    </row>
    <row r="267" spans="23:44" x14ac:dyDescent="0.3">
      <c r="W267" s="20"/>
      <c r="Y267" s="20"/>
      <c r="AE267" s="20"/>
      <c r="AF267" s="20"/>
      <c r="AG267" s="20"/>
      <c r="AH267" s="20"/>
      <c r="AR267" s="23"/>
    </row>
    <row r="268" spans="23:44" x14ac:dyDescent="0.3">
      <c r="W268" s="20"/>
      <c r="Y268" s="20"/>
      <c r="AE268" s="20"/>
      <c r="AF268" s="20"/>
      <c r="AG268" s="20"/>
      <c r="AH268" s="20"/>
      <c r="AR268" s="23"/>
    </row>
    <row r="269" spans="23:44" x14ac:dyDescent="0.3">
      <c r="W269" s="20"/>
      <c r="Y269" s="20"/>
      <c r="AE269" s="20"/>
      <c r="AF269" s="20"/>
      <c r="AG269" s="20"/>
      <c r="AH269" s="20"/>
      <c r="AR269" s="23"/>
    </row>
    <row r="270" spans="23:44" x14ac:dyDescent="0.3">
      <c r="W270" s="20"/>
      <c r="Y270" s="20"/>
      <c r="AE270" s="20"/>
      <c r="AF270" s="20"/>
      <c r="AG270" s="20"/>
      <c r="AH270" s="20"/>
      <c r="AR270" s="23"/>
    </row>
    <row r="271" spans="23:44" x14ac:dyDescent="0.3">
      <c r="W271" s="20"/>
      <c r="Y271" s="20"/>
      <c r="AE271" s="20"/>
      <c r="AF271" s="20"/>
      <c r="AG271" s="20"/>
      <c r="AH271" s="20"/>
      <c r="AR271" s="23"/>
    </row>
    <row r="272" spans="23:44" x14ac:dyDescent="0.3">
      <c r="W272" s="20"/>
      <c r="Y272" s="20"/>
      <c r="AE272" s="20"/>
      <c r="AF272" s="20"/>
      <c r="AG272" s="20"/>
      <c r="AH272" s="20"/>
      <c r="AR272" s="23"/>
    </row>
    <row r="273" spans="23:44" x14ac:dyDescent="0.3">
      <c r="W273" s="20"/>
      <c r="Y273" s="20"/>
      <c r="AE273" s="20"/>
      <c r="AF273" s="20"/>
      <c r="AG273" s="20"/>
      <c r="AH273" s="20"/>
      <c r="AR273" s="23"/>
    </row>
    <row r="274" spans="23:44" x14ac:dyDescent="0.3">
      <c r="W274" s="20"/>
      <c r="Y274" s="20"/>
      <c r="AE274" s="20"/>
      <c r="AF274" s="20"/>
      <c r="AG274" s="20"/>
      <c r="AH274" s="20"/>
      <c r="AR274" s="23"/>
    </row>
    <row r="275" spans="23:44" x14ac:dyDescent="0.3">
      <c r="W275" s="20"/>
      <c r="Y275" s="20"/>
      <c r="AE275" s="20"/>
      <c r="AF275" s="20"/>
      <c r="AG275" s="20"/>
      <c r="AH275" s="20"/>
      <c r="AR275" s="23"/>
    </row>
    <row r="276" spans="23:44" x14ac:dyDescent="0.3">
      <c r="W276" s="20"/>
      <c r="Y276" s="20"/>
      <c r="AE276" s="20"/>
      <c r="AF276" s="20"/>
      <c r="AG276" s="20"/>
      <c r="AH276" s="20"/>
      <c r="AR276" s="23"/>
    </row>
    <row r="277" spans="23:44" x14ac:dyDescent="0.3">
      <c r="W277" s="20"/>
      <c r="Y277" s="20"/>
      <c r="AE277" s="20"/>
      <c r="AF277" s="20"/>
      <c r="AG277" s="20"/>
      <c r="AH277" s="20"/>
      <c r="AR277" s="23"/>
    </row>
    <row r="278" spans="23:44" x14ac:dyDescent="0.3">
      <c r="W278" s="20"/>
      <c r="Y278" s="20"/>
      <c r="AE278" s="20"/>
      <c r="AF278" s="20"/>
      <c r="AG278" s="20"/>
      <c r="AH278" s="20"/>
      <c r="AR278" s="23"/>
    </row>
    <row r="279" spans="23:44" x14ac:dyDescent="0.3">
      <c r="W279" s="20"/>
      <c r="Y279" s="20"/>
      <c r="AE279" s="20"/>
      <c r="AF279" s="20"/>
      <c r="AG279" s="20"/>
      <c r="AH279" s="20"/>
      <c r="AR279" s="23"/>
    </row>
    <row r="280" spans="23:44" x14ac:dyDescent="0.3">
      <c r="W280" s="20"/>
      <c r="Y280" s="20"/>
      <c r="AE280" s="20"/>
      <c r="AF280" s="20"/>
      <c r="AG280" s="20"/>
      <c r="AH280" s="20"/>
      <c r="AR280" s="23"/>
    </row>
    <row r="281" spans="23:44" x14ac:dyDescent="0.3">
      <c r="W281" s="20"/>
      <c r="Y281" s="20"/>
      <c r="AE281" s="20"/>
      <c r="AF281" s="20"/>
      <c r="AG281" s="20"/>
      <c r="AH281" s="20"/>
      <c r="AR281" s="23"/>
    </row>
    <row r="282" spans="23:44" x14ac:dyDescent="0.3">
      <c r="W282" s="20"/>
      <c r="Y282" s="20"/>
      <c r="AE282" s="20"/>
      <c r="AF282" s="20"/>
      <c r="AG282" s="20"/>
      <c r="AH282" s="20"/>
      <c r="AR282" s="23"/>
    </row>
    <row r="283" spans="23:44" x14ac:dyDescent="0.3">
      <c r="W283" s="20"/>
      <c r="Y283" s="20"/>
      <c r="AE283" s="20"/>
      <c r="AF283" s="20"/>
      <c r="AG283" s="20"/>
      <c r="AH283" s="20"/>
      <c r="AR283" s="23"/>
    </row>
    <row r="284" spans="23:44" x14ac:dyDescent="0.3">
      <c r="W284" s="20"/>
      <c r="Y284" s="20"/>
      <c r="AE284" s="20"/>
      <c r="AF284" s="20"/>
      <c r="AG284" s="20"/>
      <c r="AH284" s="20"/>
      <c r="AR284" s="23"/>
    </row>
    <row r="285" spans="23:44" x14ac:dyDescent="0.3">
      <c r="W285" s="20"/>
      <c r="Y285" s="20"/>
      <c r="AE285" s="20"/>
      <c r="AF285" s="20"/>
      <c r="AG285" s="20"/>
      <c r="AH285" s="20"/>
      <c r="AR285" s="23"/>
    </row>
    <row r="286" spans="23:44" x14ac:dyDescent="0.3">
      <c r="W286" s="20"/>
      <c r="Y286" s="20"/>
      <c r="AE286" s="20"/>
      <c r="AF286" s="20"/>
      <c r="AG286" s="20"/>
      <c r="AH286" s="20"/>
      <c r="AR286" s="23"/>
    </row>
    <row r="287" spans="23:44" x14ac:dyDescent="0.3">
      <c r="W287" s="20"/>
      <c r="Y287" s="20"/>
      <c r="AE287" s="20"/>
      <c r="AF287" s="20"/>
      <c r="AG287" s="20"/>
      <c r="AH287" s="20"/>
      <c r="AR287" s="23"/>
    </row>
    <row r="288" spans="23:44" x14ac:dyDescent="0.3">
      <c r="W288" s="20"/>
      <c r="Y288" s="20"/>
      <c r="AE288" s="20"/>
      <c r="AF288" s="20"/>
      <c r="AG288" s="20"/>
      <c r="AH288" s="20"/>
      <c r="AR288" s="23"/>
    </row>
    <row r="289" spans="23:44" x14ac:dyDescent="0.3">
      <c r="W289" s="20"/>
      <c r="Y289" s="20"/>
      <c r="AE289" s="20"/>
      <c r="AF289" s="20"/>
      <c r="AG289" s="20"/>
      <c r="AH289" s="20"/>
      <c r="AR289" s="23"/>
    </row>
    <row r="290" spans="23:44" x14ac:dyDescent="0.3">
      <c r="W290" s="20"/>
      <c r="Y290" s="20"/>
      <c r="AE290" s="20"/>
      <c r="AF290" s="20"/>
      <c r="AG290" s="20"/>
      <c r="AH290" s="20"/>
      <c r="AR290" s="23"/>
    </row>
    <row r="291" spans="23:44" x14ac:dyDescent="0.3">
      <c r="W291" s="20"/>
      <c r="Y291" s="20"/>
      <c r="AE291" s="20"/>
      <c r="AF291" s="20"/>
      <c r="AG291" s="20"/>
      <c r="AH291" s="20"/>
      <c r="AR291" s="23"/>
    </row>
    <row r="292" spans="23:44" x14ac:dyDescent="0.3">
      <c r="W292" s="20"/>
      <c r="Y292" s="20"/>
      <c r="AE292" s="20"/>
      <c r="AF292" s="20"/>
      <c r="AG292" s="20"/>
      <c r="AH292" s="20"/>
      <c r="AR292" s="23"/>
    </row>
    <row r="293" spans="23:44" x14ac:dyDescent="0.3">
      <c r="W293" s="20"/>
      <c r="Y293" s="20"/>
      <c r="AE293" s="20"/>
      <c r="AF293" s="20"/>
      <c r="AG293" s="20"/>
      <c r="AH293" s="20"/>
      <c r="AR293" s="23"/>
    </row>
    <row r="294" spans="23:44" x14ac:dyDescent="0.3">
      <c r="W294" s="20"/>
      <c r="Y294" s="20"/>
      <c r="AE294" s="20"/>
      <c r="AF294" s="20"/>
      <c r="AG294" s="20"/>
      <c r="AH294" s="20"/>
      <c r="AR294" s="23"/>
    </row>
    <row r="295" spans="23:44" x14ac:dyDescent="0.3">
      <c r="W295" s="20"/>
      <c r="Y295" s="20"/>
      <c r="AE295" s="20"/>
      <c r="AF295" s="20"/>
      <c r="AG295" s="20"/>
      <c r="AH295" s="20"/>
      <c r="AR295" s="23"/>
    </row>
    <row r="296" spans="23:44" x14ac:dyDescent="0.3">
      <c r="W296" s="20"/>
      <c r="Y296" s="20"/>
      <c r="AE296" s="20"/>
      <c r="AF296" s="20"/>
      <c r="AG296" s="20"/>
      <c r="AH296" s="20"/>
      <c r="AR296" s="23"/>
    </row>
    <row r="297" spans="23:44" x14ac:dyDescent="0.3">
      <c r="W297" s="20"/>
      <c r="Y297" s="20"/>
      <c r="AE297" s="20"/>
      <c r="AF297" s="20"/>
      <c r="AG297" s="20"/>
      <c r="AH297" s="20"/>
      <c r="AR297" s="23"/>
    </row>
    <row r="298" spans="23:44" x14ac:dyDescent="0.3">
      <c r="W298" s="20"/>
      <c r="Y298" s="20"/>
      <c r="AE298" s="20"/>
      <c r="AF298" s="20"/>
      <c r="AG298" s="20"/>
      <c r="AH298" s="20"/>
      <c r="AR298" s="23"/>
    </row>
  </sheetData>
  <sheetProtection formatCells="0" formatColumns="0" formatRows="0"/>
  <mergeCells count="190">
    <mergeCell ref="AT13:AT14"/>
    <mergeCell ref="U4:U8"/>
    <mergeCell ref="AB4:AB9"/>
    <mergeCell ref="AS4:AS9"/>
    <mergeCell ref="AT4:AT9"/>
    <mergeCell ref="AA13:AA14"/>
    <mergeCell ref="B4:B9"/>
    <mergeCell ref="A4:A9"/>
    <mergeCell ref="N4:N8"/>
    <mergeCell ref="P4:P8"/>
    <mergeCell ref="AA4:AA9"/>
    <mergeCell ref="R4:R8"/>
    <mergeCell ref="AT10:AT12"/>
    <mergeCell ref="Z4:Z9"/>
    <mergeCell ref="X4:X9"/>
    <mergeCell ref="V4:V9"/>
    <mergeCell ref="T4:T9"/>
    <mergeCell ref="S4:S9"/>
    <mergeCell ref="Q4:Q9"/>
    <mergeCell ref="O4:O9"/>
    <mergeCell ref="P10:P12"/>
    <mergeCell ref="Q10:Q12"/>
    <mergeCell ref="R10:R12"/>
    <mergeCell ref="U10:U12"/>
    <mergeCell ref="AT15:AT16"/>
    <mergeCell ref="S15:S16"/>
    <mergeCell ref="T15:T16"/>
    <mergeCell ref="U15:U16"/>
    <mergeCell ref="V15:V16"/>
    <mergeCell ref="W15:W16"/>
    <mergeCell ref="X15:X16"/>
    <mergeCell ref="Y15:Y16"/>
    <mergeCell ref="Z15:Z16"/>
    <mergeCell ref="AA15:AA16"/>
    <mergeCell ref="J15:J16"/>
    <mergeCell ref="K15:K16"/>
    <mergeCell ref="L15:L16"/>
    <mergeCell ref="M15:M16"/>
    <mergeCell ref="N15:N16"/>
    <mergeCell ref="O15:O16"/>
    <mergeCell ref="P15:P16"/>
    <mergeCell ref="Q15:Q16"/>
    <mergeCell ref="R15:R16"/>
    <mergeCell ref="A15:A16"/>
    <mergeCell ref="B15:B16"/>
    <mergeCell ref="C15:C16"/>
    <mergeCell ref="D15:D16"/>
    <mergeCell ref="E15:E16"/>
    <mergeCell ref="F15:F16"/>
    <mergeCell ref="G15:G16"/>
    <mergeCell ref="H15:H16"/>
    <mergeCell ref="I15:I16"/>
    <mergeCell ref="AU10:AU11"/>
    <mergeCell ref="Y10:Y12"/>
    <mergeCell ref="Z10:Z12"/>
    <mergeCell ref="AA10:AA12"/>
    <mergeCell ref="AB10:AB12"/>
    <mergeCell ref="V10:V12"/>
    <mergeCell ref="W10:W12"/>
    <mergeCell ref="X10:X12"/>
    <mergeCell ref="AS10:AS12"/>
    <mergeCell ref="S10:S12"/>
    <mergeCell ref="T10:T12"/>
    <mergeCell ref="W4:W8"/>
    <mergeCell ref="Y4:Y8"/>
    <mergeCell ref="A10:A12"/>
    <mergeCell ref="B10:B12"/>
    <mergeCell ref="C10:C12"/>
    <mergeCell ref="D10:D12"/>
    <mergeCell ref="E10:E12"/>
    <mergeCell ref="F10:F12"/>
    <mergeCell ref="N10:N12"/>
    <mergeCell ref="O10:O12"/>
    <mergeCell ref="J10:J12"/>
    <mergeCell ref="K10:K12"/>
    <mergeCell ref="L10:L12"/>
    <mergeCell ref="G10:G12"/>
    <mergeCell ref="H10:H12"/>
    <mergeCell ref="I10:I12"/>
    <mergeCell ref="M10:M12"/>
    <mergeCell ref="H4:H9"/>
    <mergeCell ref="G4:G9"/>
    <mergeCell ref="F4:F9"/>
    <mergeCell ref="E4:E9"/>
    <mergeCell ref="L13:L14"/>
    <mergeCell ref="A13:A14"/>
    <mergeCell ref="B13:B14"/>
    <mergeCell ref="C13:C14"/>
    <mergeCell ref="D13:D14"/>
    <mergeCell ref="E13:E14"/>
    <mergeCell ref="F13:F14"/>
    <mergeCell ref="G13:G14"/>
    <mergeCell ref="H13:H14"/>
    <mergeCell ref="I13:I14"/>
    <mergeCell ref="A18:A19"/>
    <mergeCell ref="B18:B19"/>
    <mergeCell ref="C18:C19"/>
    <mergeCell ref="D18:D19"/>
    <mergeCell ref="E18:E19"/>
    <mergeCell ref="G18:G19"/>
    <mergeCell ref="H18:H19"/>
    <mergeCell ref="I18:I19"/>
    <mergeCell ref="J18:J19"/>
    <mergeCell ref="AT18:AT19"/>
    <mergeCell ref="K18:K19"/>
    <mergeCell ref="L18:L19"/>
    <mergeCell ref="M18:M19"/>
    <mergeCell ref="O18:O19"/>
    <mergeCell ref="Q18:Q19"/>
    <mergeCell ref="S18:S19"/>
    <mergeCell ref="T18:T19"/>
    <mergeCell ref="V18:V19"/>
    <mergeCell ref="X18:X19"/>
    <mergeCell ref="AN18:AN19"/>
    <mergeCell ref="AS13:AS14"/>
    <mergeCell ref="N13:N14"/>
    <mergeCell ref="O13:O14"/>
    <mergeCell ref="P13:P14"/>
    <mergeCell ref="Q13:Q14"/>
    <mergeCell ref="R13:R14"/>
    <mergeCell ref="U13:U14"/>
    <mergeCell ref="Z18:Z19"/>
    <mergeCell ref="AB18:AB19"/>
    <mergeCell ref="AS15:AS16"/>
    <mergeCell ref="X13:X14"/>
    <mergeCell ref="Y13:Y14"/>
    <mergeCell ref="Z13:Z14"/>
    <mergeCell ref="S13:S14"/>
    <mergeCell ref="T13:T14"/>
    <mergeCell ref="V13:V14"/>
    <mergeCell ref="W13:W14"/>
    <mergeCell ref="AB15:AB16"/>
    <mergeCell ref="AB13:AB14"/>
    <mergeCell ref="A20:A21"/>
    <mergeCell ref="B20:B21"/>
    <mergeCell ref="C20:C21"/>
    <mergeCell ref="D20:D21"/>
    <mergeCell ref="E20:E21"/>
    <mergeCell ref="G20:G21"/>
    <mergeCell ref="H20:H21"/>
    <mergeCell ref="I20:I21"/>
    <mergeCell ref="J20:J21"/>
    <mergeCell ref="J4:J9"/>
    <mergeCell ref="I4:I9"/>
    <mergeCell ref="Z20:Z21"/>
    <mergeCell ref="AB20:AB21"/>
    <mergeCell ref="AC20:AC21"/>
    <mergeCell ref="AM20:AM21"/>
    <mergeCell ref="AN20:AN21"/>
    <mergeCell ref="K20:K21"/>
    <mergeCell ref="L20:L21"/>
    <mergeCell ref="M20:M21"/>
    <mergeCell ref="O20:O21"/>
    <mergeCell ref="Q20:Q21"/>
    <mergeCell ref="S20:S21"/>
    <mergeCell ref="T20:T21"/>
    <mergeCell ref="V20:V21"/>
    <mergeCell ref="X20:X21"/>
    <mergeCell ref="AD20:AD21"/>
    <mergeCell ref="AF20:AF21"/>
    <mergeCell ref="AH20:AH21"/>
    <mergeCell ref="AI20:AI21"/>
    <mergeCell ref="AJ20:AJ21"/>
    <mergeCell ref="M13:M14"/>
    <mergeCell ref="J13:J14"/>
    <mergeCell ref="K13:K14"/>
    <mergeCell ref="AS20:AS21"/>
    <mergeCell ref="AS18:AS19"/>
    <mergeCell ref="AT20:AT21"/>
    <mergeCell ref="A1:AW1"/>
    <mergeCell ref="A2:T3"/>
    <mergeCell ref="U2:AB3"/>
    <mergeCell ref="AC2:AK2"/>
    <mergeCell ref="AM2:AO2"/>
    <mergeCell ref="AP2:AW2"/>
    <mergeCell ref="AC3:AC4"/>
    <mergeCell ref="AD3:AG3"/>
    <mergeCell ref="AH3:AH4"/>
    <mergeCell ref="AI3:AK3"/>
    <mergeCell ref="AL3:AN4"/>
    <mergeCell ref="AO3:AO4"/>
    <mergeCell ref="AP3:AQ4"/>
    <mergeCell ref="AR3:AR4"/>
    <mergeCell ref="AU3:AU4"/>
    <mergeCell ref="AJ4:AK4"/>
    <mergeCell ref="D4:D9"/>
    <mergeCell ref="C4:C9"/>
    <mergeCell ref="M4:M9"/>
    <mergeCell ref="L4:L9"/>
    <mergeCell ref="K4:K9"/>
  </mergeCells>
  <conditionalFormatting sqref="AC5:AC9 AQ5:AR16">
    <cfRule type="containsText" dxfId="523" priority="1124" operator="containsText" text="MEDIA">
      <formula>NOT(ISERROR(SEARCH("MEDIA",AC5)))</formula>
    </cfRule>
    <cfRule type="containsText" dxfId="522" priority="1125" operator="containsText" text="ALTA">
      <formula>NOT(ISERROR(SEARCH("ALTA",AC5)))</formula>
    </cfRule>
  </conditionalFormatting>
  <conditionalFormatting sqref="AC13:AC16 AI17:AJ17 AM17 AW17 AH17:AH19">
    <cfRule type="containsText" dxfId="521" priority="86" operator="containsText" text="BAJA">
      <formula>NOT(ISERROR(SEARCH("BAJA",AC13)))</formula>
    </cfRule>
    <cfRule type="containsText" dxfId="520" priority="87" operator="containsText" text="MEDIA">
      <formula>NOT(ISERROR(SEARCH("MEDIA",AC13)))</formula>
    </cfRule>
    <cfRule type="containsText" dxfId="519" priority="88" operator="containsText" text="ALTA">
      <formula>NOT(ISERROR(SEARCH("ALTA",AC13)))</formula>
    </cfRule>
  </conditionalFormatting>
  <conditionalFormatting sqref="AI22">
    <cfRule type="containsText" dxfId="518" priority="8" operator="containsText" text="BAJA">
      <formula>NOT(ISERROR(SEARCH("BAJA",AI22)))</formula>
    </cfRule>
    <cfRule type="containsText" dxfId="517" priority="9" operator="containsText" text="MEDIA">
      <formula>NOT(ISERROR(SEARCH("MEDIA",AI22)))</formula>
    </cfRule>
    <cfRule type="containsText" dxfId="516" priority="10" operator="containsText" text="ALTA">
      <formula>NOT(ISERROR(SEARCH("ALTA",AI22)))</formula>
    </cfRule>
  </conditionalFormatting>
  <conditionalFormatting sqref="AI10:AO12">
    <cfRule type="containsText" dxfId="515" priority="919" operator="containsText" text="ALTA">
      <formula>NOT(ISERROR(SEARCH("ALTA",AI10)))</formula>
    </cfRule>
  </conditionalFormatting>
  <conditionalFormatting sqref="AJ10:AJ11">
    <cfRule type="containsText" dxfId="514" priority="931" operator="containsText" text="ALTA">
      <formula>NOT(ISERROR(SEARCH("ALTA",AJ10)))</formula>
    </cfRule>
    <cfRule type="containsText" dxfId="513" priority="930" operator="containsText" text="MEDIA">
      <formula>NOT(ISERROR(SEARCH("MEDIA",AJ10)))</formula>
    </cfRule>
    <cfRule type="containsText" dxfId="512" priority="929" operator="containsText" text="BAJA">
      <formula>NOT(ISERROR(SEARCH("BAJA",AJ10)))</formula>
    </cfRule>
  </conditionalFormatting>
  <conditionalFormatting sqref="AJ13:AO14">
    <cfRule type="containsText" dxfId="511" priority="683" operator="containsText" text="ALTA">
      <formula>NOT(ISERROR(SEARCH("ALTA",AJ13)))</formula>
    </cfRule>
    <cfRule type="containsText" dxfId="510" priority="682" operator="containsText" text="MEDIA">
      <formula>NOT(ISERROR(SEARCH("MEDIA",AJ13)))</formula>
    </cfRule>
    <cfRule type="containsText" dxfId="509" priority="681" operator="containsText" text="BAJA">
      <formula>NOT(ISERROR(SEARCH("BAJA",AJ13)))</formula>
    </cfRule>
  </conditionalFormatting>
  <conditionalFormatting sqref="AJ16:AO16">
    <cfRule type="containsText" dxfId="508" priority="99" operator="containsText" text="MEDIA">
      <formula>NOT(ISERROR(SEARCH("MEDIA",AJ16)))</formula>
    </cfRule>
    <cfRule type="containsText" dxfId="507" priority="100" operator="containsText" text="ALTA">
      <formula>NOT(ISERROR(SEARCH("ALTA",AJ16)))</formula>
    </cfRule>
    <cfRule type="containsText" dxfId="506" priority="98" operator="containsText" text="BAJA">
      <formula>NOT(ISERROR(SEARCH("BAJA",AJ16)))</formula>
    </cfRule>
  </conditionalFormatting>
  <conditionalFormatting sqref="AK18:AL19">
    <cfRule type="containsText" dxfId="505" priority="21" operator="containsText" text="BAJA">
      <formula>NOT(ISERROR(SEARCH("BAJA",AK18)))</formula>
    </cfRule>
    <cfRule type="containsText" dxfId="504" priority="22" operator="containsText" text="MEDIA">
      <formula>NOT(ISERROR(SEARCH("MEDIA",AK18)))</formula>
    </cfRule>
    <cfRule type="containsText" dxfId="503" priority="23" operator="containsText" text="ALTA">
      <formula>NOT(ISERROR(SEARCH("ALTA",AK18)))</formula>
    </cfRule>
  </conditionalFormatting>
  <conditionalFormatting sqref="AK23:AL23">
    <cfRule type="containsText" dxfId="502" priority="5" operator="containsText" text="BAJA">
      <formula>NOT(ISERROR(SEARCH("BAJA",AK23)))</formula>
    </cfRule>
    <cfRule type="containsText" dxfId="501" priority="6" operator="containsText" text="MEDIA">
      <formula>NOT(ISERROR(SEARCH("MEDIA",AK23)))</formula>
    </cfRule>
    <cfRule type="containsText" dxfId="500" priority="7" operator="containsText" text="ALTA">
      <formula>NOT(ISERROR(SEARCH("ALTA",AK23)))</formula>
    </cfRule>
  </conditionalFormatting>
  <conditionalFormatting sqref="AL10:AL11">
    <cfRule type="containsText" dxfId="499" priority="908" operator="containsText" text="BAJA">
      <formula>NOT(ISERROR(SEARCH("BAJA",AL10)))</formula>
    </cfRule>
    <cfRule type="containsText" dxfId="498" priority="909" operator="containsText" text="MEDIA">
      <formula>NOT(ISERROR(SEARCH("MEDIA",AL10)))</formula>
    </cfRule>
    <cfRule type="containsText" dxfId="497" priority="910" operator="containsText" text="ALTA">
      <formula>NOT(ISERROR(SEARCH("ALTA",AL10)))</formula>
    </cfRule>
  </conditionalFormatting>
  <conditionalFormatting sqref="AL18:AL19 AR5:AR16">
    <cfRule type="cellIs" dxfId="496" priority="24" operator="greaterThan">
      <formula>75%</formula>
    </cfRule>
    <cfRule type="cellIs" dxfId="495" priority="25" operator="between">
      <formula>51%</formula>
      <formula>75%</formula>
    </cfRule>
  </conditionalFormatting>
  <conditionalFormatting sqref="AL23">
    <cfRule type="cellIs" dxfId="494" priority="2" operator="between">
      <formula>51%</formula>
      <formula>75%</formula>
    </cfRule>
    <cfRule type="cellIs" dxfId="493" priority="3" operator="between">
      <formula>26%</formula>
      <formula>50%</formula>
    </cfRule>
    <cfRule type="cellIs" dxfId="492" priority="4" operator="between">
      <formula>0%</formula>
      <formula>25%</formula>
    </cfRule>
    <cfRule type="cellIs" dxfId="491" priority="1" operator="greaterThan">
      <formula>75%</formula>
    </cfRule>
  </conditionalFormatting>
  <conditionalFormatting sqref="AL16:AM16">
    <cfRule type="containsText" dxfId="490" priority="94" operator="containsText" text="ALTA">
      <formula>NOT(ISERROR(SEARCH("ALTA",AL16)))</formula>
    </cfRule>
    <cfRule type="containsText" dxfId="489" priority="92" operator="containsText" text="BAJA">
      <formula>NOT(ISERROR(SEARCH("BAJA",AL16)))</formula>
    </cfRule>
    <cfRule type="containsText" dxfId="488" priority="93" operator="containsText" text="MEDIA">
      <formula>NOT(ISERROR(SEARCH("MEDIA",AL16)))</formula>
    </cfRule>
  </conditionalFormatting>
  <conditionalFormatting sqref="AL22:AM22">
    <cfRule type="cellIs" dxfId="487" priority="12" operator="between">
      <formula>51%</formula>
      <formula>75%</formula>
    </cfRule>
    <cfRule type="cellIs" dxfId="486" priority="13" operator="between">
      <formula>26%</formula>
      <formula>50%</formula>
    </cfRule>
    <cfRule type="cellIs" dxfId="485" priority="14" operator="between">
      <formula>0%</formula>
      <formula>25%</formula>
    </cfRule>
    <cfRule type="containsText" dxfId="484" priority="15" operator="containsText" text="BAJA">
      <formula>NOT(ISERROR(SEARCH("BAJA",AL22)))</formula>
    </cfRule>
    <cfRule type="containsText" dxfId="483" priority="16" operator="containsText" text="MEDIA">
      <formula>NOT(ISERROR(SEARCH("MEDIA",AL22)))</formula>
    </cfRule>
    <cfRule type="containsText" dxfId="482" priority="17" operator="containsText" text="ALTA">
      <formula>NOT(ISERROR(SEARCH("ALTA",AL22)))</formula>
    </cfRule>
    <cfRule type="cellIs" dxfId="481" priority="11" operator="greaterThan">
      <formula>75%</formula>
    </cfRule>
  </conditionalFormatting>
  <conditionalFormatting sqref="AM10">
    <cfRule type="containsText" dxfId="480" priority="907" operator="containsText" text="ALTA">
      <formula>NOT(ISERROR(SEARCH("ALTA",AM10)))</formula>
    </cfRule>
    <cfRule type="containsText" dxfId="479" priority="906" operator="containsText" text="MEDIA">
      <formula>NOT(ISERROR(SEARCH("MEDIA",AM10)))</formula>
    </cfRule>
    <cfRule type="containsText" dxfId="478" priority="905" operator="containsText" text="BAJA">
      <formula>NOT(ISERROR(SEARCH("BAJA",AM10)))</formula>
    </cfRule>
  </conditionalFormatting>
  <conditionalFormatting sqref="AM13:AM14">
    <cfRule type="containsText" dxfId="477" priority="677" operator="containsText" text="ALTA">
      <formula>NOT(ISERROR(SEARCH("ALTA",AM13)))</formula>
    </cfRule>
    <cfRule type="containsText" dxfId="476" priority="675" operator="containsText" text="BAJA">
      <formula>NOT(ISERROR(SEARCH("BAJA",AM13)))</formula>
    </cfRule>
    <cfRule type="containsText" dxfId="475" priority="676" operator="containsText" text="MEDIA">
      <formula>NOT(ISERROR(SEARCH("MEDIA",AM13)))</formula>
    </cfRule>
  </conditionalFormatting>
  <conditionalFormatting sqref="AN10">
    <cfRule type="containsText" dxfId="474" priority="1111" operator="containsText" text="BAJA">
      <formula>NOT(ISERROR(SEARCH("BAJA",AN10)))</formula>
    </cfRule>
    <cfRule type="containsText" dxfId="473" priority="1112" operator="containsText" text="MEDIA">
      <formula>NOT(ISERROR(SEARCH("MEDIA",AN10)))</formula>
    </cfRule>
    <cfRule type="containsText" dxfId="472" priority="1113" operator="containsText" text="ALTA">
      <formula>NOT(ISERROR(SEARCH("ALTA",AN10)))</formula>
    </cfRule>
  </conditionalFormatting>
  <conditionalFormatting sqref="AN13:AO13">
    <cfRule type="containsText" dxfId="471" priority="693" operator="containsText" text="BAJA">
      <formula>NOT(ISERROR(SEARCH("BAJA",AN13)))</formula>
    </cfRule>
    <cfRule type="containsText" dxfId="470" priority="694" operator="containsText" text="MEDIA">
      <formula>NOT(ISERROR(SEARCH("MEDIA",AN13)))</formula>
    </cfRule>
    <cfRule type="containsText" dxfId="469" priority="695" operator="containsText" text="ALTA">
      <formula>NOT(ISERROR(SEARCH("ALTA",AN13)))</formula>
    </cfRule>
  </conditionalFormatting>
  <conditionalFormatting sqref="AO5">
    <cfRule type="containsText" dxfId="468" priority="354" operator="containsText" text="ALTA">
      <formula>NOT(ISERROR(SEARCH("ALTA",AO5)))</formula>
    </cfRule>
    <cfRule type="containsText" dxfId="467" priority="352" operator="containsText" text="BAJA">
      <formula>NOT(ISERROR(SEARCH("BAJA",AO5)))</formula>
    </cfRule>
    <cfRule type="containsText" dxfId="466" priority="353" operator="containsText" text="MEDIA">
      <formula>NOT(ISERROR(SEARCH("MEDIA",AO5)))</formula>
    </cfRule>
  </conditionalFormatting>
  <conditionalFormatting sqref="AO6:AO11">
    <cfRule type="containsText" dxfId="465" priority="928" operator="containsText" text="ALTA">
      <formula>NOT(ISERROR(SEARCH("ALTA",AO6)))</formula>
    </cfRule>
  </conditionalFormatting>
  <conditionalFormatting sqref="AO6:AO12">
    <cfRule type="containsText" dxfId="464" priority="917" operator="containsText" text="BAJA">
      <formula>NOT(ISERROR(SEARCH("BAJA",AO6)))</formula>
    </cfRule>
    <cfRule type="containsText" dxfId="463" priority="918" operator="containsText" text="MEDIA">
      <formula>NOT(ISERROR(SEARCH("MEDIA",AO6)))</formula>
    </cfRule>
  </conditionalFormatting>
  <conditionalFormatting sqref="AO10:AO11">
    <cfRule type="containsText" dxfId="462" priority="926" operator="containsText" text="BAJA">
      <formula>NOT(ISERROR(SEARCH("BAJA",AO10)))</formula>
    </cfRule>
    <cfRule type="containsText" dxfId="461" priority="927" operator="containsText" text="MEDIA">
      <formula>NOT(ISERROR(SEARCH("MEDIA",AO10)))</formula>
    </cfRule>
  </conditionalFormatting>
  <conditionalFormatting sqref="AO11">
    <cfRule type="containsText" dxfId="460" priority="914" operator="containsText" text="BAJA">
      <formula>NOT(ISERROR(SEARCH("BAJA",AO11)))</formula>
    </cfRule>
    <cfRule type="containsText" dxfId="459" priority="916" operator="containsText" text="ALTA">
      <formula>NOT(ISERROR(SEARCH("ALTA",AO11)))</formula>
    </cfRule>
    <cfRule type="containsText" dxfId="458" priority="915" operator="containsText" text="MEDIA">
      <formula>NOT(ISERROR(SEARCH("MEDIA",AO11)))</formula>
    </cfRule>
  </conditionalFormatting>
  <conditionalFormatting sqref="AO14:AO16">
    <cfRule type="containsText" dxfId="457" priority="691" operator="containsText" text="MEDIA">
      <formula>NOT(ISERROR(SEARCH("MEDIA",AO14)))</formula>
    </cfRule>
    <cfRule type="containsText" dxfId="456" priority="692" operator="containsText" text="ALTA">
      <formula>NOT(ISERROR(SEARCH("ALTA",AO14)))</formula>
    </cfRule>
    <cfRule type="containsText" dxfId="455" priority="690" operator="containsText" text="BAJA">
      <formula>NOT(ISERROR(SEARCH("BAJA",AO14)))</formula>
    </cfRule>
  </conditionalFormatting>
  <conditionalFormatting sqref="AQ17">
    <cfRule type="cellIs" dxfId="454" priority="67" operator="between">
      <formula>51%</formula>
      <formula>75%</formula>
    </cfRule>
    <cfRule type="cellIs" dxfId="453" priority="68" operator="between">
      <formula>26%</formula>
      <formula>50%</formula>
    </cfRule>
    <cfRule type="containsText" dxfId="452" priority="71" operator="containsText" text="MEDIA">
      <formula>NOT(ISERROR(SEARCH("MEDIA",AQ17)))</formula>
    </cfRule>
    <cfRule type="cellIs" dxfId="451" priority="69" operator="between">
      <formula>0%</formula>
      <formula>25%</formula>
    </cfRule>
    <cfRule type="containsText" dxfId="450" priority="72" operator="containsText" text="ALTA">
      <formula>NOT(ISERROR(SEARCH("ALTA",AQ17)))</formula>
    </cfRule>
    <cfRule type="cellIs" dxfId="449" priority="66" operator="greaterThan">
      <formula>75%</formula>
    </cfRule>
    <cfRule type="containsText" dxfId="448" priority="70" operator="containsText" text="BAJA">
      <formula>NOT(ISERROR(SEARCH("BAJA",AQ17)))</formula>
    </cfRule>
  </conditionalFormatting>
  <conditionalFormatting sqref="AQ5:AR16 AC5:AC9">
    <cfRule type="containsText" dxfId="447" priority="1123" operator="containsText" text="BAJA">
      <formula>NOT(ISERROR(SEARCH("BAJA",AC5)))</formula>
    </cfRule>
  </conditionalFormatting>
  <conditionalFormatting sqref="AR5:AR16 AL18:AL19">
    <cfRule type="cellIs" dxfId="446" priority="27" operator="between">
      <formula>0%</formula>
      <formula>25%</formula>
    </cfRule>
    <cfRule type="cellIs" dxfId="445" priority="26" operator="between">
      <formula>26%</formula>
      <formula>50%</formula>
    </cfRule>
  </conditionalFormatting>
  <conditionalFormatting sqref="AW6">
    <cfRule type="containsText" dxfId="444" priority="146" operator="containsText" text="BAJA">
      <formula>NOT(ISERROR(SEARCH("BAJA",AW6)))</formula>
    </cfRule>
    <cfRule type="containsText" dxfId="443" priority="148" operator="containsText" text="ALTA">
      <formula>NOT(ISERROR(SEARCH("ALTA",AW6)))</formula>
    </cfRule>
    <cfRule type="containsText" dxfId="442" priority="147" operator="containsText" text="MEDIA">
      <formula>NOT(ISERROR(SEARCH("MEDIA",AW6)))</formula>
    </cfRule>
  </conditionalFormatting>
  <conditionalFormatting sqref="AW12">
    <cfRule type="containsText" dxfId="441" priority="144" operator="containsText" text="MEDIA">
      <formula>NOT(ISERROR(SEARCH("MEDIA",AW12)))</formula>
    </cfRule>
    <cfRule type="containsText" dxfId="440" priority="143" operator="containsText" text="BAJA">
      <formula>NOT(ISERROR(SEARCH("BAJA",AW12)))</formula>
    </cfRule>
    <cfRule type="containsText" dxfId="439" priority="145" operator="containsText" text="ALTA">
      <formula>NOT(ISERROR(SEARCH("ALTA",AW12)))</formula>
    </cfRule>
  </conditionalFormatting>
  <dataValidations count="20">
    <dataValidation type="list" allowBlank="1" showInputMessage="1" showErrorMessage="1" sqref="A22:A23 A15 A10 A13 A20 A17:A18" xr:uid="{00000000-0002-0000-0E00-000000000000}">
      <formula1>"SI,NO"</formula1>
    </dataValidation>
    <dataValidation type="list" allowBlank="1" showInputMessage="1" showErrorMessage="1" sqref="AE18:AE19 AF20" xr:uid="{B46ED381-6903-4C42-9747-6E86267E3101}">
      <formula1>INDIRECT("IMPL[IMPLEMENTACION]")</formula1>
    </dataValidation>
    <dataValidation type="list" allowBlank="1" showInputMessage="1" showErrorMessage="1" sqref="AH18:AH19" xr:uid="{977B1F41-0104-4CC1-A159-19270B231AF5}">
      <formula1>INDIRECT("CONF[CONFIABLE]")</formula1>
    </dataValidation>
    <dataValidation type="list" allowBlank="1" showInputMessage="1" showErrorMessage="1" sqref="B18" xr:uid="{CF9485C0-CCF5-4427-8C7F-2018A9CC6539}">
      <formula1>INDIRECT("PROC[PROCESOS]")</formula1>
    </dataValidation>
    <dataValidation type="list" allowBlank="1" showInputMessage="1" showErrorMessage="1" sqref="D18 D20" xr:uid="{0BFBEB18-1867-4501-8751-7BF7B6C143A0}">
      <formula1>INDIRECT("FACT[FACTOR]")</formula1>
    </dataValidation>
    <dataValidation type="list" allowBlank="1" showInputMessage="1" showErrorMessage="1" sqref="E18" xr:uid="{730DDEE6-BBAE-4E7E-9055-84D6E1ED48AB}">
      <formula1>INDIRECT("CLAS[CLASIFICACION]")</formula1>
    </dataValidation>
    <dataValidation type="list" allowBlank="1" showInputMessage="1" showErrorMessage="1" sqref="J18" xr:uid="{EC52C619-7FC2-4807-B110-0D27D57B2F3D}">
      <formula1>INDIRECT("PERI[PERIODICIDAD]")</formula1>
    </dataValidation>
    <dataValidation type="list" allowBlank="1" showInputMessage="1" showErrorMessage="1" sqref="M18 M20" xr:uid="{50F18BD9-0428-46AE-BA8C-DE2E5209A325}">
      <formula1>INDIRECT("ECON[ECONO]")</formula1>
    </dataValidation>
    <dataValidation type="list" allowBlank="1" showInputMessage="1" showErrorMessage="1" sqref="O18 O20" xr:uid="{EA301229-C783-4BD9-BC39-1C634F168595}">
      <formula1>INDIRECT("REPU[REPUT]")</formula1>
    </dataValidation>
    <dataValidation type="list" allowBlank="1" showInputMessage="1" showErrorMessage="1" sqref="Q18 Q20" xr:uid="{11109D6E-A7CF-476D-8A0F-A11ED0EF779D}">
      <formula1>INDIRECT("OPER[OPER]")</formula1>
    </dataValidation>
    <dataValidation type="list" allowBlank="1" showInputMessage="1" showErrorMessage="1" sqref="S18 S20" xr:uid="{DEF3A470-F8A2-4E45-842F-590063829297}">
      <formula1>INDIRECT("ACTI[ACTIVO]")</formula1>
    </dataValidation>
    <dataValidation type="list" allowBlank="1" showInputMessage="1" showErrorMessage="1" sqref="T18 T20" xr:uid="{8EC6BC84-2A53-4B48-8FAC-936D44BDC2EE}">
      <formula1>INDIRECT("CRIT[CRITERIO]")</formula1>
    </dataValidation>
    <dataValidation type="list" allowBlank="1" showInputMessage="1" showErrorMessage="1" sqref="AI18:AI20" xr:uid="{033F733C-DE18-4F7D-843F-DF2D6601D446}">
      <formula1>INDIRECT("DOCU[DOCUMENTADO]")</formula1>
    </dataValidation>
    <dataValidation type="list" allowBlank="1" showInputMessage="1" showErrorMessage="1" sqref="AN18 AT18 AN20" xr:uid="{3BA727E6-0EEA-4C66-B032-203E9F92DDE6}">
      <formula1>INDIRECT("TRAT[TRATAMIENTO]")</formula1>
    </dataValidation>
    <dataValidation type="list" allowBlank="1" showInputMessage="1" showErrorMessage="1" sqref="AP5:AP16" xr:uid="{00000000-0002-0000-0E00-000002000000}">
      <formula1>"Adecuado,Inadecuado"</formula1>
    </dataValidation>
    <dataValidation type="list" allowBlank="1" showInputMessage="1" showErrorMessage="1" sqref="AN5:AN16" xr:uid="{00000000-0002-0000-0E00-000003000000}">
      <formula1>"Asignado,No Asignado"</formula1>
    </dataValidation>
    <dataValidation type="list" allowBlank="1" showInputMessage="1" showErrorMessage="1" sqref="AD20" xr:uid="{3F4D93DE-1CD9-4EE1-9E70-E95C0914655A}">
      <formula1>INDIRECT("CONT[CONTROL]")</formula1>
    </dataValidation>
    <dataValidation type="list" allowBlank="1" showInputMessage="1" showErrorMessage="1" sqref="AF22:AF23 AF5:AF17" xr:uid="{00000000-0002-0000-0E00-000004000000}">
      <formula1>"Manual,Automático"</formula1>
    </dataValidation>
    <dataValidation type="list" allowBlank="1" showInputMessage="1" showErrorMessage="1" sqref="AV22" xr:uid="{42F20777-125E-420D-9657-B473323E1CB9}">
      <formula1>#N/A</formula1>
    </dataValidation>
    <dataValidation type="list" allowBlank="1" showInputMessage="1" showErrorMessage="1" sqref="AI22" xr:uid="{8A42CDDD-E79C-4CBA-9ABD-6513851EA9DC}">
      <formula1>"Confiable,No confiable"</formula1>
    </dataValidation>
  </dataValidations>
  <pageMargins left="0.7" right="0.7" top="0.75" bottom="0.75" header="0.3" footer="0.3"/>
  <pageSetup paperSize="9" fitToHeight="0"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E00-000005000000}">
          <x14:formula1>
            <xm:f>Listas!$B$2:$B$7</xm:f>
          </x14:formula1>
          <xm:sqref>D17 D10 D13 D15 D23</xm:sqref>
        </x14:dataValidation>
        <x14:dataValidation type="list" allowBlank="1" showInputMessage="1" showErrorMessage="1" xr:uid="{00000000-0002-0000-0E00-000006000000}">
          <x14:formula1>
            <xm:f>Listas!$J$2:$J$6</xm:f>
          </x14:formula1>
          <xm:sqref>AT15 AT10 AT13 AN23</xm:sqref>
        </x14:dataValidation>
        <x14:dataValidation type="list" allowBlank="1" showInputMessage="1" showErrorMessage="1" xr:uid="{00000000-0002-0000-0E00-000007000000}">
          <x14:formula1>
            <xm:f>Listas!$C$2:$C$8</xm:f>
          </x14:formula1>
          <xm:sqref>E20 E10 E13 E15 E17 E23</xm:sqref>
        </x14:dataValidation>
        <x14:dataValidation type="list" allowBlank="1" showInputMessage="1" showErrorMessage="1" xr:uid="{00000000-0002-0000-0E00-000008000000}">
          <x14:formula1>
            <xm:f>Listas!$G$2:$G$11</xm:f>
          </x14:formula1>
          <xm:sqref>C17 C10:C14 C23</xm:sqref>
        </x14:dataValidation>
        <x14:dataValidation type="list" allowBlank="1" showInputMessage="1" showErrorMessage="1" xr:uid="{00000000-0002-0000-0E00-00000B000000}">
          <x14:formula1>
            <xm:f>Listas!$F$2:$F$4</xm:f>
          </x14:formula1>
          <xm:sqref>AD5:AD16 AD23</xm:sqref>
        </x14:dataValidation>
        <x14:dataValidation type="list" allowBlank="1" showInputMessage="1" showErrorMessage="1" xr:uid="{00000000-0002-0000-0E00-00000C000000}">
          <x14:formula1>
            <xm:f>Listas!$P$2:$P$7</xm:f>
          </x14:formula1>
          <xm:sqref>Q13:Q17 Q10 Q23</xm:sqref>
        </x14:dataValidation>
        <x14:dataValidation type="list" allowBlank="1" showInputMessage="1" showErrorMessage="1" xr:uid="{00000000-0002-0000-0E00-00000D000000}">
          <x14:formula1>
            <xm:f>Listas!$O$2:$O$7</xm:f>
          </x14:formula1>
          <xm:sqref>O13:O17 O10 O23</xm:sqref>
        </x14:dataValidation>
        <x14:dataValidation type="list" allowBlank="1" showInputMessage="1" showErrorMessage="1" xr:uid="{00000000-0002-0000-0E00-00000E000000}">
          <x14:formula1>
            <xm:f>Listas!$N$2:$N$7</xm:f>
          </x14:formula1>
          <xm:sqref>M13:M17 M10 M23</xm:sqref>
        </x14:dataValidation>
        <x14:dataValidation type="list" allowBlank="1" showInputMessage="1" showErrorMessage="1" xr:uid="{00000000-0002-0000-0E00-00000F000000}">
          <x14:formula1>
            <xm:f>Listas!$Q$2:$Q$8</xm:f>
          </x14:formula1>
          <xm:sqref>J13:J17 J10 J23</xm:sqref>
        </x14:dataValidation>
        <x14:dataValidation type="list" allowBlank="1" showInputMessage="1" showErrorMessage="1" xr:uid="{00000000-0002-0000-0E00-000011000000}">
          <x14:formula1>
            <xm:f>Listas!$L$2:$L$5</xm:f>
          </x14:formula1>
          <xm:sqref>T10:T17 T23</xm:sqref>
        </x14:dataValidation>
        <x14:dataValidation type="list" allowBlank="1" showInputMessage="1" showErrorMessage="1" xr:uid="{00000000-0002-0000-0E00-000012000000}">
          <x14:formula1>
            <xm:f>Listas!$K$2:$K$6</xm:f>
          </x14:formula1>
          <xm:sqref>S10:S17</xm:sqref>
        </x14:dataValidation>
        <x14:dataValidation type="list" allowBlank="1" showInputMessage="1" showErrorMessage="1" xr:uid="{00000000-0002-0000-0E00-000014000000}">
          <x14:formula1>
            <xm:f>Listas!$M$2:$M$15</xm:f>
          </x14:formula1>
          <xm:sqref>B17 B15 B13 B10 B23</xm:sqref>
        </x14:dataValidation>
        <x14:dataValidation type="list" allowBlank="1" showInputMessage="1" showErrorMessage="1" xr:uid="{E56F1379-E31C-44C0-8E44-4AD64C1C390C}">
          <x14:formula1>
            <xm:f>Listas!$R$2:$R$3</xm:f>
          </x14:formula1>
          <xm:sqref>AV20:AV21</xm:sqref>
        </x14:dataValidation>
        <x14:dataValidation type="list" allowBlank="1" showInputMessage="1" showErrorMessage="1" xr:uid="{5B5B7158-31A6-4440-A370-6524662E04D8}">
          <x14:formula1>
            <xm:f>Listas!$G$2:$G$13</xm:f>
          </x14:formula1>
          <xm:sqref>C18:C19</xm:sqref>
        </x14:dataValidation>
        <x14:dataValidation type="list" allowBlank="1" showInputMessage="1" showErrorMessage="1" xr:uid="{00000000-0002-0000-0E00-000009000000}">
          <x14:formula1>
            <xm:f>Listas!$I$2:$I$3</xm:f>
          </x14:formula1>
          <xm:sqref>AK5:AK16</xm:sqref>
        </x14:dataValidation>
        <x14:dataValidation type="list" allowBlank="1" showInputMessage="1" showErrorMessage="1" xr:uid="{00000000-0002-0000-0E00-00000A000000}">
          <x14:formula1>
            <xm:f>Listas!$H$2:$H$3</xm:f>
          </x14:formula1>
          <xm:sqref>AI5:AI17 AI23</xm:sqref>
        </x14:dataValidation>
        <x14:dataValidation type="list" allowBlank="1" showInputMessage="1" showErrorMessage="1" xr:uid="{450A5BA5-91D6-4D0A-B258-4F7E547A062E}">
          <x14:formula1>
            <xm:f>Listas!$K$2:$K$5</xm:f>
          </x14:formula1>
          <xm:sqref>S23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9CA24-C2B3-4422-88BE-901D8BB9F6A2}">
  <sheetPr>
    <pageSetUpPr fitToPage="1"/>
  </sheetPr>
  <dimension ref="A1:AU234"/>
  <sheetViews>
    <sheetView zoomScale="78" zoomScaleNormal="80" workbookViewId="0">
      <pane ySplit="3" topLeftCell="A11" activePane="bottomLeft" state="frozen"/>
      <selection activeCell="G4" sqref="G4:G13"/>
      <selection pane="bottomLeft" activeCell="H11" sqref="H11"/>
    </sheetView>
  </sheetViews>
  <sheetFormatPr baseColWidth="10" defaultColWidth="11.44140625" defaultRowHeight="14.4" x14ac:dyDescent="0.3"/>
  <cols>
    <col min="1" max="1" width="14.33203125" style="1" customWidth="1"/>
    <col min="2" max="2" width="16.5546875" style="6" customWidth="1"/>
    <col min="3" max="3" width="17.33203125" style="6" customWidth="1"/>
    <col min="4" max="4" width="9.6640625" style="6" customWidth="1"/>
    <col min="5" max="5" width="19.5546875" style="6" customWidth="1"/>
    <col min="6" max="6" width="44.33203125" style="2" customWidth="1"/>
    <col min="7" max="7" width="9.6640625" style="2" customWidth="1"/>
    <col min="8" max="8" width="32.5546875" style="2" customWidth="1"/>
    <col min="9" max="9" width="32.44140625" style="2" customWidth="1"/>
    <col min="10" max="10" width="17.33203125" style="2" customWidth="1"/>
    <col min="11" max="11" width="14.5546875" style="2" customWidth="1"/>
    <col min="12" max="12" width="18.6640625" style="2" customWidth="1"/>
    <col min="13" max="13" width="15.33203125" style="2" customWidth="1"/>
    <col min="14" max="14" width="3.44140625" style="2" hidden="1" customWidth="1"/>
    <col min="15" max="15" width="19.6640625" style="2" customWidth="1"/>
    <col min="16" max="16" width="3.44140625" style="2" hidden="1" customWidth="1"/>
    <col min="17" max="17" width="21.33203125" style="2" customWidth="1"/>
    <col min="18" max="18" width="3" style="2" hidden="1" customWidth="1"/>
    <col min="19" max="20" width="21.6640625" style="2" customWidth="1"/>
    <col min="21" max="21" width="10.33203125" style="2" hidden="1" customWidth="1"/>
    <col min="22" max="22" width="15" style="2" customWidth="1"/>
    <col min="23" max="23" width="5.6640625" style="21" hidden="1" customWidth="1"/>
    <col min="24" max="24" width="13.6640625" style="2" customWidth="1"/>
    <col min="25" max="25" width="5.6640625" style="21" hidden="1" customWidth="1"/>
    <col min="26" max="26" width="16.6640625" style="2" bestFit="1" customWidth="1"/>
    <col min="27" max="27" width="5.44140625" style="2" hidden="1" customWidth="1"/>
    <col min="28" max="28" width="34.33203125" style="2" customWidth="1"/>
    <col min="29" max="29" width="84.33203125" style="2" customWidth="1"/>
    <col min="30" max="30" width="10" style="2" bestFit="1" customWidth="1"/>
    <col min="31" max="31" width="8.44140625" style="21" customWidth="1"/>
    <col min="32" max="32" width="20.33203125" style="21" customWidth="1"/>
    <col min="33" max="33" width="9" style="21" customWidth="1"/>
    <col min="34" max="34" width="14.33203125" style="21" customWidth="1"/>
    <col min="35" max="35" width="16.44140625" style="2" customWidth="1"/>
    <col min="36" max="36" width="14.6640625" style="6" customWidth="1"/>
    <col min="37" max="37" width="24.6640625" style="2" customWidth="1"/>
    <col min="38" max="38" width="13.6640625" style="2" hidden="1" customWidth="1"/>
    <col min="39" max="39" width="13.6640625" style="24" hidden="1" customWidth="1"/>
    <col min="40" max="40" width="13.6640625" style="2" customWidth="1"/>
    <col min="41" max="41" width="15.33203125" style="2" customWidth="1"/>
    <col min="42" max="42" width="2.33203125" style="5" customWidth="1"/>
    <col min="43" max="43" width="49.33203125" style="5" customWidth="1"/>
    <col min="44" max="44" width="17" style="4" customWidth="1"/>
    <col min="45" max="196" width="11.44140625" style="1"/>
    <col min="197" max="197" width="21.6640625" style="1" customWidth="1"/>
    <col min="198" max="198" width="13.6640625" style="1" customWidth="1"/>
    <col min="199" max="199" width="38.6640625" style="1" customWidth="1"/>
    <col min="200" max="200" width="3" style="1" bestFit="1" customWidth="1"/>
    <col min="201" max="201" width="32.33203125" style="1" customWidth="1"/>
    <col min="202" max="202" width="46.33203125" style="1" customWidth="1"/>
    <col min="203" max="203" width="19" style="1" customWidth="1"/>
    <col min="204" max="204" width="0" style="1" hidden="1" customWidth="1"/>
    <col min="205" max="205" width="17.6640625" style="1" customWidth="1"/>
    <col min="206" max="206" width="0" style="1" hidden="1" customWidth="1"/>
    <col min="207" max="207" width="22.33203125" style="1" customWidth="1"/>
    <col min="208" max="208" width="5.33203125" style="1" customWidth="1"/>
    <col min="209" max="209" width="36.33203125" style="1" customWidth="1"/>
    <col min="210" max="210" width="5.6640625" style="1" customWidth="1"/>
    <col min="211" max="211" width="0" style="1" hidden="1" customWidth="1"/>
    <col min="212" max="212" width="20.6640625" style="1" customWidth="1"/>
    <col min="213" max="213" width="4.6640625" style="1" customWidth="1"/>
    <col min="214" max="214" width="0" style="1" hidden="1" customWidth="1"/>
    <col min="215" max="215" width="24.6640625" style="1" customWidth="1"/>
    <col min="216" max="216" width="12.33203125" style="1" customWidth="1"/>
    <col min="217" max="217" width="0" style="1" hidden="1" customWidth="1"/>
    <col min="218" max="218" width="3.44140625" style="1" customWidth="1"/>
    <col min="219" max="219" width="0" style="1" hidden="1" customWidth="1"/>
    <col min="220" max="220" width="17.6640625" style="1" customWidth="1"/>
    <col min="221" max="221" width="3.44140625" style="1" customWidth="1"/>
    <col min="222" max="222" width="0" style="1" hidden="1" customWidth="1"/>
    <col min="223" max="223" width="23.6640625" style="1" customWidth="1"/>
    <col min="224" max="224" width="10" style="1" customWidth="1"/>
    <col min="225" max="225" width="0" style="1" hidden="1" customWidth="1"/>
    <col min="226" max="227" width="14.6640625" style="1" customWidth="1"/>
    <col min="228" max="228" width="12.6640625" style="1" customWidth="1"/>
    <col min="229" max="229" width="3.33203125" style="1" customWidth="1"/>
    <col min="230" max="230" width="30.33203125" style="1" customWidth="1"/>
    <col min="231" max="231" width="5" style="1" customWidth="1"/>
    <col min="232" max="232" width="0" style="1" hidden="1" customWidth="1"/>
    <col min="233" max="233" width="14.33203125" style="1" customWidth="1"/>
    <col min="234" max="234" width="5.6640625" style="1" customWidth="1"/>
    <col min="235" max="235" width="0" style="1" hidden="1" customWidth="1"/>
    <col min="236" max="236" width="17.33203125" style="1" customWidth="1"/>
    <col min="237" max="237" width="12.6640625" style="1" customWidth="1"/>
    <col min="238" max="238" width="0" style="1" hidden="1" customWidth="1"/>
    <col min="239" max="239" width="5.33203125" style="1" customWidth="1"/>
    <col min="240" max="240" width="0" style="1" hidden="1" customWidth="1"/>
    <col min="241" max="241" width="17" style="1" customWidth="1"/>
    <col min="242" max="242" width="6.33203125" style="1" customWidth="1"/>
    <col min="243" max="243" width="0" style="1" hidden="1" customWidth="1"/>
    <col min="244" max="244" width="14.33203125" style="1" customWidth="1"/>
    <col min="245" max="245" width="7.5546875" style="1" customWidth="1"/>
    <col min="246" max="246" width="0" style="1" hidden="1" customWidth="1"/>
    <col min="247" max="248" width="14.33203125" style="1" customWidth="1"/>
    <col min="249" max="249" width="20.6640625" style="1" customWidth="1"/>
    <col min="250" max="250" width="14.44140625" style="1" customWidth="1"/>
    <col min="251" max="251" width="15" style="1" customWidth="1"/>
    <col min="252" max="252" width="2.6640625" style="1" customWidth="1"/>
    <col min="253" max="253" width="11.6640625" style="1" customWidth="1"/>
    <col min="254" max="254" width="11.5546875" style="1" customWidth="1"/>
    <col min="255" max="255" width="2.33203125" style="1" customWidth="1"/>
    <col min="256" max="256" width="41" style="1" customWidth="1"/>
    <col min="257" max="257" width="14.33203125" style="1" customWidth="1"/>
    <col min="258" max="259" width="11.5546875" style="1" customWidth="1"/>
    <col min="260" max="260" width="21.6640625" style="1" customWidth="1"/>
    <col min="261" max="452" width="11.44140625" style="1"/>
    <col min="453" max="453" width="21.6640625" style="1" customWidth="1"/>
    <col min="454" max="454" width="13.6640625" style="1" customWidth="1"/>
    <col min="455" max="455" width="38.6640625" style="1" customWidth="1"/>
    <col min="456" max="456" width="3" style="1" bestFit="1" customWidth="1"/>
    <col min="457" max="457" width="32.33203125" style="1" customWidth="1"/>
    <col min="458" max="458" width="46.33203125" style="1" customWidth="1"/>
    <col min="459" max="459" width="19" style="1" customWidth="1"/>
    <col min="460" max="460" width="0" style="1" hidden="1" customWidth="1"/>
    <col min="461" max="461" width="17.6640625" style="1" customWidth="1"/>
    <col min="462" max="462" width="0" style="1" hidden="1" customWidth="1"/>
    <col min="463" max="463" width="22.33203125" style="1" customWidth="1"/>
    <col min="464" max="464" width="5.33203125" style="1" customWidth="1"/>
    <col min="465" max="465" width="36.33203125" style="1" customWidth="1"/>
    <col min="466" max="466" width="5.6640625" style="1" customWidth="1"/>
    <col min="467" max="467" width="0" style="1" hidden="1" customWidth="1"/>
    <col min="468" max="468" width="20.6640625" style="1" customWidth="1"/>
    <col min="469" max="469" width="4.6640625" style="1" customWidth="1"/>
    <col min="470" max="470" width="0" style="1" hidden="1" customWidth="1"/>
    <col min="471" max="471" width="24.6640625" style="1" customWidth="1"/>
    <col min="472" max="472" width="12.33203125" style="1" customWidth="1"/>
    <col min="473" max="473" width="0" style="1" hidden="1" customWidth="1"/>
    <col min="474" max="474" width="3.44140625" style="1" customWidth="1"/>
    <col min="475" max="475" width="0" style="1" hidden="1" customWidth="1"/>
    <col min="476" max="476" width="17.6640625" style="1" customWidth="1"/>
    <col min="477" max="477" width="3.44140625" style="1" customWidth="1"/>
    <col min="478" max="478" width="0" style="1" hidden="1" customWidth="1"/>
    <col min="479" max="479" width="23.6640625" style="1" customWidth="1"/>
    <col min="480" max="480" width="10" style="1" customWidth="1"/>
    <col min="481" max="481" width="0" style="1" hidden="1" customWidth="1"/>
    <col min="482" max="483" width="14.6640625" style="1" customWidth="1"/>
    <col min="484" max="484" width="12.6640625" style="1" customWidth="1"/>
    <col min="485" max="485" width="3.33203125" style="1" customWidth="1"/>
    <col min="486" max="486" width="30.33203125" style="1" customWidth="1"/>
    <col min="487" max="487" width="5" style="1" customWidth="1"/>
    <col min="488" max="488" width="0" style="1" hidden="1" customWidth="1"/>
    <col min="489" max="489" width="14.33203125" style="1" customWidth="1"/>
    <col min="490" max="490" width="5.6640625" style="1" customWidth="1"/>
    <col min="491" max="491" width="0" style="1" hidden="1" customWidth="1"/>
    <col min="492" max="492" width="17.33203125" style="1" customWidth="1"/>
    <col min="493" max="493" width="12.6640625" style="1" customWidth="1"/>
    <col min="494" max="494" width="0" style="1" hidden="1" customWidth="1"/>
    <col min="495" max="495" width="5.33203125" style="1" customWidth="1"/>
    <col min="496" max="496" width="0" style="1" hidden="1" customWidth="1"/>
    <col min="497" max="497" width="17" style="1" customWidth="1"/>
    <col min="498" max="498" width="6.33203125" style="1" customWidth="1"/>
    <col min="499" max="499" width="0" style="1" hidden="1" customWidth="1"/>
    <col min="500" max="500" width="14.33203125" style="1" customWidth="1"/>
    <col min="501" max="501" width="7.5546875" style="1" customWidth="1"/>
    <col min="502" max="502" width="0" style="1" hidden="1" customWidth="1"/>
    <col min="503" max="504" width="14.33203125" style="1" customWidth="1"/>
    <col min="505" max="505" width="20.6640625" style="1" customWidth="1"/>
    <col min="506" max="506" width="14.44140625" style="1" customWidth="1"/>
    <col min="507" max="507" width="15" style="1" customWidth="1"/>
    <col min="508" max="508" width="2.6640625" style="1" customWidth="1"/>
    <col min="509" max="509" width="11.6640625" style="1" customWidth="1"/>
    <col min="510" max="510" width="11.5546875" style="1" customWidth="1"/>
    <col min="511" max="511" width="2.33203125" style="1" customWidth="1"/>
    <col min="512" max="512" width="41" style="1" customWidth="1"/>
    <col min="513" max="513" width="14.33203125" style="1" customWidth="1"/>
    <col min="514" max="515" width="11.5546875" style="1" customWidth="1"/>
    <col min="516" max="516" width="21.6640625" style="1" customWidth="1"/>
    <col min="517" max="708" width="11.44140625" style="1"/>
    <col min="709" max="709" width="21.6640625" style="1" customWidth="1"/>
    <col min="710" max="710" width="13.6640625" style="1" customWidth="1"/>
    <col min="711" max="711" width="38.6640625" style="1" customWidth="1"/>
    <col min="712" max="712" width="3" style="1" bestFit="1" customWidth="1"/>
    <col min="713" max="713" width="32.33203125" style="1" customWidth="1"/>
    <col min="714" max="714" width="46.33203125" style="1" customWidth="1"/>
    <col min="715" max="715" width="19" style="1" customWidth="1"/>
    <col min="716" max="716" width="0" style="1" hidden="1" customWidth="1"/>
    <col min="717" max="717" width="17.6640625" style="1" customWidth="1"/>
    <col min="718" max="718" width="0" style="1" hidden="1" customWidth="1"/>
    <col min="719" max="719" width="22.33203125" style="1" customWidth="1"/>
    <col min="720" max="720" width="5.33203125" style="1" customWidth="1"/>
    <col min="721" max="721" width="36.33203125" style="1" customWidth="1"/>
    <col min="722" max="722" width="5.6640625" style="1" customWidth="1"/>
    <col min="723" max="723" width="0" style="1" hidden="1" customWidth="1"/>
    <col min="724" max="724" width="20.6640625" style="1" customWidth="1"/>
    <col min="725" max="725" width="4.6640625" style="1" customWidth="1"/>
    <col min="726" max="726" width="0" style="1" hidden="1" customWidth="1"/>
    <col min="727" max="727" width="24.6640625" style="1" customWidth="1"/>
    <col min="728" max="728" width="12.33203125" style="1" customWidth="1"/>
    <col min="729" max="729" width="0" style="1" hidden="1" customWidth="1"/>
    <col min="730" max="730" width="3.44140625" style="1" customWidth="1"/>
    <col min="731" max="731" width="0" style="1" hidden="1" customWidth="1"/>
    <col min="732" max="732" width="17.6640625" style="1" customWidth="1"/>
    <col min="733" max="733" width="3.44140625" style="1" customWidth="1"/>
    <col min="734" max="734" width="0" style="1" hidden="1" customWidth="1"/>
    <col min="735" max="735" width="23.6640625" style="1" customWidth="1"/>
    <col min="736" max="736" width="10" style="1" customWidth="1"/>
    <col min="737" max="737" width="0" style="1" hidden="1" customWidth="1"/>
    <col min="738" max="739" width="14.6640625" style="1" customWidth="1"/>
    <col min="740" max="740" width="12.6640625" style="1" customWidth="1"/>
    <col min="741" max="741" width="3.33203125" style="1" customWidth="1"/>
    <col min="742" max="742" width="30.33203125" style="1" customWidth="1"/>
    <col min="743" max="743" width="5" style="1" customWidth="1"/>
    <col min="744" max="744" width="0" style="1" hidden="1" customWidth="1"/>
    <col min="745" max="745" width="14.33203125" style="1" customWidth="1"/>
    <col min="746" max="746" width="5.6640625" style="1" customWidth="1"/>
    <col min="747" max="747" width="0" style="1" hidden="1" customWidth="1"/>
    <col min="748" max="748" width="17.33203125" style="1" customWidth="1"/>
    <col min="749" max="749" width="12.6640625" style="1" customWidth="1"/>
    <col min="750" max="750" width="0" style="1" hidden="1" customWidth="1"/>
    <col min="751" max="751" width="5.33203125" style="1" customWidth="1"/>
    <col min="752" max="752" width="0" style="1" hidden="1" customWidth="1"/>
    <col min="753" max="753" width="17" style="1" customWidth="1"/>
    <col min="754" max="754" width="6.33203125" style="1" customWidth="1"/>
    <col min="755" max="755" width="0" style="1" hidden="1" customWidth="1"/>
    <col min="756" max="756" width="14.33203125" style="1" customWidth="1"/>
    <col min="757" max="757" width="7.5546875" style="1" customWidth="1"/>
    <col min="758" max="758" width="0" style="1" hidden="1" customWidth="1"/>
    <col min="759" max="760" width="14.33203125" style="1" customWidth="1"/>
    <col min="761" max="761" width="20.6640625" style="1" customWidth="1"/>
    <col min="762" max="762" width="14.44140625" style="1" customWidth="1"/>
    <col min="763" max="763" width="15" style="1" customWidth="1"/>
    <col min="764" max="764" width="2.6640625" style="1" customWidth="1"/>
    <col min="765" max="765" width="11.6640625" style="1" customWidth="1"/>
    <col min="766" max="766" width="11.5546875" style="1" customWidth="1"/>
    <col min="767" max="767" width="2.33203125" style="1" customWidth="1"/>
    <col min="768" max="768" width="41" style="1" customWidth="1"/>
    <col min="769" max="769" width="14.33203125" style="1" customWidth="1"/>
    <col min="770" max="771" width="11.5546875" style="1" customWidth="1"/>
    <col min="772" max="772" width="21.6640625" style="1" customWidth="1"/>
    <col min="773" max="964" width="11.44140625" style="1"/>
    <col min="965" max="965" width="21.6640625" style="1" customWidth="1"/>
    <col min="966" max="966" width="13.6640625" style="1" customWidth="1"/>
    <col min="967" max="967" width="38.6640625" style="1" customWidth="1"/>
    <col min="968" max="968" width="3" style="1" bestFit="1" customWidth="1"/>
    <col min="969" max="969" width="32.33203125" style="1" customWidth="1"/>
    <col min="970" max="970" width="46.33203125" style="1" customWidth="1"/>
    <col min="971" max="971" width="19" style="1" customWidth="1"/>
    <col min="972" max="972" width="0" style="1" hidden="1" customWidth="1"/>
    <col min="973" max="973" width="17.6640625" style="1" customWidth="1"/>
    <col min="974" max="974" width="0" style="1" hidden="1" customWidth="1"/>
    <col min="975" max="975" width="22.33203125" style="1" customWidth="1"/>
    <col min="976" max="976" width="5.33203125" style="1" customWidth="1"/>
    <col min="977" max="977" width="36.33203125" style="1" customWidth="1"/>
    <col min="978" max="978" width="5.6640625" style="1" customWidth="1"/>
    <col min="979" max="979" width="0" style="1" hidden="1" customWidth="1"/>
    <col min="980" max="980" width="20.6640625" style="1" customWidth="1"/>
    <col min="981" max="981" width="4.6640625" style="1" customWidth="1"/>
    <col min="982" max="982" width="0" style="1" hidden="1" customWidth="1"/>
    <col min="983" max="983" width="24.6640625" style="1" customWidth="1"/>
    <col min="984" max="984" width="12.33203125" style="1" customWidth="1"/>
    <col min="985" max="985" width="0" style="1" hidden="1" customWidth="1"/>
    <col min="986" max="986" width="3.44140625" style="1" customWidth="1"/>
    <col min="987" max="987" width="0" style="1" hidden="1" customWidth="1"/>
    <col min="988" max="988" width="17.6640625" style="1" customWidth="1"/>
    <col min="989" max="989" width="3.44140625" style="1" customWidth="1"/>
    <col min="990" max="990" width="0" style="1" hidden="1" customWidth="1"/>
    <col min="991" max="991" width="23.6640625" style="1" customWidth="1"/>
    <col min="992" max="992" width="10" style="1" customWidth="1"/>
    <col min="993" max="993" width="0" style="1" hidden="1" customWidth="1"/>
    <col min="994" max="995" width="14.6640625" style="1" customWidth="1"/>
    <col min="996" max="996" width="12.6640625" style="1" customWidth="1"/>
    <col min="997" max="997" width="3.33203125" style="1" customWidth="1"/>
    <col min="998" max="998" width="30.33203125" style="1" customWidth="1"/>
    <col min="999" max="999" width="5" style="1" customWidth="1"/>
    <col min="1000" max="1000" width="0" style="1" hidden="1" customWidth="1"/>
    <col min="1001" max="1001" width="14.33203125" style="1" customWidth="1"/>
    <col min="1002" max="1002" width="5.6640625" style="1" customWidth="1"/>
    <col min="1003" max="1003" width="0" style="1" hidden="1" customWidth="1"/>
    <col min="1004" max="1004" width="17.33203125" style="1" customWidth="1"/>
    <col min="1005" max="1005" width="12.6640625" style="1" customWidth="1"/>
    <col min="1006" max="1006" width="0" style="1" hidden="1" customWidth="1"/>
    <col min="1007" max="1007" width="5.33203125" style="1" customWidth="1"/>
    <col min="1008" max="1008" width="0" style="1" hidden="1" customWidth="1"/>
    <col min="1009" max="1009" width="17" style="1" customWidth="1"/>
    <col min="1010" max="1010" width="6.33203125" style="1" customWidth="1"/>
    <col min="1011" max="1011" width="0" style="1" hidden="1" customWidth="1"/>
    <col min="1012" max="1012" width="14.33203125" style="1" customWidth="1"/>
    <col min="1013" max="1013" width="7.5546875" style="1" customWidth="1"/>
    <col min="1014" max="1014" width="0" style="1" hidden="1" customWidth="1"/>
    <col min="1015" max="1016" width="14.33203125" style="1" customWidth="1"/>
    <col min="1017" max="1017" width="20.6640625" style="1" customWidth="1"/>
    <col min="1018" max="1018" width="14.44140625" style="1" customWidth="1"/>
    <col min="1019" max="1019" width="15" style="1" customWidth="1"/>
    <col min="1020" max="1020" width="2.6640625" style="1" customWidth="1"/>
    <col min="1021" max="1021" width="11.6640625" style="1" customWidth="1"/>
    <col min="1022" max="1022" width="11.5546875" style="1" customWidth="1"/>
    <col min="1023" max="1023" width="2.33203125" style="1" customWidth="1"/>
    <col min="1024" max="1024" width="41" style="1" customWidth="1"/>
    <col min="1025" max="1025" width="14.33203125" style="1" customWidth="1"/>
    <col min="1026" max="1027" width="11.5546875" style="1" customWidth="1"/>
    <col min="1028" max="1028" width="21.6640625" style="1" customWidth="1"/>
    <col min="1029" max="1220" width="11.44140625" style="1"/>
    <col min="1221" max="1221" width="21.6640625" style="1" customWidth="1"/>
    <col min="1222" max="1222" width="13.6640625" style="1" customWidth="1"/>
    <col min="1223" max="1223" width="38.6640625" style="1" customWidth="1"/>
    <col min="1224" max="1224" width="3" style="1" bestFit="1" customWidth="1"/>
    <col min="1225" max="1225" width="32.33203125" style="1" customWidth="1"/>
    <col min="1226" max="1226" width="46.33203125" style="1" customWidth="1"/>
    <col min="1227" max="1227" width="19" style="1" customWidth="1"/>
    <col min="1228" max="1228" width="0" style="1" hidden="1" customWidth="1"/>
    <col min="1229" max="1229" width="17.6640625" style="1" customWidth="1"/>
    <col min="1230" max="1230" width="0" style="1" hidden="1" customWidth="1"/>
    <col min="1231" max="1231" width="22.33203125" style="1" customWidth="1"/>
    <col min="1232" max="1232" width="5.33203125" style="1" customWidth="1"/>
    <col min="1233" max="1233" width="36.33203125" style="1" customWidth="1"/>
    <col min="1234" max="1234" width="5.6640625" style="1" customWidth="1"/>
    <col min="1235" max="1235" width="0" style="1" hidden="1" customWidth="1"/>
    <col min="1236" max="1236" width="20.6640625" style="1" customWidth="1"/>
    <col min="1237" max="1237" width="4.6640625" style="1" customWidth="1"/>
    <col min="1238" max="1238" width="0" style="1" hidden="1" customWidth="1"/>
    <col min="1239" max="1239" width="24.6640625" style="1" customWidth="1"/>
    <col min="1240" max="1240" width="12.33203125" style="1" customWidth="1"/>
    <col min="1241" max="1241" width="0" style="1" hidden="1" customWidth="1"/>
    <col min="1242" max="1242" width="3.44140625" style="1" customWidth="1"/>
    <col min="1243" max="1243" width="0" style="1" hidden="1" customWidth="1"/>
    <col min="1244" max="1244" width="17.6640625" style="1" customWidth="1"/>
    <col min="1245" max="1245" width="3.44140625" style="1" customWidth="1"/>
    <col min="1246" max="1246" width="0" style="1" hidden="1" customWidth="1"/>
    <col min="1247" max="1247" width="23.6640625" style="1" customWidth="1"/>
    <col min="1248" max="1248" width="10" style="1" customWidth="1"/>
    <col min="1249" max="1249" width="0" style="1" hidden="1" customWidth="1"/>
    <col min="1250" max="1251" width="14.6640625" style="1" customWidth="1"/>
    <col min="1252" max="1252" width="12.6640625" style="1" customWidth="1"/>
    <col min="1253" max="1253" width="3.33203125" style="1" customWidth="1"/>
    <col min="1254" max="1254" width="30.33203125" style="1" customWidth="1"/>
    <col min="1255" max="1255" width="5" style="1" customWidth="1"/>
    <col min="1256" max="1256" width="0" style="1" hidden="1" customWidth="1"/>
    <col min="1257" max="1257" width="14.33203125" style="1" customWidth="1"/>
    <col min="1258" max="1258" width="5.6640625" style="1" customWidth="1"/>
    <col min="1259" max="1259" width="0" style="1" hidden="1" customWidth="1"/>
    <col min="1260" max="1260" width="17.33203125" style="1" customWidth="1"/>
    <col min="1261" max="1261" width="12.6640625" style="1" customWidth="1"/>
    <col min="1262" max="1262" width="0" style="1" hidden="1" customWidth="1"/>
    <col min="1263" max="1263" width="5.33203125" style="1" customWidth="1"/>
    <col min="1264" max="1264" width="0" style="1" hidden="1" customWidth="1"/>
    <col min="1265" max="1265" width="17" style="1" customWidth="1"/>
    <col min="1266" max="1266" width="6.33203125" style="1" customWidth="1"/>
    <col min="1267" max="1267" width="0" style="1" hidden="1" customWidth="1"/>
    <col min="1268" max="1268" width="14.33203125" style="1" customWidth="1"/>
    <col min="1269" max="1269" width="7.5546875" style="1" customWidth="1"/>
    <col min="1270" max="1270" width="0" style="1" hidden="1" customWidth="1"/>
    <col min="1271" max="1272" width="14.33203125" style="1" customWidth="1"/>
    <col min="1273" max="1273" width="20.6640625" style="1" customWidth="1"/>
    <col min="1274" max="1274" width="14.44140625" style="1" customWidth="1"/>
    <col min="1275" max="1275" width="15" style="1" customWidth="1"/>
    <col min="1276" max="1276" width="2.6640625" style="1" customWidth="1"/>
    <col min="1277" max="1277" width="11.6640625" style="1" customWidth="1"/>
    <col min="1278" max="1278" width="11.5546875" style="1" customWidth="1"/>
    <col min="1279" max="1279" width="2.33203125" style="1" customWidth="1"/>
    <col min="1280" max="1280" width="41" style="1" customWidth="1"/>
    <col min="1281" max="1281" width="14.33203125" style="1" customWidth="1"/>
    <col min="1282" max="1283" width="11.5546875" style="1" customWidth="1"/>
    <col min="1284" max="1284" width="21.6640625" style="1" customWidth="1"/>
    <col min="1285" max="1476" width="11.44140625" style="1"/>
    <col min="1477" max="1477" width="21.6640625" style="1" customWidth="1"/>
    <col min="1478" max="1478" width="13.6640625" style="1" customWidth="1"/>
    <col min="1479" max="1479" width="38.6640625" style="1" customWidth="1"/>
    <col min="1480" max="1480" width="3" style="1" bestFit="1" customWidth="1"/>
    <col min="1481" max="1481" width="32.33203125" style="1" customWidth="1"/>
    <col min="1482" max="1482" width="46.33203125" style="1" customWidth="1"/>
    <col min="1483" max="1483" width="19" style="1" customWidth="1"/>
    <col min="1484" max="1484" width="0" style="1" hidden="1" customWidth="1"/>
    <col min="1485" max="1485" width="17.6640625" style="1" customWidth="1"/>
    <col min="1486" max="1486" width="0" style="1" hidden="1" customWidth="1"/>
    <col min="1487" max="1487" width="22.33203125" style="1" customWidth="1"/>
    <col min="1488" max="1488" width="5.33203125" style="1" customWidth="1"/>
    <col min="1489" max="1489" width="36.33203125" style="1" customWidth="1"/>
    <col min="1490" max="1490" width="5.6640625" style="1" customWidth="1"/>
    <col min="1491" max="1491" width="0" style="1" hidden="1" customWidth="1"/>
    <col min="1492" max="1492" width="20.6640625" style="1" customWidth="1"/>
    <col min="1493" max="1493" width="4.6640625" style="1" customWidth="1"/>
    <col min="1494" max="1494" width="0" style="1" hidden="1" customWidth="1"/>
    <col min="1495" max="1495" width="24.6640625" style="1" customWidth="1"/>
    <col min="1496" max="1496" width="12.33203125" style="1" customWidth="1"/>
    <col min="1497" max="1497" width="0" style="1" hidden="1" customWidth="1"/>
    <col min="1498" max="1498" width="3.44140625" style="1" customWidth="1"/>
    <col min="1499" max="1499" width="0" style="1" hidden="1" customWidth="1"/>
    <col min="1500" max="1500" width="17.6640625" style="1" customWidth="1"/>
    <col min="1501" max="1501" width="3.44140625" style="1" customWidth="1"/>
    <col min="1502" max="1502" width="0" style="1" hidden="1" customWidth="1"/>
    <col min="1503" max="1503" width="23.6640625" style="1" customWidth="1"/>
    <col min="1504" max="1504" width="10" style="1" customWidth="1"/>
    <col min="1505" max="1505" width="0" style="1" hidden="1" customWidth="1"/>
    <col min="1506" max="1507" width="14.6640625" style="1" customWidth="1"/>
    <col min="1508" max="1508" width="12.6640625" style="1" customWidth="1"/>
    <col min="1509" max="1509" width="3.33203125" style="1" customWidth="1"/>
    <col min="1510" max="1510" width="30.33203125" style="1" customWidth="1"/>
    <col min="1511" max="1511" width="5" style="1" customWidth="1"/>
    <col min="1512" max="1512" width="0" style="1" hidden="1" customWidth="1"/>
    <col min="1513" max="1513" width="14.33203125" style="1" customWidth="1"/>
    <col min="1514" max="1514" width="5.6640625" style="1" customWidth="1"/>
    <col min="1515" max="1515" width="0" style="1" hidden="1" customWidth="1"/>
    <col min="1516" max="1516" width="17.33203125" style="1" customWidth="1"/>
    <col min="1517" max="1517" width="12.6640625" style="1" customWidth="1"/>
    <col min="1518" max="1518" width="0" style="1" hidden="1" customWidth="1"/>
    <col min="1519" max="1519" width="5.33203125" style="1" customWidth="1"/>
    <col min="1520" max="1520" width="0" style="1" hidden="1" customWidth="1"/>
    <col min="1521" max="1521" width="17" style="1" customWidth="1"/>
    <col min="1522" max="1522" width="6.33203125" style="1" customWidth="1"/>
    <col min="1523" max="1523" width="0" style="1" hidden="1" customWidth="1"/>
    <col min="1524" max="1524" width="14.33203125" style="1" customWidth="1"/>
    <col min="1525" max="1525" width="7.5546875" style="1" customWidth="1"/>
    <col min="1526" max="1526" width="0" style="1" hidden="1" customWidth="1"/>
    <col min="1527" max="1528" width="14.33203125" style="1" customWidth="1"/>
    <col min="1529" max="1529" width="20.6640625" style="1" customWidth="1"/>
    <col min="1530" max="1530" width="14.44140625" style="1" customWidth="1"/>
    <col min="1531" max="1531" width="15" style="1" customWidth="1"/>
    <col min="1532" max="1532" width="2.6640625" style="1" customWidth="1"/>
    <col min="1533" max="1533" width="11.6640625" style="1" customWidth="1"/>
    <col min="1534" max="1534" width="11.5546875" style="1" customWidth="1"/>
    <col min="1535" max="1535" width="2.33203125" style="1" customWidth="1"/>
    <col min="1536" max="1536" width="41" style="1" customWidth="1"/>
    <col min="1537" max="1537" width="14.33203125" style="1" customWidth="1"/>
    <col min="1538" max="1539" width="11.5546875" style="1" customWidth="1"/>
    <col min="1540" max="1540" width="21.6640625" style="1" customWidth="1"/>
    <col min="1541" max="1732" width="11.44140625" style="1"/>
    <col min="1733" max="1733" width="21.6640625" style="1" customWidth="1"/>
    <col min="1734" max="1734" width="13.6640625" style="1" customWidth="1"/>
    <col min="1735" max="1735" width="38.6640625" style="1" customWidth="1"/>
    <col min="1736" max="1736" width="3" style="1" bestFit="1" customWidth="1"/>
    <col min="1737" max="1737" width="32.33203125" style="1" customWidth="1"/>
    <col min="1738" max="1738" width="46.33203125" style="1" customWidth="1"/>
    <col min="1739" max="1739" width="19" style="1" customWidth="1"/>
    <col min="1740" max="1740" width="0" style="1" hidden="1" customWidth="1"/>
    <col min="1741" max="1741" width="17.6640625" style="1" customWidth="1"/>
    <col min="1742" max="1742" width="0" style="1" hidden="1" customWidth="1"/>
    <col min="1743" max="1743" width="22.33203125" style="1" customWidth="1"/>
    <col min="1744" max="1744" width="5.33203125" style="1" customWidth="1"/>
    <col min="1745" max="1745" width="36.33203125" style="1" customWidth="1"/>
    <col min="1746" max="1746" width="5.6640625" style="1" customWidth="1"/>
    <col min="1747" max="1747" width="0" style="1" hidden="1" customWidth="1"/>
    <col min="1748" max="1748" width="20.6640625" style="1" customWidth="1"/>
    <col min="1749" max="1749" width="4.6640625" style="1" customWidth="1"/>
    <col min="1750" max="1750" width="0" style="1" hidden="1" customWidth="1"/>
    <col min="1751" max="1751" width="24.6640625" style="1" customWidth="1"/>
    <col min="1752" max="1752" width="12.33203125" style="1" customWidth="1"/>
    <col min="1753" max="1753" width="0" style="1" hidden="1" customWidth="1"/>
    <col min="1754" max="1754" width="3.44140625" style="1" customWidth="1"/>
    <col min="1755" max="1755" width="0" style="1" hidden="1" customWidth="1"/>
    <col min="1756" max="1756" width="17.6640625" style="1" customWidth="1"/>
    <col min="1757" max="1757" width="3.44140625" style="1" customWidth="1"/>
    <col min="1758" max="1758" width="0" style="1" hidden="1" customWidth="1"/>
    <col min="1759" max="1759" width="23.6640625" style="1" customWidth="1"/>
    <col min="1760" max="1760" width="10" style="1" customWidth="1"/>
    <col min="1761" max="1761" width="0" style="1" hidden="1" customWidth="1"/>
    <col min="1762" max="1763" width="14.6640625" style="1" customWidth="1"/>
    <col min="1764" max="1764" width="12.6640625" style="1" customWidth="1"/>
    <col min="1765" max="1765" width="3.33203125" style="1" customWidth="1"/>
    <col min="1766" max="1766" width="30.33203125" style="1" customWidth="1"/>
    <col min="1767" max="1767" width="5" style="1" customWidth="1"/>
    <col min="1768" max="1768" width="0" style="1" hidden="1" customWidth="1"/>
    <col min="1769" max="1769" width="14.33203125" style="1" customWidth="1"/>
    <col min="1770" max="1770" width="5.6640625" style="1" customWidth="1"/>
    <col min="1771" max="1771" width="0" style="1" hidden="1" customWidth="1"/>
    <col min="1772" max="1772" width="17.33203125" style="1" customWidth="1"/>
    <col min="1773" max="1773" width="12.6640625" style="1" customWidth="1"/>
    <col min="1774" max="1774" width="0" style="1" hidden="1" customWidth="1"/>
    <col min="1775" max="1775" width="5.33203125" style="1" customWidth="1"/>
    <col min="1776" max="1776" width="0" style="1" hidden="1" customWidth="1"/>
    <col min="1777" max="1777" width="17" style="1" customWidth="1"/>
    <col min="1778" max="1778" width="6.33203125" style="1" customWidth="1"/>
    <col min="1779" max="1779" width="0" style="1" hidden="1" customWidth="1"/>
    <col min="1780" max="1780" width="14.33203125" style="1" customWidth="1"/>
    <col min="1781" max="1781" width="7.5546875" style="1" customWidth="1"/>
    <col min="1782" max="1782" width="0" style="1" hidden="1" customWidth="1"/>
    <col min="1783" max="1784" width="14.33203125" style="1" customWidth="1"/>
    <col min="1785" max="1785" width="20.6640625" style="1" customWidth="1"/>
    <col min="1786" max="1786" width="14.44140625" style="1" customWidth="1"/>
    <col min="1787" max="1787" width="15" style="1" customWidth="1"/>
    <col min="1788" max="1788" width="2.6640625" style="1" customWidth="1"/>
    <col min="1789" max="1789" width="11.6640625" style="1" customWidth="1"/>
    <col min="1790" max="1790" width="11.5546875" style="1" customWidth="1"/>
    <col min="1791" max="1791" width="2.33203125" style="1" customWidth="1"/>
    <col min="1792" max="1792" width="41" style="1" customWidth="1"/>
    <col min="1793" max="1793" width="14.33203125" style="1" customWidth="1"/>
    <col min="1794" max="1795" width="11.5546875" style="1" customWidth="1"/>
    <col min="1796" max="1796" width="21.6640625" style="1" customWidth="1"/>
    <col min="1797" max="1988" width="11.44140625" style="1"/>
    <col min="1989" max="1989" width="21.6640625" style="1" customWidth="1"/>
    <col min="1990" max="1990" width="13.6640625" style="1" customWidth="1"/>
    <col min="1991" max="1991" width="38.6640625" style="1" customWidth="1"/>
    <col min="1992" max="1992" width="3" style="1" bestFit="1" customWidth="1"/>
    <col min="1993" max="1993" width="32.33203125" style="1" customWidth="1"/>
    <col min="1994" max="1994" width="46.33203125" style="1" customWidth="1"/>
    <col min="1995" max="1995" width="19" style="1" customWidth="1"/>
    <col min="1996" max="1996" width="0" style="1" hidden="1" customWidth="1"/>
    <col min="1997" max="1997" width="17.6640625" style="1" customWidth="1"/>
    <col min="1998" max="1998" width="0" style="1" hidden="1" customWidth="1"/>
    <col min="1999" max="1999" width="22.33203125" style="1" customWidth="1"/>
    <col min="2000" max="2000" width="5.33203125" style="1" customWidth="1"/>
    <col min="2001" max="2001" width="36.33203125" style="1" customWidth="1"/>
    <col min="2002" max="2002" width="5.6640625" style="1" customWidth="1"/>
    <col min="2003" max="2003" width="0" style="1" hidden="1" customWidth="1"/>
    <col min="2004" max="2004" width="20.6640625" style="1" customWidth="1"/>
    <col min="2005" max="2005" width="4.6640625" style="1" customWidth="1"/>
    <col min="2006" max="2006" width="0" style="1" hidden="1" customWidth="1"/>
    <col min="2007" max="2007" width="24.6640625" style="1" customWidth="1"/>
    <col min="2008" max="2008" width="12.33203125" style="1" customWidth="1"/>
    <col min="2009" max="2009" width="0" style="1" hidden="1" customWidth="1"/>
    <col min="2010" max="2010" width="3.44140625" style="1" customWidth="1"/>
    <col min="2011" max="2011" width="0" style="1" hidden="1" customWidth="1"/>
    <col min="2012" max="2012" width="17.6640625" style="1" customWidth="1"/>
    <col min="2013" max="2013" width="3.44140625" style="1" customWidth="1"/>
    <col min="2014" max="2014" width="0" style="1" hidden="1" customWidth="1"/>
    <col min="2015" max="2015" width="23.6640625" style="1" customWidth="1"/>
    <col min="2016" max="2016" width="10" style="1" customWidth="1"/>
    <col min="2017" max="2017" width="0" style="1" hidden="1" customWidth="1"/>
    <col min="2018" max="2019" width="14.6640625" style="1" customWidth="1"/>
    <col min="2020" max="2020" width="12.6640625" style="1" customWidth="1"/>
    <col min="2021" max="2021" width="3.33203125" style="1" customWidth="1"/>
    <col min="2022" max="2022" width="30.33203125" style="1" customWidth="1"/>
    <col min="2023" max="2023" width="5" style="1" customWidth="1"/>
    <col min="2024" max="2024" width="0" style="1" hidden="1" customWidth="1"/>
    <col min="2025" max="2025" width="14.33203125" style="1" customWidth="1"/>
    <col min="2026" max="2026" width="5.6640625" style="1" customWidth="1"/>
    <col min="2027" max="2027" width="0" style="1" hidden="1" customWidth="1"/>
    <col min="2028" max="2028" width="17.33203125" style="1" customWidth="1"/>
    <col min="2029" max="2029" width="12.6640625" style="1" customWidth="1"/>
    <col min="2030" max="2030" width="0" style="1" hidden="1" customWidth="1"/>
    <col min="2031" max="2031" width="5.33203125" style="1" customWidth="1"/>
    <col min="2032" max="2032" width="0" style="1" hidden="1" customWidth="1"/>
    <col min="2033" max="2033" width="17" style="1" customWidth="1"/>
    <col min="2034" max="2034" width="6.33203125" style="1" customWidth="1"/>
    <col min="2035" max="2035" width="0" style="1" hidden="1" customWidth="1"/>
    <col min="2036" max="2036" width="14.33203125" style="1" customWidth="1"/>
    <col min="2037" max="2037" width="7.5546875" style="1" customWidth="1"/>
    <col min="2038" max="2038" width="0" style="1" hidden="1" customWidth="1"/>
    <col min="2039" max="2040" width="14.33203125" style="1" customWidth="1"/>
    <col min="2041" max="2041" width="20.6640625" style="1" customWidth="1"/>
    <col min="2042" max="2042" width="14.44140625" style="1" customWidth="1"/>
    <col min="2043" max="2043" width="15" style="1" customWidth="1"/>
    <col min="2044" max="2044" width="2.6640625" style="1" customWidth="1"/>
    <col min="2045" max="2045" width="11.6640625" style="1" customWidth="1"/>
    <col min="2046" max="2046" width="11.5546875" style="1" customWidth="1"/>
    <col min="2047" max="2047" width="2.33203125" style="1" customWidth="1"/>
    <col min="2048" max="2048" width="41" style="1" customWidth="1"/>
    <col min="2049" max="2049" width="14.33203125" style="1" customWidth="1"/>
    <col min="2050" max="2051" width="11.5546875" style="1" customWidth="1"/>
    <col min="2052" max="2052" width="21.6640625" style="1" customWidth="1"/>
    <col min="2053" max="2244" width="11.44140625" style="1"/>
    <col min="2245" max="2245" width="21.6640625" style="1" customWidth="1"/>
    <col min="2246" max="2246" width="13.6640625" style="1" customWidth="1"/>
    <col min="2247" max="2247" width="38.6640625" style="1" customWidth="1"/>
    <col min="2248" max="2248" width="3" style="1" bestFit="1" customWidth="1"/>
    <col min="2249" max="2249" width="32.33203125" style="1" customWidth="1"/>
    <col min="2250" max="2250" width="46.33203125" style="1" customWidth="1"/>
    <col min="2251" max="2251" width="19" style="1" customWidth="1"/>
    <col min="2252" max="2252" width="0" style="1" hidden="1" customWidth="1"/>
    <col min="2253" max="2253" width="17.6640625" style="1" customWidth="1"/>
    <col min="2254" max="2254" width="0" style="1" hidden="1" customWidth="1"/>
    <col min="2255" max="2255" width="22.33203125" style="1" customWidth="1"/>
    <col min="2256" max="2256" width="5.33203125" style="1" customWidth="1"/>
    <col min="2257" max="2257" width="36.33203125" style="1" customWidth="1"/>
    <col min="2258" max="2258" width="5.6640625" style="1" customWidth="1"/>
    <col min="2259" max="2259" width="0" style="1" hidden="1" customWidth="1"/>
    <col min="2260" max="2260" width="20.6640625" style="1" customWidth="1"/>
    <col min="2261" max="2261" width="4.6640625" style="1" customWidth="1"/>
    <col min="2262" max="2262" width="0" style="1" hidden="1" customWidth="1"/>
    <col min="2263" max="2263" width="24.6640625" style="1" customWidth="1"/>
    <col min="2264" max="2264" width="12.33203125" style="1" customWidth="1"/>
    <col min="2265" max="2265" width="0" style="1" hidden="1" customWidth="1"/>
    <col min="2266" max="2266" width="3.44140625" style="1" customWidth="1"/>
    <col min="2267" max="2267" width="0" style="1" hidden="1" customWidth="1"/>
    <col min="2268" max="2268" width="17.6640625" style="1" customWidth="1"/>
    <col min="2269" max="2269" width="3.44140625" style="1" customWidth="1"/>
    <col min="2270" max="2270" width="0" style="1" hidden="1" customWidth="1"/>
    <col min="2271" max="2271" width="23.6640625" style="1" customWidth="1"/>
    <col min="2272" max="2272" width="10" style="1" customWidth="1"/>
    <col min="2273" max="2273" width="0" style="1" hidden="1" customWidth="1"/>
    <col min="2274" max="2275" width="14.6640625" style="1" customWidth="1"/>
    <col min="2276" max="2276" width="12.6640625" style="1" customWidth="1"/>
    <col min="2277" max="2277" width="3.33203125" style="1" customWidth="1"/>
    <col min="2278" max="2278" width="30.33203125" style="1" customWidth="1"/>
    <col min="2279" max="2279" width="5" style="1" customWidth="1"/>
    <col min="2280" max="2280" width="0" style="1" hidden="1" customWidth="1"/>
    <col min="2281" max="2281" width="14.33203125" style="1" customWidth="1"/>
    <col min="2282" max="2282" width="5.6640625" style="1" customWidth="1"/>
    <col min="2283" max="2283" width="0" style="1" hidden="1" customWidth="1"/>
    <col min="2284" max="2284" width="17.33203125" style="1" customWidth="1"/>
    <col min="2285" max="2285" width="12.6640625" style="1" customWidth="1"/>
    <col min="2286" max="2286" width="0" style="1" hidden="1" customWidth="1"/>
    <col min="2287" max="2287" width="5.33203125" style="1" customWidth="1"/>
    <col min="2288" max="2288" width="0" style="1" hidden="1" customWidth="1"/>
    <col min="2289" max="2289" width="17" style="1" customWidth="1"/>
    <col min="2290" max="2290" width="6.33203125" style="1" customWidth="1"/>
    <col min="2291" max="2291" width="0" style="1" hidden="1" customWidth="1"/>
    <col min="2292" max="2292" width="14.33203125" style="1" customWidth="1"/>
    <col min="2293" max="2293" width="7.5546875" style="1" customWidth="1"/>
    <col min="2294" max="2294" width="0" style="1" hidden="1" customWidth="1"/>
    <col min="2295" max="2296" width="14.33203125" style="1" customWidth="1"/>
    <col min="2297" max="2297" width="20.6640625" style="1" customWidth="1"/>
    <col min="2298" max="2298" width="14.44140625" style="1" customWidth="1"/>
    <col min="2299" max="2299" width="15" style="1" customWidth="1"/>
    <col min="2300" max="2300" width="2.6640625" style="1" customWidth="1"/>
    <col min="2301" max="2301" width="11.6640625" style="1" customWidth="1"/>
    <col min="2302" max="2302" width="11.5546875" style="1" customWidth="1"/>
    <col min="2303" max="2303" width="2.33203125" style="1" customWidth="1"/>
    <col min="2304" max="2304" width="41" style="1" customWidth="1"/>
    <col min="2305" max="2305" width="14.33203125" style="1" customWidth="1"/>
    <col min="2306" max="2307" width="11.5546875" style="1" customWidth="1"/>
    <col min="2308" max="2308" width="21.6640625" style="1" customWidth="1"/>
    <col min="2309" max="2500" width="11.44140625" style="1"/>
    <col min="2501" max="2501" width="21.6640625" style="1" customWidth="1"/>
    <col min="2502" max="2502" width="13.6640625" style="1" customWidth="1"/>
    <col min="2503" max="2503" width="38.6640625" style="1" customWidth="1"/>
    <col min="2504" max="2504" width="3" style="1" bestFit="1" customWidth="1"/>
    <col min="2505" max="2505" width="32.33203125" style="1" customWidth="1"/>
    <col min="2506" max="2506" width="46.33203125" style="1" customWidth="1"/>
    <col min="2507" max="2507" width="19" style="1" customWidth="1"/>
    <col min="2508" max="2508" width="0" style="1" hidden="1" customWidth="1"/>
    <col min="2509" max="2509" width="17.6640625" style="1" customWidth="1"/>
    <col min="2510" max="2510" width="0" style="1" hidden="1" customWidth="1"/>
    <col min="2511" max="2511" width="22.33203125" style="1" customWidth="1"/>
    <col min="2512" max="2512" width="5.33203125" style="1" customWidth="1"/>
    <col min="2513" max="2513" width="36.33203125" style="1" customWidth="1"/>
    <col min="2514" max="2514" width="5.6640625" style="1" customWidth="1"/>
    <col min="2515" max="2515" width="0" style="1" hidden="1" customWidth="1"/>
    <col min="2516" max="2516" width="20.6640625" style="1" customWidth="1"/>
    <col min="2517" max="2517" width="4.6640625" style="1" customWidth="1"/>
    <col min="2518" max="2518" width="0" style="1" hidden="1" customWidth="1"/>
    <col min="2519" max="2519" width="24.6640625" style="1" customWidth="1"/>
    <col min="2520" max="2520" width="12.33203125" style="1" customWidth="1"/>
    <col min="2521" max="2521" width="0" style="1" hidden="1" customWidth="1"/>
    <col min="2522" max="2522" width="3.44140625" style="1" customWidth="1"/>
    <col min="2523" max="2523" width="0" style="1" hidden="1" customWidth="1"/>
    <col min="2524" max="2524" width="17.6640625" style="1" customWidth="1"/>
    <col min="2525" max="2525" width="3.44140625" style="1" customWidth="1"/>
    <col min="2526" max="2526" width="0" style="1" hidden="1" customWidth="1"/>
    <col min="2527" max="2527" width="23.6640625" style="1" customWidth="1"/>
    <col min="2528" max="2528" width="10" style="1" customWidth="1"/>
    <col min="2529" max="2529" width="0" style="1" hidden="1" customWidth="1"/>
    <col min="2530" max="2531" width="14.6640625" style="1" customWidth="1"/>
    <col min="2532" max="2532" width="12.6640625" style="1" customWidth="1"/>
    <col min="2533" max="2533" width="3.33203125" style="1" customWidth="1"/>
    <col min="2534" max="2534" width="30.33203125" style="1" customWidth="1"/>
    <col min="2535" max="2535" width="5" style="1" customWidth="1"/>
    <col min="2536" max="2536" width="0" style="1" hidden="1" customWidth="1"/>
    <col min="2537" max="2537" width="14.33203125" style="1" customWidth="1"/>
    <col min="2538" max="2538" width="5.6640625" style="1" customWidth="1"/>
    <col min="2539" max="2539" width="0" style="1" hidden="1" customWidth="1"/>
    <col min="2540" max="2540" width="17.33203125" style="1" customWidth="1"/>
    <col min="2541" max="2541" width="12.6640625" style="1" customWidth="1"/>
    <col min="2542" max="2542" width="0" style="1" hidden="1" customWidth="1"/>
    <col min="2543" max="2543" width="5.33203125" style="1" customWidth="1"/>
    <col min="2544" max="2544" width="0" style="1" hidden="1" customWidth="1"/>
    <col min="2545" max="2545" width="17" style="1" customWidth="1"/>
    <col min="2546" max="2546" width="6.33203125" style="1" customWidth="1"/>
    <col min="2547" max="2547" width="0" style="1" hidden="1" customWidth="1"/>
    <col min="2548" max="2548" width="14.33203125" style="1" customWidth="1"/>
    <col min="2549" max="2549" width="7.5546875" style="1" customWidth="1"/>
    <col min="2550" max="2550" width="0" style="1" hidden="1" customWidth="1"/>
    <col min="2551" max="2552" width="14.33203125" style="1" customWidth="1"/>
    <col min="2553" max="2553" width="20.6640625" style="1" customWidth="1"/>
    <col min="2554" max="2554" width="14.44140625" style="1" customWidth="1"/>
    <col min="2555" max="2555" width="15" style="1" customWidth="1"/>
    <col min="2556" max="2556" width="2.6640625" style="1" customWidth="1"/>
    <col min="2557" max="2557" width="11.6640625" style="1" customWidth="1"/>
    <col min="2558" max="2558" width="11.5546875" style="1" customWidth="1"/>
    <col min="2559" max="2559" width="2.33203125" style="1" customWidth="1"/>
    <col min="2560" max="2560" width="41" style="1" customWidth="1"/>
    <col min="2561" max="2561" width="14.33203125" style="1" customWidth="1"/>
    <col min="2562" max="2563" width="11.5546875" style="1" customWidth="1"/>
    <col min="2564" max="2564" width="21.6640625" style="1" customWidth="1"/>
    <col min="2565" max="2756" width="11.44140625" style="1"/>
    <col min="2757" max="2757" width="21.6640625" style="1" customWidth="1"/>
    <col min="2758" max="2758" width="13.6640625" style="1" customWidth="1"/>
    <col min="2759" max="2759" width="38.6640625" style="1" customWidth="1"/>
    <col min="2760" max="2760" width="3" style="1" bestFit="1" customWidth="1"/>
    <col min="2761" max="2761" width="32.33203125" style="1" customWidth="1"/>
    <col min="2762" max="2762" width="46.33203125" style="1" customWidth="1"/>
    <col min="2763" max="2763" width="19" style="1" customWidth="1"/>
    <col min="2764" max="2764" width="0" style="1" hidden="1" customWidth="1"/>
    <col min="2765" max="2765" width="17.6640625" style="1" customWidth="1"/>
    <col min="2766" max="2766" width="0" style="1" hidden="1" customWidth="1"/>
    <col min="2767" max="2767" width="22.33203125" style="1" customWidth="1"/>
    <col min="2768" max="2768" width="5.33203125" style="1" customWidth="1"/>
    <col min="2769" max="2769" width="36.33203125" style="1" customWidth="1"/>
    <col min="2770" max="2770" width="5.6640625" style="1" customWidth="1"/>
    <col min="2771" max="2771" width="0" style="1" hidden="1" customWidth="1"/>
    <col min="2772" max="2772" width="20.6640625" style="1" customWidth="1"/>
    <col min="2773" max="2773" width="4.6640625" style="1" customWidth="1"/>
    <col min="2774" max="2774" width="0" style="1" hidden="1" customWidth="1"/>
    <col min="2775" max="2775" width="24.6640625" style="1" customWidth="1"/>
    <col min="2776" max="2776" width="12.33203125" style="1" customWidth="1"/>
    <col min="2777" max="2777" width="0" style="1" hidden="1" customWidth="1"/>
    <col min="2778" max="2778" width="3.44140625" style="1" customWidth="1"/>
    <col min="2779" max="2779" width="0" style="1" hidden="1" customWidth="1"/>
    <col min="2780" max="2780" width="17.6640625" style="1" customWidth="1"/>
    <col min="2781" max="2781" width="3.44140625" style="1" customWidth="1"/>
    <col min="2782" max="2782" width="0" style="1" hidden="1" customWidth="1"/>
    <col min="2783" max="2783" width="23.6640625" style="1" customWidth="1"/>
    <col min="2784" max="2784" width="10" style="1" customWidth="1"/>
    <col min="2785" max="2785" width="0" style="1" hidden="1" customWidth="1"/>
    <col min="2786" max="2787" width="14.6640625" style="1" customWidth="1"/>
    <col min="2788" max="2788" width="12.6640625" style="1" customWidth="1"/>
    <col min="2789" max="2789" width="3.33203125" style="1" customWidth="1"/>
    <col min="2790" max="2790" width="30.33203125" style="1" customWidth="1"/>
    <col min="2791" max="2791" width="5" style="1" customWidth="1"/>
    <col min="2792" max="2792" width="0" style="1" hidden="1" customWidth="1"/>
    <col min="2793" max="2793" width="14.33203125" style="1" customWidth="1"/>
    <col min="2794" max="2794" width="5.6640625" style="1" customWidth="1"/>
    <col min="2795" max="2795" width="0" style="1" hidden="1" customWidth="1"/>
    <col min="2796" max="2796" width="17.33203125" style="1" customWidth="1"/>
    <col min="2797" max="2797" width="12.6640625" style="1" customWidth="1"/>
    <col min="2798" max="2798" width="0" style="1" hidden="1" customWidth="1"/>
    <col min="2799" max="2799" width="5.33203125" style="1" customWidth="1"/>
    <col min="2800" max="2800" width="0" style="1" hidden="1" customWidth="1"/>
    <col min="2801" max="2801" width="17" style="1" customWidth="1"/>
    <col min="2802" max="2802" width="6.33203125" style="1" customWidth="1"/>
    <col min="2803" max="2803" width="0" style="1" hidden="1" customWidth="1"/>
    <col min="2804" max="2804" width="14.33203125" style="1" customWidth="1"/>
    <col min="2805" max="2805" width="7.5546875" style="1" customWidth="1"/>
    <col min="2806" max="2806" width="0" style="1" hidden="1" customWidth="1"/>
    <col min="2807" max="2808" width="14.33203125" style="1" customWidth="1"/>
    <col min="2809" max="2809" width="20.6640625" style="1" customWidth="1"/>
    <col min="2810" max="2810" width="14.44140625" style="1" customWidth="1"/>
    <col min="2811" max="2811" width="15" style="1" customWidth="1"/>
    <col min="2812" max="2812" width="2.6640625" style="1" customWidth="1"/>
    <col min="2813" max="2813" width="11.6640625" style="1" customWidth="1"/>
    <col min="2814" max="2814" width="11.5546875" style="1" customWidth="1"/>
    <col min="2815" max="2815" width="2.33203125" style="1" customWidth="1"/>
    <col min="2816" max="2816" width="41" style="1" customWidth="1"/>
    <col min="2817" max="2817" width="14.33203125" style="1" customWidth="1"/>
    <col min="2818" max="2819" width="11.5546875" style="1" customWidth="1"/>
    <col min="2820" max="2820" width="21.6640625" style="1" customWidth="1"/>
    <col min="2821" max="3012" width="11.44140625" style="1"/>
    <col min="3013" max="3013" width="21.6640625" style="1" customWidth="1"/>
    <col min="3014" max="3014" width="13.6640625" style="1" customWidth="1"/>
    <col min="3015" max="3015" width="38.6640625" style="1" customWidth="1"/>
    <col min="3016" max="3016" width="3" style="1" bestFit="1" customWidth="1"/>
    <col min="3017" max="3017" width="32.33203125" style="1" customWidth="1"/>
    <col min="3018" max="3018" width="46.33203125" style="1" customWidth="1"/>
    <col min="3019" max="3019" width="19" style="1" customWidth="1"/>
    <col min="3020" max="3020" width="0" style="1" hidden="1" customWidth="1"/>
    <col min="3021" max="3021" width="17.6640625" style="1" customWidth="1"/>
    <col min="3022" max="3022" width="0" style="1" hidden="1" customWidth="1"/>
    <col min="3023" max="3023" width="22.33203125" style="1" customWidth="1"/>
    <col min="3024" max="3024" width="5.33203125" style="1" customWidth="1"/>
    <col min="3025" max="3025" width="36.33203125" style="1" customWidth="1"/>
    <col min="3026" max="3026" width="5.6640625" style="1" customWidth="1"/>
    <col min="3027" max="3027" width="0" style="1" hidden="1" customWidth="1"/>
    <col min="3028" max="3028" width="20.6640625" style="1" customWidth="1"/>
    <col min="3029" max="3029" width="4.6640625" style="1" customWidth="1"/>
    <col min="3030" max="3030" width="0" style="1" hidden="1" customWidth="1"/>
    <col min="3031" max="3031" width="24.6640625" style="1" customWidth="1"/>
    <col min="3032" max="3032" width="12.33203125" style="1" customWidth="1"/>
    <col min="3033" max="3033" width="0" style="1" hidden="1" customWidth="1"/>
    <col min="3034" max="3034" width="3.44140625" style="1" customWidth="1"/>
    <col min="3035" max="3035" width="0" style="1" hidden="1" customWidth="1"/>
    <col min="3036" max="3036" width="17.6640625" style="1" customWidth="1"/>
    <col min="3037" max="3037" width="3.44140625" style="1" customWidth="1"/>
    <col min="3038" max="3038" width="0" style="1" hidden="1" customWidth="1"/>
    <col min="3039" max="3039" width="23.6640625" style="1" customWidth="1"/>
    <col min="3040" max="3040" width="10" style="1" customWidth="1"/>
    <col min="3041" max="3041" width="0" style="1" hidden="1" customWidth="1"/>
    <col min="3042" max="3043" width="14.6640625" style="1" customWidth="1"/>
    <col min="3044" max="3044" width="12.6640625" style="1" customWidth="1"/>
    <col min="3045" max="3045" width="3.33203125" style="1" customWidth="1"/>
    <col min="3046" max="3046" width="30.33203125" style="1" customWidth="1"/>
    <col min="3047" max="3047" width="5" style="1" customWidth="1"/>
    <col min="3048" max="3048" width="0" style="1" hidden="1" customWidth="1"/>
    <col min="3049" max="3049" width="14.33203125" style="1" customWidth="1"/>
    <col min="3050" max="3050" width="5.6640625" style="1" customWidth="1"/>
    <col min="3051" max="3051" width="0" style="1" hidden="1" customWidth="1"/>
    <col min="3052" max="3052" width="17.33203125" style="1" customWidth="1"/>
    <col min="3053" max="3053" width="12.6640625" style="1" customWidth="1"/>
    <col min="3054" max="3054" width="0" style="1" hidden="1" customWidth="1"/>
    <col min="3055" max="3055" width="5.33203125" style="1" customWidth="1"/>
    <col min="3056" max="3056" width="0" style="1" hidden="1" customWidth="1"/>
    <col min="3057" max="3057" width="17" style="1" customWidth="1"/>
    <col min="3058" max="3058" width="6.33203125" style="1" customWidth="1"/>
    <col min="3059" max="3059" width="0" style="1" hidden="1" customWidth="1"/>
    <col min="3060" max="3060" width="14.33203125" style="1" customWidth="1"/>
    <col min="3061" max="3061" width="7.5546875" style="1" customWidth="1"/>
    <col min="3062" max="3062" width="0" style="1" hidden="1" customWidth="1"/>
    <col min="3063" max="3064" width="14.33203125" style="1" customWidth="1"/>
    <col min="3065" max="3065" width="20.6640625" style="1" customWidth="1"/>
    <col min="3066" max="3066" width="14.44140625" style="1" customWidth="1"/>
    <col min="3067" max="3067" width="15" style="1" customWidth="1"/>
    <col min="3068" max="3068" width="2.6640625" style="1" customWidth="1"/>
    <col min="3069" max="3069" width="11.6640625" style="1" customWidth="1"/>
    <col min="3070" max="3070" width="11.5546875" style="1" customWidth="1"/>
    <col min="3071" max="3071" width="2.33203125" style="1" customWidth="1"/>
    <col min="3072" max="3072" width="41" style="1" customWidth="1"/>
    <col min="3073" max="3073" width="14.33203125" style="1" customWidth="1"/>
    <col min="3074" max="3075" width="11.5546875" style="1" customWidth="1"/>
    <col min="3076" max="3076" width="21.6640625" style="1" customWidth="1"/>
    <col min="3077" max="3268" width="11.44140625" style="1"/>
    <col min="3269" max="3269" width="21.6640625" style="1" customWidth="1"/>
    <col min="3270" max="3270" width="13.6640625" style="1" customWidth="1"/>
    <col min="3271" max="3271" width="38.6640625" style="1" customWidth="1"/>
    <col min="3272" max="3272" width="3" style="1" bestFit="1" customWidth="1"/>
    <col min="3273" max="3273" width="32.33203125" style="1" customWidth="1"/>
    <col min="3274" max="3274" width="46.33203125" style="1" customWidth="1"/>
    <col min="3275" max="3275" width="19" style="1" customWidth="1"/>
    <col min="3276" max="3276" width="0" style="1" hidden="1" customWidth="1"/>
    <col min="3277" max="3277" width="17.6640625" style="1" customWidth="1"/>
    <col min="3278" max="3278" width="0" style="1" hidden="1" customWidth="1"/>
    <col min="3279" max="3279" width="22.33203125" style="1" customWidth="1"/>
    <col min="3280" max="3280" width="5.33203125" style="1" customWidth="1"/>
    <col min="3281" max="3281" width="36.33203125" style="1" customWidth="1"/>
    <col min="3282" max="3282" width="5.6640625" style="1" customWidth="1"/>
    <col min="3283" max="3283" width="0" style="1" hidden="1" customWidth="1"/>
    <col min="3284" max="3284" width="20.6640625" style="1" customWidth="1"/>
    <col min="3285" max="3285" width="4.6640625" style="1" customWidth="1"/>
    <col min="3286" max="3286" width="0" style="1" hidden="1" customWidth="1"/>
    <col min="3287" max="3287" width="24.6640625" style="1" customWidth="1"/>
    <col min="3288" max="3288" width="12.33203125" style="1" customWidth="1"/>
    <col min="3289" max="3289" width="0" style="1" hidden="1" customWidth="1"/>
    <col min="3290" max="3290" width="3.44140625" style="1" customWidth="1"/>
    <col min="3291" max="3291" width="0" style="1" hidden="1" customWidth="1"/>
    <col min="3292" max="3292" width="17.6640625" style="1" customWidth="1"/>
    <col min="3293" max="3293" width="3.44140625" style="1" customWidth="1"/>
    <col min="3294" max="3294" width="0" style="1" hidden="1" customWidth="1"/>
    <col min="3295" max="3295" width="23.6640625" style="1" customWidth="1"/>
    <col min="3296" max="3296" width="10" style="1" customWidth="1"/>
    <col min="3297" max="3297" width="0" style="1" hidden="1" customWidth="1"/>
    <col min="3298" max="3299" width="14.6640625" style="1" customWidth="1"/>
    <col min="3300" max="3300" width="12.6640625" style="1" customWidth="1"/>
    <col min="3301" max="3301" width="3.33203125" style="1" customWidth="1"/>
    <col min="3302" max="3302" width="30.33203125" style="1" customWidth="1"/>
    <col min="3303" max="3303" width="5" style="1" customWidth="1"/>
    <col min="3304" max="3304" width="0" style="1" hidden="1" customWidth="1"/>
    <col min="3305" max="3305" width="14.33203125" style="1" customWidth="1"/>
    <col min="3306" max="3306" width="5.6640625" style="1" customWidth="1"/>
    <col min="3307" max="3307" width="0" style="1" hidden="1" customWidth="1"/>
    <col min="3308" max="3308" width="17.33203125" style="1" customWidth="1"/>
    <col min="3309" max="3309" width="12.6640625" style="1" customWidth="1"/>
    <col min="3310" max="3310" width="0" style="1" hidden="1" customWidth="1"/>
    <col min="3311" max="3311" width="5.33203125" style="1" customWidth="1"/>
    <col min="3312" max="3312" width="0" style="1" hidden="1" customWidth="1"/>
    <col min="3313" max="3313" width="17" style="1" customWidth="1"/>
    <col min="3314" max="3314" width="6.33203125" style="1" customWidth="1"/>
    <col min="3315" max="3315" width="0" style="1" hidden="1" customWidth="1"/>
    <col min="3316" max="3316" width="14.33203125" style="1" customWidth="1"/>
    <col min="3317" max="3317" width="7.5546875" style="1" customWidth="1"/>
    <col min="3318" max="3318" width="0" style="1" hidden="1" customWidth="1"/>
    <col min="3319" max="3320" width="14.33203125" style="1" customWidth="1"/>
    <col min="3321" max="3321" width="20.6640625" style="1" customWidth="1"/>
    <col min="3322" max="3322" width="14.44140625" style="1" customWidth="1"/>
    <col min="3323" max="3323" width="15" style="1" customWidth="1"/>
    <col min="3324" max="3324" width="2.6640625" style="1" customWidth="1"/>
    <col min="3325" max="3325" width="11.6640625" style="1" customWidth="1"/>
    <col min="3326" max="3326" width="11.5546875" style="1" customWidth="1"/>
    <col min="3327" max="3327" width="2.33203125" style="1" customWidth="1"/>
    <col min="3328" max="3328" width="41" style="1" customWidth="1"/>
    <col min="3329" max="3329" width="14.33203125" style="1" customWidth="1"/>
    <col min="3330" max="3331" width="11.5546875" style="1" customWidth="1"/>
    <col min="3332" max="3332" width="21.6640625" style="1" customWidth="1"/>
    <col min="3333" max="3524" width="11.44140625" style="1"/>
    <col min="3525" max="3525" width="21.6640625" style="1" customWidth="1"/>
    <col min="3526" max="3526" width="13.6640625" style="1" customWidth="1"/>
    <col min="3527" max="3527" width="38.6640625" style="1" customWidth="1"/>
    <col min="3528" max="3528" width="3" style="1" bestFit="1" customWidth="1"/>
    <col min="3529" max="3529" width="32.33203125" style="1" customWidth="1"/>
    <col min="3530" max="3530" width="46.33203125" style="1" customWidth="1"/>
    <col min="3531" max="3531" width="19" style="1" customWidth="1"/>
    <col min="3532" max="3532" width="0" style="1" hidden="1" customWidth="1"/>
    <col min="3533" max="3533" width="17.6640625" style="1" customWidth="1"/>
    <col min="3534" max="3534" width="0" style="1" hidden="1" customWidth="1"/>
    <col min="3535" max="3535" width="22.33203125" style="1" customWidth="1"/>
    <col min="3536" max="3536" width="5.33203125" style="1" customWidth="1"/>
    <col min="3537" max="3537" width="36.33203125" style="1" customWidth="1"/>
    <col min="3538" max="3538" width="5.6640625" style="1" customWidth="1"/>
    <col min="3539" max="3539" width="0" style="1" hidden="1" customWidth="1"/>
    <col min="3540" max="3540" width="20.6640625" style="1" customWidth="1"/>
    <col min="3541" max="3541" width="4.6640625" style="1" customWidth="1"/>
    <col min="3542" max="3542" width="0" style="1" hidden="1" customWidth="1"/>
    <col min="3543" max="3543" width="24.6640625" style="1" customWidth="1"/>
    <col min="3544" max="3544" width="12.33203125" style="1" customWidth="1"/>
    <col min="3545" max="3545" width="0" style="1" hidden="1" customWidth="1"/>
    <col min="3546" max="3546" width="3.44140625" style="1" customWidth="1"/>
    <col min="3547" max="3547" width="0" style="1" hidden="1" customWidth="1"/>
    <col min="3548" max="3548" width="17.6640625" style="1" customWidth="1"/>
    <col min="3549" max="3549" width="3.44140625" style="1" customWidth="1"/>
    <col min="3550" max="3550" width="0" style="1" hidden="1" customWidth="1"/>
    <col min="3551" max="3551" width="23.6640625" style="1" customWidth="1"/>
    <col min="3552" max="3552" width="10" style="1" customWidth="1"/>
    <col min="3553" max="3553" width="0" style="1" hidden="1" customWidth="1"/>
    <col min="3554" max="3555" width="14.6640625" style="1" customWidth="1"/>
    <col min="3556" max="3556" width="12.6640625" style="1" customWidth="1"/>
    <col min="3557" max="3557" width="3.33203125" style="1" customWidth="1"/>
    <col min="3558" max="3558" width="30.33203125" style="1" customWidth="1"/>
    <col min="3559" max="3559" width="5" style="1" customWidth="1"/>
    <col min="3560" max="3560" width="0" style="1" hidden="1" customWidth="1"/>
    <col min="3561" max="3561" width="14.33203125" style="1" customWidth="1"/>
    <col min="3562" max="3562" width="5.6640625" style="1" customWidth="1"/>
    <col min="3563" max="3563" width="0" style="1" hidden="1" customWidth="1"/>
    <col min="3564" max="3564" width="17.33203125" style="1" customWidth="1"/>
    <col min="3565" max="3565" width="12.6640625" style="1" customWidth="1"/>
    <col min="3566" max="3566" width="0" style="1" hidden="1" customWidth="1"/>
    <col min="3567" max="3567" width="5.33203125" style="1" customWidth="1"/>
    <col min="3568" max="3568" width="0" style="1" hidden="1" customWidth="1"/>
    <col min="3569" max="3569" width="17" style="1" customWidth="1"/>
    <col min="3570" max="3570" width="6.33203125" style="1" customWidth="1"/>
    <col min="3571" max="3571" width="0" style="1" hidden="1" customWidth="1"/>
    <col min="3572" max="3572" width="14.33203125" style="1" customWidth="1"/>
    <col min="3573" max="3573" width="7.5546875" style="1" customWidth="1"/>
    <col min="3574" max="3574" width="0" style="1" hidden="1" customWidth="1"/>
    <col min="3575" max="3576" width="14.33203125" style="1" customWidth="1"/>
    <col min="3577" max="3577" width="20.6640625" style="1" customWidth="1"/>
    <col min="3578" max="3578" width="14.44140625" style="1" customWidth="1"/>
    <col min="3579" max="3579" width="15" style="1" customWidth="1"/>
    <col min="3580" max="3580" width="2.6640625" style="1" customWidth="1"/>
    <col min="3581" max="3581" width="11.6640625" style="1" customWidth="1"/>
    <col min="3582" max="3582" width="11.5546875" style="1" customWidth="1"/>
    <col min="3583" max="3583" width="2.33203125" style="1" customWidth="1"/>
    <col min="3584" max="3584" width="41" style="1" customWidth="1"/>
    <col min="3585" max="3585" width="14.33203125" style="1" customWidth="1"/>
    <col min="3586" max="3587" width="11.5546875" style="1" customWidth="1"/>
    <col min="3588" max="3588" width="21.6640625" style="1" customWidth="1"/>
    <col min="3589" max="3780" width="11.44140625" style="1"/>
    <col min="3781" max="3781" width="21.6640625" style="1" customWidth="1"/>
    <col min="3782" max="3782" width="13.6640625" style="1" customWidth="1"/>
    <col min="3783" max="3783" width="38.6640625" style="1" customWidth="1"/>
    <col min="3784" max="3784" width="3" style="1" bestFit="1" customWidth="1"/>
    <col min="3785" max="3785" width="32.33203125" style="1" customWidth="1"/>
    <col min="3786" max="3786" width="46.33203125" style="1" customWidth="1"/>
    <col min="3787" max="3787" width="19" style="1" customWidth="1"/>
    <col min="3788" max="3788" width="0" style="1" hidden="1" customWidth="1"/>
    <col min="3789" max="3789" width="17.6640625" style="1" customWidth="1"/>
    <col min="3790" max="3790" width="0" style="1" hidden="1" customWidth="1"/>
    <col min="3791" max="3791" width="22.33203125" style="1" customWidth="1"/>
    <col min="3792" max="3792" width="5.33203125" style="1" customWidth="1"/>
    <col min="3793" max="3793" width="36.33203125" style="1" customWidth="1"/>
    <col min="3794" max="3794" width="5.6640625" style="1" customWidth="1"/>
    <col min="3795" max="3795" width="0" style="1" hidden="1" customWidth="1"/>
    <col min="3796" max="3796" width="20.6640625" style="1" customWidth="1"/>
    <col min="3797" max="3797" width="4.6640625" style="1" customWidth="1"/>
    <col min="3798" max="3798" width="0" style="1" hidden="1" customWidth="1"/>
    <col min="3799" max="3799" width="24.6640625" style="1" customWidth="1"/>
    <col min="3800" max="3800" width="12.33203125" style="1" customWidth="1"/>
    <col min="3801" max="3801" width="0" style="1" hidden="1" customWidth="1"/>
    <col min="3802" max="3802" width="3.44140625" style="1" customWidth="1"/>
    <col min="3803" max="3803" width="0" style="1" hidden="1" customWidth="1"/>
    <col min="3804" max="3804" width="17.6640625" style="1" customWidth="1"/>
    <col min="3805" max="3805" width="3.44140625" style="1" customWidth="1"/>
    <col min="3806" max="3806" width="0" style="1" hidden="1" customWidth="1"/>
    <col min="3807" max="3807" width="23.6640625" style="1" customWidth="1"/>
    <col min="3808" max="3808" width="10" style="1" customWidth="1"/>
    <col min="3809" max="3809" width="0" style="1" hidden="1" customWidth="1"/>
    <col min="3810" max="3811" width="14.6640625" style="1" customWidth="1"/>
    <col min="3812" max="3812" width="12.6640625" style="1" customWidth="1"/>
    <col min="3813" max="3813" width="3.33203125" style="1" customWidth="1"/>
    <col min="3814" max="3814" width="30.33203125" style="1" customWidth="1"/>
    <col min="3815" max="3815" width="5" style="1" customWidth="1"/>
    <col min="3816" max="3816" width="0" style="1" hidden="1" customWidth="1"/>
    <col min="3817" max="3817" width="14.33203125" style="1" customWidth="1"/>
    <col min="3818" max="3818" width="5.6640625" style="1" customWidth="1"/>
    <col min="3819" max="3819" width="0" style="1" hidden="1" customWidth="1"/>
    <col min="3820" max="3820" width="17.33203125" style="1" customWidth="1"/>
    <col min="3821" max="3821" width="12.6640625" style="1" customWidth="1"/>
    <col min="3822" max="3822" width="0" style="1" hidden="1" customWidth="1"/>
    <col min="3823" max="3823" width="5.33203125" style="1" customWidth="1"/>
    <col min="3824" max="3824" width="0" style="1" hidden="1" customWidth="1"/>
    <col min="3825" max="3825" width="17" style="1" customWidth="1"/>
    <col min="3826" max="3826" width="6.33203125" style="1" customWidth="1"/>
    <col min="3827" max="3827" width="0" style="1" hidden="1" customWidth="1"/>
    <col min="3828" max="3828" width="14.33203125" style="1" customWidth="1"/>
    <col min="3829" max="3829" width="7.5546875" style="1" customWidth="1"/>
    <col min="3830" max="3830" width="0" style="1" hidden="1" customWidth="1"/>
    <col min="3831" max="3832" width="14.33203125" style="1" customWidth="1"/>
    <col min="3833" max="3833" width="20.6640625" style="1" customWidth="1"/>
    <col min="3834" max="3834" width="14.44140625" style="1" customWidth="1"/>
    <col min="3835" max="3835" width="15" style="1" customWidth="1"/>
    <col min="3836" max="3836" width="2.6640625" style="1" customWidth="1"/>
    <col min="3837" max="3837" width="11.6640625" style="1" customWidth="1"/>
    <col min="3838" max="3838" width="11.5546875" style="1" customWidth="1"/>
    <col min="3839" max="3839" width="2.33203125" style="1" customWidth="1"/>
    <col min="3840" max="3840" width="41" style="1" customWidth="1"/>
    <col min="3841" max="3841" width="14.33203125" style="1" customWidth="1"/>
    <col min="3842" max="3843" width="11.5546875" style="1" customWidth="1"/>
    <col min="3844" max="3844" width="21.6640625" style="1" customWidth="1"/>
    <col min="3845" max="4036" width="11.44140625" style="1"/>
    <col min="4037" max="4037" width="21.6640625" style="1" customWidth="1"/>
    <col min="4038" max="4038" width="13.6640625" style="1" customWidth="1"/>
    <col min="4039" max="4039" width="38.6640625" style="1" customWidth="1"/>
    <col min="4040" max="4040" width="3" style="1" bestFit="1" customWidth="1"/>
    <col min="4041" max="4041" width="32.33203125" style="1" customWidth="1"/>
    <col min="4042" max="4042" width="46.33203125" style="1" customWidth="1"/>
    <col min="4043" max="4043" width="19" style="1" customWidth="1"/>
    <col min="4044" max="4044" width="0" style="1" hidden="1" customWidth="1"/>
    <col min="4045" max="4045" width="17.6640625" style="1" customWidth="1"/>
    <col min="4046" max="4046" width="0" style="1" hidden="1" customWidth="1"/>
    <col min="4047" max="4047" width="22.33203125" style="1" customWidth="1"/>
    <col min="4048" max="4048" width="5.33203125" style="1" customWidth="1"/>
    <col min="4049" max="4049" width="36.33203125" style="1" customWidth="1"/>
    <col min="4050" max="4050" width="5.6640625" style="1" customWidth="1"/>
    <col min="4051" max="4051" width="0" style="1" hidden="1" customWidth="1"/>
    <col min="4052" max="4052" width="20.6640625" style="1" customWidth="1"/>
    <col min="4053" max="4053" width="4.6640625" style="1" customWidth="1"/>
    <col min="4054" max="4054" width="0" style="1" hidden="1" customWidth="1"/>
    <col min="4055" max="4055" width="24.6640625" style="1" customWidth="1"/>
    <col min="4056" max="4056" width="12.33203125" style="1" customWidth="1"/>
    <col min="4057" max="4057" width="0" style="1" hidden="1" customWidth="1"/>
    <col min="4058" max="4058" width="3.44140625" style="1" customWidth="1"/>
    <col min="4059" max="4059" width="0" style="1" hidden="1" customWidth="1"/>
    <col min="4060" max="4060" width="17.6640625" style="1" customWidth="1"/>
    <col min="4061" max="4061" width="3.44140625" style="1" customWidth="1"/>
    <col min="4062" max="4062" width="0" style="1" hidden="1" customWidth="1"/>
    <col min="4063" max="4063" width="23.6640625" style="1" customWidth="1"/>
    <col min="4064" max="4064" width="10" style="1" customWidth="1"/>
    <col min="4065" max="4065" width="0" style="1" hidden="1" customWidth="1"/>
    <col min="4066" max="4067" width="14.6640625" style="1" customWidth="1"/>
    <col min="4068" max="4068" width="12.6640625" style="1" customWidth="1"/>
    <col min="4069" max="4069" width="3.33203125" style="1" customWidth="1"/>
    <col min="4070" max="4070" width="30.33203125" style="1" customWidth="1"/>
    <col min="4071" max="4071" width="5" style="1" customWidth="1"/>
    <col min="4072" max="4072" width="0" style="1" hidden="1" customWidth="1"/>
    <col min="4073" max="4073" width="14.33203125" style="1" customWidth="1"/>
    <col min="4074" max="4074" width="5.6640625" style="1" customWidth="1"/>
    <col min="4075" max="4075" width="0" style="1" hidden="1" customWidth="1"/>
    <col min="4076" max="4076" width="17.33203125" style="1" customWidth="1"/>
    <col min="4077" max="4077" width="12.6640625" style="1" customWidth="1"/>
    <col min="4078" max="4078" width="0" style="1" hidden="1" customWidth="1"/>
    <col min="4079" max="4079" width="5.33203125" style="1" customWidth="1"/>
    <col min="4080" max="4080" width="0" style="1" hidden="1" customWidth="1"/>
    <col min="4081" max="4081" width="17" style="1" customWidth="1"/>
    <col min="4082" max="4082" width="6.33203125" style="1" customWidth="1"/>
    <col min="4083" max="4083" width="0" style="1" hidden="1" customWidth="1"/>
    <col min="4084" max="4084" width="14.33203125" style="1" customWidth="1"/>
    <col min="4085" max="4085" width="7.5546875" style="1" customWidth="1"/>
    <col min="4086" max="4086" width="0" style="1" hidden="1" customWidth="1"/>
    <col min="4087" max="4088" width="14.33203125" style="1" customWidth="1"/>
    <col min="4089" max="4089" width="20.6640625" style="1" customWidth="1"/>
    <col min="4090" max="4090" width="14.44140625" style="1" customWidth="1"/>
    <col min="4091" max="4091" width="15" style="1" customWidth="1"/>
    <col min="4092" max="4092" width="2.6640625" style="1" customWidth="1"/>
    <col min="4093" max="4093" width="11.6640625" style="1" customWidth="1"/>
    <col min="4094" max="4094" width="11.5546875" style="1" customWidth="1"/>
    <col min="4095" max="4095" width="2.33203125" style="1" customWidth="1"/>
    <col min="4096" max="4096" width="41" style="1" customWidth="1"/>
    <col min="4097" max="4097" width="14.33203125" style="1" customWidth="1"/>
    <col min="4098" max="4099" width="11.5546875" style="1" customWidth="1"/>
    <col min="4100" max="4100" width="21.6640625" style="1" customWidth="1"/>
    <col min="4101" max="4292" width="11.44140625" style="1"/>
    <col min="4293" max="4293" width="21.6640625" style="1" customWidth="1"/>
    <col min="4294" max="4294" width="13.6640625" style="1" customWidth="1"/>
    <col min="4295" max="4295" width="38.6640625" style="1" customWidth="1"/>
    <col min="4296" max="4296" width="3" style="1" bestFit="1" customWidth="1"/>
    <col min="4297" max="4297" width="32.33203125" style="1" customWidth="1"/>
    <col min="4298" max="4298" width="46.33203125" style="1" customWidth="1"/>
    <col min="4299" max="4299" width="19" style="1" customWidth="1"/>
    <col min="4300" max="4300" width="0" style="1" hidden="1" customWidth="1"/>
    <col min="4301" max="4301" width="17.6640625" style="1" customWidth="1"/>
    <col min="4302" max="4302" width="0" style="1" hidden="1" customWidth="1"/>
    <col min="4303" max="4303" width="22.33203125" style="1" customWidth="1"/>
    <col min="4304" max="4304" width="5.33203125" style="1" customWidth="1"/>
    <col min="4305" max="4305" width="36.33203125" style="1" customWidth="1"/>
    <col min="4306" max="4306" width="5.6640625" style="1" customWidth="1"/>
    <col min="4307" max="4307" width="0" style="1" hidden="1" customWidth="1"/>
    <col min="4308" max="4308" width="20.6640625" style="1" customWidth="1"/>
    <col min="4309" max="4309" width="4.6640625" style="1" customWidth="1"/>
    <col min="4310" max="4310" width="0" style="1" hidden="1" customWidth="1"/>
    <col min="4311" max="4311" width="24.6640625" style="1" customWidth="1"/>
    <col min="4312" max="4312" width="12.33203125" style="1" customWidth="1"/>
    <col min="4313" max="4313" width="0" style="1" hidden="1" customWidth="1"/>
    <col min="4314" max="4314" width="3.44140625" style="1" customWidth="1"/>
    <col min="4315" max="4315" width="0" style="1" hidden="1" customWidth="1"/>
    <col min="4316" max="4316" width="17.6640625" style="1" customWidth="1"/>
    <col min="4317" max="4317" width="3.44140625" style="1" customWidth="1"/>
    <col min="4318" max="4318" width="0" style="1" hidden="1" customWidth="1"/>
    <col min="4319" max="4319" width="23.6640625" style="1" customWidth="1"/>
    <col min="4320" max="4320" width="10" style="1" customWidth="1"/>
    <col min="4321" max="4321" width="0" style="1" hidden="1" customWidth="1"/>
    <col min="4322" max="4323" width="14.6640625" style="1" customWidth="1"/>
    <col min="4324" max="4324" width="12.6640625" style="1" customWidth="1"/>
    <col min="4325" max="4325" width="3.33203125" style="1" customWidth="1"/>
    <col min="4326" max="4326" width="30.33203125" style="1" customWidth="1"/>
    <col min="4327" max="4327" width="5" style="1" customWidth="1"/>
    <col min="4328" max="4328" width="0" style="1" hidden="1" customWidth="1"/>
    <col min="4329" max="4329" width="14.33203125" style="1" customWidth="1"/>
    <col min="4330" max="4330" width="5.6640625" style="1" customWidth="1"/>
    <col min="4331" max="4331" width="0" style="1" hidden="1" customWidth="1"/>
    <col min="4332" max="4332" width="17.33203125" style="1" customWidth="1"/>
    <col min="4333" max="4333" width="12.6640625" style="1" customWidth="1"/>
    <col min="4334" max="4334" width="0" style="1" hidden="1" customWidth="1"/>
    <col min="4335" max="4335" width="5.33203125" style="1" customWidth="1"/>
    <col min="4336" max="4336" width="0" style="1" hidden="1" customWidth="1"/>
    <col min="4337" max="4337" width="17" style="1" customWidth="1"/>
    <col min="4338" max="4338" width="6.33203125" style="1" customWidth="1"/>
    <col min="4339" max="4339" width="0" style="1" hidden="1" customWidth="1"/>
    <col min="4340" max="4340" width="14.33203125" style="1" customWidth="1"/>
    <col min="4341" max="4341" width="7.5546875" style="1" customWidth="1"/>
    <col min="4342" max="4342" width="0" style="1" hidden="1" customWidth="1"/>
    <col min="4343" max="4344" width="14.33203125" style="1" customWidth="1"/>
    <col min="4345" max="4345" width="20.6640625" style="1" customWidth="1"/>
    <col min="4346" max="4346" width="14.44140625" style="1" customWidth="1"/>
    <col min="4347" max="4347" width="15" style="1" customWidth="1"/>
    <col min="4348" max="4348" width="2.6640625" style="1" customWidth="1"/>
    <col min="4349" max="4349" width="11.6640625" style="1" customWidth="1"/>
    <col min="4350" max="4350" width="11.5546875" style="1" customWidth="1"/>
    <col min="4351" max="4351" width="2.33203125" style="1" customWidth="1"/>
    <col min="4352" max="4352" width="41" style="1" customWidth="1"/>
    <col min="4353" max="4353" width="14.33203125" style="1" customWidth="1"/>
    <col min="4354" max="4355" width="11.5546875" style="1" customWidth="1"/>
    <col min="4356" max="4356" width="21.6640625" style="1" customWidth="1"/>
    <col min="4357" max="4548" width="11.44140625" style="1"/>
    <col min="4549" max="4549" width="21.6640625" style="1" customWidth="1"/>
    <col min="4550" max="4550" width="13.6640625" style="1" customWidth="1"/>
    <col min="4551" max="4551" width="38.6640625" style="1" customWidth="1"/>
    <col min="4552" max="4552" width="3" style="1" bestFit="1" customWidth="1"/>
    <col min="4553" max="4553" width="32.33203125" style="1" customWidth="1"/>
    <col min="4554" max="4554" width="46.33203125" style="1" customWidth="1"/>
    <col min="4555" max="4555" width="19" style="1" customWidth="1"/>
    <col min="4556" max="4556" width="0" style="1" hidden="1" customWidth="1"/>
    <col min="4557" max="4557" width="17.6640625" style="1" customWidth="1"/>
    <col min="4558" max="4558" width="0" style="1" hidden="1" customWidth="1"/>
    <col min="4559" max="4559" width="22.33203125" style="1" customWidth="1"/>
    <col min="4560" max="4560" width="5.33203125" style="1" customWidth="1"/>
    <col min="4561" max="4561" width="36.33203125" style="1" customWidth="1"/>
    <col min="4562" max="4562" width="5.6640625" style="1" customWidth="1"/>
    <col min="4563" max="4563" width="0" style="1" hidden="1" customWidth="1"/>
    <col min="4564" max="4564" width="20.6640625" style="1" customWidth="1"/>
    <col min="4565" max="4565" width="4.6640625" style="1" customWidth="1"/>
    <col min="4566" max="4566" width="0" style="1" hidden="1" customWidth="1"/>
    <col min="4567" max="4567" width="24.6640625" style="1" customWidth="1"/>
    <col min="4568" max="4568" width="12.33203125" style="1" customWidth="1"/>
    <col min="4569" max="4569" width="0" style="1" hidden="1" customWidth="1"/>
    <col min="4570" max="4570" width="3.44140625" style="1" customWidth="1"/>
    <col min="4571" max="4571" width="0" style="1" hidden="1" customWidth="1"/>
    <col min="4572" max="4572" width="17.6640625" style="1" customWidth="1"/>
    <col min="4573" max="4573" width="3.44140625" style="1" customWidth="1"/>
    <col min="4574" max="4574" width="0" style="1" hidden="1" customWidth="1"/>
    <col min="4575" max="4575" width="23.6640625" style="1" customWidth="1"/>
    <col min="4576" max="4576" width="10" style="1" customWidth="1"/>
    <col min="4577" max="4577" width="0" style="1" hidden="1" customWidth="1"/>
    <col min="4578" max="4579" width="14.6640625" style="1" customWidth="1"/>
    <col min="4580" max="4580" width="12.6640625" style="1" customWidth="1"/>
    <col min="4581" max="4581" width="3.33203125" style="1" customWidth="1"/>
    <col min="4582" max="4582" width="30.33203125" style="1" customWidth="1"/>
    <col min="4583" max="4583" width="5" style="1" customWidth="1"/>
    <col min="4584" max="4584" width="0" style="1" hidden="1" customWidth="1"/>
    <col min="4585" max="4585" width="14.33203125" style="1" customWidth="1"/>
    <col min="4586" max="4586" width="5.6640625" style="1" customWidth="1"/>
    <col min="4587" max="4587" width="0" style="1" hidden="1" customWidth="1"/>
    <col min="4588" max="4588" width="17.33203125" style="1" customWidth="1"/>
    <col min="4589" max="4589" width="12.6640625" style="1" customWidth="1"/>
    <col min="4590" max="4590" width="0" style="1" hidden="1" customWidth="1"/>
    <col min="4591" max="4591" width="5.33203125" style="1" customWidth="1"/>
    <col min="4592" max="4592" width="0" style="1" hidden="1" customWidth="1"/>
    <col min="4593" max="4593" width="17" style="1" customWidth="1"/>
    <col min="4594" max="4594" width="6.33203125" style="1" customWidth="1"/>
    <col min="4595" max="4595" width="0" style="1" hidden="1" customWidth="1"/>
    <col min="4596" max="4596" width="14.33203125" style="1" customWidth="1"/>
    <col min="4597" max="4597" width="7.5546875" style="1" customWidth="1"/>
    <col min="4598" max="4598" width="0" style="1" hidden="1" customWidth="1"/>
    <col min="4599" max="4600" width="14.33203125" style="1" customWidth="1"/>
    <col min="4601" max="4601" width="20.6640625" style="1" customWidth="1"/>
    <col min="4602" max="4602" width="14.44140625" style="1" customWidth="1"/>
    <col min="4603" max="4603" width="15" style="1" customWidth="1"/>
    <col min="4604" max="4604" width="2.6640625" style="1" customWidth="1"/>
    <col min="4605" max="4605" width="11.6640625" style="1" customWidth="1"/>
    <col min="4606" max="4606" width="11.5546875" style="1" customWidth="1"/>
    <col min="4607" max="4607" width="2.33203125" style="1" customWidth="1"/>
    <col min="4608" max="4608" width="41" style="1" customWidth="1"/>
    <col min="4609" max="4609" width="14.33203125" style="1" customWidth="1"/>
    <col min="4610" max="4611" width="11.5546875" style="1" customWidth="1"/>
    <col min="4612" max="4612" width="21.6640625" style="1" customWidth="1"/>
    <col min="4613" max="4804" width="11.44140625" style="1"/>
    <col min="4805" max="4805" width="21.6640625" style="1" customWidth="1"/>
    <col min="4806" max="4806" width="13.6640625" style="1" customWidth="1"/>
    <col min="4807" max="4807" width="38.6640625" style="1" customWidth="1"/>
    <col min="4808" max="4808" width="3" style="1" bestFit="1" customWidth="1"/>
    <col min="4809" max="4809" width="32.33203125" style="1" customWidth="1"/>
    <col min="4810" max="4810" width="46.33203125" style="1" customWidth="1"/>
    <col min="4811" max="4811" width="19" style="1" customWidth="1"/>
    <col min="4812" max="4812" width="0" style="1" hidden="1" customWidth="1"/>
    <col min="4813" max="4813" width="17.6640625" style="1" customWidth="1"/>
    <col min="4814" max="4814" width="0" style="1" hidden="1" customWidth="1"/>
    <col min="4815" max="4815" width="22.33203125" style="1" customWidth="1"/>
    <col min="4816" max="4816" width="5.33203125" style="1" customWidth="1"/>
    <col min="4817" max="4817" width="36.33203125" style="1" customWidth="1"/>
    <col min="4818" max="4818" width="5.6640625" style="1" customWidth="1"/>
    <col min="4819" max="4819" width="0" style="1" hidden="1" customWidth="1"/>
    <col min="4820" max="4820" width="20.6640625" style="1" customWidth="1"/>
    <col min="4821" max="4821" width="4.6640625" style="1" customWidth="1"/>
    <col min="4822" max="4822" width="0" style="1" hidden="1" customWidth="1"/>
    <col min="4823" max="4823" width="24.6640625" style="1" customWidth="1"/>
    <col min="4824" max="4824" width="12.33203125" style="1" customWidth="1"/>
    <col min="4825" max="4825" width="0" style="1" hidden="1" customWidth="1"/>
    <col min="4826" max="4826" width="3.44140625" style="1" customWidth="1"/>
    <col min="4827" max="4827" width="0" style="1" hidden="1" customWidth="1"/>
    <col min="4828" max="4828" width="17.6640625" style="1" customWidth="1"/>
    <col min="4829" max="4829" width="3.44140625" style="1" customWidth="1"/>
    <col min="4830" max="4830" width="0" style="1" hidden="1" customWidth="1"/>
    <col min="4831" max="4831" width="23.6640625" style="1" customWidth="1"/>
    <col min="4832" max="4832" width="10" style="1" customWidth="1"/>
    <col min="4833" max="4833" width="0" style="1" hidden="1" customWidth="1"/>
    <col min="4834" max="4835" width="14.6640625" style="1" customWidth="1"/>
    <col min="4836" max="4836" width="12.6640625" style="1" customWidth="1"/>
    <col min="4837" max="4837" width="3.33203125" style="1" customWidth="1"/>
    <col min="4838" max="4838" width="30.33203125" style="1" customWidth="1"/>
    <col min="4839" max="4839" width="5" style="1" customWidth="1"/>
    <col min="4840" max="4840" width="0" style="1" hidden="1" customWidth="1"/>
    <col min="4841" max="4841" width="14.33203125" style="1" customWidth="1"/>
    <col min="4842" max="4842" width="5.6640625" style="1" customWidth="1"/>
    <col min="4843" max="4843" width="0" style="1" hidden="1" customWidth="1"/>
    <col min="4844" max="4844" width="17.33203125" style="1" customWidth="1"/>
    <col min="4845" max="4845" width="12.6640625" style="1" customWidth="1"/>
    <col min="4846" max="4846" width="0" style="1" hidden="1" customWidth="1"/>
    <col min="4847" max="4847" width="5.33203125" style="1" customWidth="1"/>
    <col min="4848" max="4848" width="0" style="1" hidden="1" customWidth="1"/>
    <col min="4849" max="4849" width="17" style="1" customWidth="1"/>
    <col min="4850" max="4850" width="6.33203125" style="1" customWidth="1"/>
    <col min="4851" max="4851" width="0" style="1" hidden="1" customWidth="1"/>
    <col min="4852" max="4852" width="14.33203125" style="1" customWidth="1"/>
    <col min="4853" max="4853" width="7.5546875" style="1" customWidth="1"/>
    <col min="4854" max="4854" width="0" style="1" hidden="1" customWidth="1"/>
    <col min="4855" max="4856" width="14.33203125" style="1" customWidth="1"/>
    <col min="4857" max="4857" width="20.6640625" style="1" customWidth="1"/>
    <col min="4858" max="4858" width="14.44140625" style="1" customWidth="1"/>
    <col min="4859" max="4859" width="15" style="1" customWidth="1"/>
    <col min="4860" max="4860" width="2.6640625" style="1" customWidth="1"/>
    <col min="4861" max="4861" width="11.6640625" style="1" customWidth="1"/>
    <col min="4862" max="4862" width="11.5546875" style="1" customWidth="1"/>
    <col min="4863" max="4863" width="2.33203125" style="1" customWidth="1"/>
    <col min="4864" max="4864" width="41" style="1" customWidth="1"/>
    <col min="4865" max="4865" width="14.33203125" style="1" customWidth="1"/>
    <col min="4866" max="4867" width="11.5546875" style="1" customWidth="1"/>
    <col min="4868" max="4868" width="21.6640625" style="1" customWidth="1"/>
    <col min="4869" max="5060" width="11.44140625" style="1"/>
    <col min="5061" max="5061" width="21.6640625" style="1" customWidth="1"/>
    <col min="5062" max="5062" width="13.6640625" style="1" customWidth="1"/>
    <col min="5063" max="5063" width="38.6640625" style="1" customWidth="1"/>
    <col min="5064" max="5064" width="3" style="1" bestFit="1" customWidth="1"/>
    <col min="5065" max="5065" width="32.33203125" style="1" customWidth="1"/>
    <col min="5066" max="5066" width="46.33203125" style="1" customWidth="1"/>
    <col min="5067" max="5067" width="19" style="1" customWidth="1"/>
    <col min="5068" max="5068" width="0" style="1" hidden="1" customWidth="1"/>
    <col min="5069" max="5069" width="17.6640625" style="1" customWidth="1"/>
    <col min="5070" max="5070" width="0" style="1" hidden="1" customWidth="1"/>
    <col min="5071" max="5071" width="22.33203125" style="1" customWidth="1"/>
    <col min="5072" max="5072" width="5.33203125" style="1" customWidth="1"/>
    <col min="5073" max="5073" width="36.33203125" style="1" customWidth="1"/>
    <col min="5074" max="5074" width="5.6640625" style="1" customWidth="1"/>
    <col min="5075" max="5075" width="0" style="1" hidden="1" customWidth="1"/>
    <col min="5076" max="5076" width="20.6640625" style="1" customWidth="1"/>
    <col min="5077" max="5077" width="4.6640625" style="1" customWidth="1"/>
    <col min="5078" max="5078" width="0" style="1" hidden="1" customWidth="1"/>
    <col min="5079" max="5079" width="24.6640625" style="1" customWidth="1"/>
    <col min="5080" max="5080" width="12.33203125" style="1" customWidth="1"/>
    <col min="5081" max="5081" width="0" style="1" hidden="1" customWidth="1"/>
    <col min="5082" max="5082" width="3.44140625" style="1" customWidth="1"/>
    <col min="5083" max="5083" width="0" style="1" hidden="1" customWidth="1"/>
    <col min="5084" max="5084" width="17.6640625" style="1" customWidth="1"/>
    <col min="5085" max="5085" width="3.44140625" style="1" customWidth="1"/>
    <col min="5086" max="5086" width="0" style="1" hidden="1" customWidth="1"/>
    <col min="5087" max="5087" width="23.6640625" style="1" customWidth="1"/>
    <col min="5088" max="5088" width="10" style="1" customWidth="1"/>
    <col min="5089" max="5089" width="0" style="1" hidden="1" customWidth="1"/>
    <col min="5090" max="5091" width="14.6640625" style="1" customWidth="1"/>
    <col min="5092" max="5092" width="12.6640625" style="1" customWidth="1"/>
    <col min="5093" max="5093" width="3.33203125" style="1" customWidth="1"/>
    <col min="5094" max="5094" width="30.33203125" style="1" customWidth="1"/>
    <col min="5095" max="5095" width="5" style="1" customWidth="1"/>
    <col min="5096" max="5096" width="0" style="1" hidden="1" customWidth="1"/>
    <col min="5097" max="5097" width="14.33203125" style="1" customWidth="1"/>
    <col min="5098" max="5098" width="5.6640625" style="1" customWidth="1"/>
    <col min="5099" max="5099" width="0" style="1" hidden="1" customWidth="1"/>
    <col min="5100" max="5100" width="17.33203125" style="1" customWidth="1"/>
    <col min="5101" max="5101" width="12.6640625" style="1" customWidth="1"/>
    <col min="5102" max="5102" width="0" style="1" hidden="1" customWidth="1"/>
    <col min="5103" max="5103" width="5.33203125" style="1" customWidth="1"/>
    <col min="5104" max="5104" width="0" style="1" hidden="1" customWidth="1"/>
    <col min="5105" max="5105" width="17" style="1" customWidth="1"/>
    <col min="5106" max="5106" width="6.33203125" style="1" customWidth="1"/>
    <col min="5107" max="5107" width="0" style="1" hidden="1" customWidth="1"/>
    <col min="5108" max="5108" width="14.33203125" style="1" customWidth="1"/>
    <col min="5109" max="5109" width="7.5546875" style="1" customWidth="1"/>
    <col min="5110" max="5110" width="0" style="1" hidden="1" customWidth="1"/>
    <col min="5111" max="5112" width="14.33203125" style="1" customWidth="1"/>
    <col min="5113" max="5113" width="20.6640625" style="1" customWidth="1"/>
    <col min="5114" max="5114" width="14.44140625" style="1" customWidth="1"/>
    <col min="5115" max="5115" width="15" style="1" customWidth="1"/>
    <col min="5116" max="5116" width="2.6640625" style="1" customWidth="1"/>
    <col min="5117" max="5117" width="11.6640625" style="1" customWidth="1"/>
    <col min="5118" max="5118" width="11.5546875" style="1" customWidth="1"/>
    <col min="5119" max="5119" width="2.33203125" style="1" customWidth="1"/>
    <col min="5120" max="5120" width="41" style="1" customWidth="1"/>
    <col min="5121" max="5121" width="14.33203125" style="1" customWidth="1"/>
    <col min="5122" max="5123" width="11.5546875" style="1" customWidth="1"/>
    <col min="5124" max="5124" width="21.6640625" style="1" customWidth="1"/>
    <col min="5125" max="5316" width="11.44140625" style="1"/>
    <col min="5317" max="5317" width="21.6640625" style="1" customWidth="1"/>
    <col min="5318" max="5318" width="13.6640625" style="1" customWidth="1"/>
    <col min="5319" max="5319" width="38.6640625" style="1" customWidth="1"/>
    <col min="5320" max="5320" width="3" style="1" bestFit="1" customWidth="1"/>
    <col min="5321" max="5321" width="32.33203125" style="1" customWidth="1"/>
    <col min="5322" max="5322" width="46.33203125" style="1" customWidth="1"/>
    <col min="5323" max="5323" width="19" style="1" customWidth="1"/>
    <col min="5324" max="5324" width="0" style="1" hidden="1" customWidth="1"/>
    <col min="5325" max="5325" width="17.6640625" style="1" customWidth="1"/>
    <col min="5326" max="5326" width="0" style="1" hidden="1" customWidth="1"/>
    <col min="5327" max="5327" width="22.33203125" style="1" customWidth="1"/>
    <col min="5328" max="5328" width="5.33203125" style="1" customWidth="1"/>
    <col min="5329" max="5329" width="36.33203125" style="1" customWidth="1"/>
    <col min="5330" max="5330" width="5.6640625" style="1" customWidth="1"/>
    <col min="5331" max="5331" width="0" style="1" hidden="1" customWidth="1"/>
    <col min="5332" max="5332" width="20.6640625" style="1" customWidth="1"/>
    <col min="5333" max="5333" width="4.6640625" style="1" customWidth="1"/>
    <col min="5334" max="5334" width="0" style="1" hidden="1" customWidth="1"/>
    <col min="5335" max="5335" width="24.6640625" style="1" customWidth="1"/>
    <col min="5336" max="5336" width="12.33203125" style="1" customWidth="1"/>
    <col min="5337" max="5337" width="0" style="1" hidden="1" customWidth="1"/>
    <col min="5338" max="5338" width="3.44140625" style="1" customWidth="1"/>
    <col min="5339" max="5339" width="0" style="1" hidden="1" customWidth="1"/>
    <col min="5340" max="5340" width="17.6640625" style="1" customWidth="1"/>
    <col min="5341" max="5341" width="3.44140625" style="1" customWidth="1"/>
    <col min="5342" max="5342" width="0" style="1" hidden="1" customWidth="1"/>
    <col min="5343" max="5343" width="23.6640625" style="1" customWidth="1"/>
    <col min="5344" max="5344" width="10" style="1" customWidth="1"/>
    <col min="5345" max="5345" width="0" style="1" hidden="1" customWidth="1"/>
    <col min="5346" max="5347" width="14.6640625" style="1" customWidth="1"/>
    <col min="5348" max="5348" width="12.6640625" style="1" customWidth="1"/>
    <col min="5349" max="5349" width="3.33203125" style="1" customWidth="1"/>
    <col min="5350" max="5350" width="30.33203125" style="1" customWidth="1"/>
    <col min="5351" max="5351" width="5" style="1" customWidth="1"/>
    <col min="5352" max="5352" width="0" style="1" hidden="1" customWidth="1"/>
    <col min="5353" max="5353" width="14.33203125" style="1" customWidth="1"/>
    <col min="5354" max="5354" width="5.6640625" style="1" customWidth="1"/>
    <col min="5355" max="5355" width="0" style="1" hidden="1" customWidth="1"/>
    <col min="5356" max="5356" width="17.33203125" style="1" customWidth="1"/>
    <col min="5357" max="5357" width="12.6640625" style="1" customWidth="1"/>
    <col min="5358" max="5358" width="0" style="1" hidden="1" customWidth="1"/>
    <col min="5359" max="5359" width="5.33203125" style="1" customWidth="1"/>
    <col min="5360" max="5360" width="0" style="1" hidden="1" customWidth="1"/>
    <col min="5361" max="5361" width="17" style="1" customWidth="1"/>
    <col min="5362" max="5362" width="6.33203125" style="1" customWidth="1"/>
    <col min="5363" max="5363" width="0" style="1" hidden="1" customWidth="1"/>
    <col min="5364" max="5364" width="14.33203125" style="1" customWidth="1"/>
    <col min="5365" max="5365" width="7.5546875" style="1" customWidth="1"/>
    <col min="5366" max="5366" width="0" style="1" hidden="1" customWidth="1"/>
    <col min="5367" max="5368" width="14.33203125" style="1" customWidth="1"/>
    <col min="5369" max="5369" width="20.6640625" style="1" customWidth="1"/>
    <col min="5370" max="5370" width="14.44140625" style="1" customWidth="1"/>
    <col min="5371" max="5371" width="15" style="1" customWidth="1"/>
    <col min="5372" max="5372" width="2.6640625" style="1" customWidth="1"/>
    <col min="5373" max="5373" width="11.6640625" style="1" customWidth="1"/>
    <col min="5374" max="5374" width="11.5546875" style="1" customWidth="1"/>
    <col min="5375" max="5375" width="2.33203125" style="1" customWidth="1"/>
    <col min="5376" max="5376" width="41" style="1" customWidth="1"/>
    <col min="5377" max="5377" width="14.33203125" style="1" customWidth="1"/>
    <col min="5378" max="5379" width="11.5546875" style="1" customWidth="1"/>
    <col min="5380" max="5380" width="21.6640625" style="1" customWidth="1"/>
    <col min="5381" max="5572" width="11.44140625" style="1"/>
    <col min="5573" max="5573" width="21.6640625" style="1" customWidth="1"/>
    <col min="5574" max="5574" width="13.6640625" style="1" customWidth="1"/>
    <col min="5575" max="5575" width="38.6640625" style="1" customWidth="1"/>
    <col min="5576" max="5576" width="3" style="1" bestFit="1" customWidth="1"/>
    <col min="5577" max="5577" width="32.33203125" style="1" customWidth="1"/>
    <col min="5578" max="5578" width="46.33203125" style="1" customWidth="1"/>
    <col min="5579" max="5579" width="19" style="1" customWidth="1"/>
    <col min="5580" max="5580" width="0" style="1" hidden="1" customWidth="1"/>
    <col min="5581" max="5581" width="17.6640625" style="1" customWidth="1"/>
    <col min="5582" max="5582" width="0" style="1" hidden="1" customWidth="1"/>
    <col min="5583" max="5583" width="22.33203125" style="1" customWidth="1"/>
    <col min="5584" max="5584" width="5.33203125" style="1" customWidth="1"/>
    <col min="5585" max="5585" width="36.33203125" style="1" customWidth="1"/>
    <col min="5586" max="5586" width="5.6640625" style="1" customWidth="1"/>
    <col min="5587" max="5587" width="0" style="1" hidden="1" customWidth="1"/>
    <col min="5588" max="5588" width="20.6640625" style="1" customWidth="1"/>
    <col min="5589" max="5589" width="4.6640625" style="1" customWidth="1"/>
    <col min="5590" max="5590" width="0" style="1" hidden="1" customWidth="1"/>
    <col min="5591" max="5591" width="24.6640625" style="1" customWidth="1"/>
    <col min="5592" max="5592" width="12.33203125" style="1" customWidth="1"/>
    <col min="5593" max="5593" width="0" style="1" hidden="1" customWidth="1"/>
    <col min="5594" max="5594" width="3.44140625" style="1" customWidth="1"/>
    <col min="5595" max="5595" width="0" style="1" hidden="1" customWidth="1"/>
    <col min="5596" max="5596" width="17.6640625" style="1" customWidth="1"/>
    <col min="5597" max="5597" width="3.44140625" style="1" customWidth="1"/>
    <col min="5598" max="5598" width="0" style="1" hidden="1" customWidth="1"/>
    <col min="5599" max="5599" width="23.6640625" style="1" customWidth="1"/>
    <col min="5600" max="5600" width="10" style="1" customWidth="1"/>
    <col min="5601" max="5601" width="0" style="1" hidden="1" customWidth="1"/>
    <col min="5602" max="5603" width="14.6640625" style="1" customWidth="1"/>
    <col min="5604" max="5604" width="12.6640625" style="1" customWidth="1"/>
    <col min="5605" max="5605" width="3.33203125" style="1" customWidth="1"/>
    <col min="5606" max="5606" width="30.33203125" style="1" customWidth="1"/>
    <col min="5607" max="5607" width="5" style="1" customWidth="1"/>
    <col min="5608" max="5608" width="0" style="1" hidden="1" customWidth="1"/>
    <col min="5609" max="5609" width="14.33203125" style="1" customWidth="1"/>
    <col min="5610" max="5610" width="5.6640625" style="1" customWidth="1"/>
    <col min="5611" max="5611" width="0" style="1" hidden="1" customWidth="1"/>
    <col min="5612" max="5612" width="17.33203125" style="1" customWidth="1"/>
    <col min="5613" max="5613" width="12.6640625" style="1" customWidth="1"/>
    <col min="5614" max="5614" width="0" style="1" hidden="1" customWidth="1"/>
    <col min="5615" max="5615" width="5.33203125" style="1" customWidth="1"/>
    <col min="5616" max="5616" width="0" style="1" hidden="1" customWidth="1"/>
    <col min="5617" max="5617" width="17" style="1" customWidth="1"/>
    <col min="5618" max="5618" width="6.33203125" style="1" customWidth="1"/>
    <col min="5619" max="5619" width="0" style="1" hidden="1" customWidth="1"/>
    <col min="5620" max="5620" width="14.33203125" style="1" customWidth="1"/>
    <col min="5621" max="5621" width="7.5546875" style="1" customWidth="1"/>
    <col min="5622" max="5622" width="0" style="1" hidden="1" customWidth="1"/>
    <col min="5623" max="5624" width="14.33203125" style="1" customWidth="1"/>
    <col min="5625" max="5625" width="20.6640625" style="1" customWidth="1"/>
    <col min="5626" max="5626" width="14.44140625" style="1" customWidth="1"/>
    <col min="5627" max="5627" width="15" style="1" customWidth="1"/>
    <col min="5628" max="5628" width="2.6640625" style="1" customWidth="1"/>
    <col min="5629" max="5629" width="11.6640625" style="1" customWidth="1"/>
    <col min="5630" max="5630" width="11.5546875" style="1" customWidth="1"/>
    <col min="5631" max="5631" width="2.33203125" style="1" customWidth="1"/>
    <col min="5632" max="5632" width="41" style="1" customWidth="1"/>
    <col min="5633" max="5633" width="14.33203125" style="1" customWidth="1"/>
    <col min="5634" max="5635" width="11.5546875" style="1" customWidth="1"/>
    <col min="5636" max="5636" width="21.6640625" style="1" customWidth="1"/>
    <col min="5637" max="5828" width="11.44140625" style="1"/>
    <col min="5829" max="5829" width="21.6640625" style="1" customWidth="1"/>
    <col min="5830" max="5830" width="13.6640625" style="1" customWidth="1"/>
    <col min="5831" max="5831" width="38.6640625" style="1" customWidth="1"/>
    <col min="5832" max="5832" width="3" style="1" bestFit="1" customWidth="1"/>
    <col min="5833" max="5833" width="32.33203125" style="1" customWidth="1"/>
    <col min="5834" max="5834" width="46.33203125" style="1" customWidth="1"/>
    <col min="5835" max="5835" width="19" style="1" customWidth="1"/>
    <col min="5836" max="5836" width="0" style="1" hidden="1" customWidth="1"/>
    <col min="5837" max="5837" width="17.6640625" style="1" customWidth="1"/>
    <col min="5838" max="5838" width="0" style="1" hidden="1" customWidth="1"/>
    <col min="5839" max="5839" width="22.33203125" style="1" customWidth="1"/>
    <col min="5840" max="5840" width="5.33203125" style="1" customWidth="1"/>
    <col min="5841" max="5841" width="36.33203125" style="1" customWidth="1"/>
    <col min="5842" max="5842" width="5.6640625" style="1" customWidth="1"/>
    <col min="5843" max="5843" width="0" style="1" hidden="1" customWidth="1"/>
    <col min="5844" max="5844" width="20.6640625" style="1" customWidth="1"/>
    <col min="5845" max="5845" width="4.6640625" style="1" customWidth="1"/>
    <col min="5846" max="5846" width="0" style="1" hidden="1" customWidth="1"/>
    <col min="5847" max="5847" width="24.6640625" style="1" customWidth="1"/>
    <col min="5848" max="5848" width="12.33203125" style="1" customWidth="1"/>
    <col min="5849" max="5849" width="0" style="1" hidden="1" customWidth="1"/>
    <col min="5850" max="5850" width="3.44140625" style="1" customWidth="1"/>
    <col min="5851" max="5851" width="0" style="1" hidden="1" customWidth="1"/>
    <col min="5852" max="5852" width="17.6640625" style="1" customWidth="1"/>
    <col min="5853" max="5853" width="3.44140625" style="1" customWidth="1"/>
    <col min="5854" max="5854" width="0" style="1" hidden="1" customWidth="1"/>
    <col min="5855" max="5855" width="23.6640625" style="1" customWidth="1"/>
    <col min="5856" max="5856" width="10" style="1" customWidth="1"/>
    <col min="5857" max="5857" width="0" style="1" hidden="1" customWidth="1"/>
    <col min="5858" max="5859" width="14.6640625" style="1" customWidth="1"/>
    <col min="5860" max="5860" width="12.6640625" style="1" customWidth="1"/>
    <col min="5861" max="5861" width="3.33203125" style="1" customWidth="1"/>
    <col min="5862" max="5862" width="30.33203125" style="1" customWidth="1"/>
    <col min="5863" max="5863" width="5" style="1" customWidth="1"/>
    <col min="5864" max="5864" width="0" style="1" hidden="1" customWidth="1"/>
    <col min="5865" max="5865" width="14.33203125" style="1" customWidth="1"/>
    <col min="5866" max="5866" width="5.6640625" style="1" customWidth="1"/>
    <col min="5867" max="5867" width="0" style="1" hidden="1" customWidth="1"/>
    <col min="5868" max="5868" width="17.33203125" style="1" customWidth="1"/>
    <col min="5869" max="5869" width="12.6640625" style="1" customWidth="1"/>
    <col min="5870" max="5870" width="0" style="1" hidden="1" customWidth="1"/>
    <col min="5871" max="5871" width="5.33203125" style="1" customWidth="1"/>
    <col min="5872" max="5872" width="0" style="1" hidden="1" customWidth="1"/>
    <col min="5873" max="5873" width="17" style="1" customWidth="1"/>
    <col min="5874" max="5874" width="6.33203125" style="1" customWidth="1"/>
    <col min="5875" max="5875" width="0" style="1" hidden="1" customWidth="1"/>
    <col min="5876" max="5876" width="14.33203125" style="1" customWidth="1"/>
    <col min="5877" max="5877" width="7.5546875" style="1" customWidth="1"/>
    <col min="5878" max="5878" width="0" style="1" hidden="1" customWidth="1"/>
    <col min="5879" max="5880" width="14.33203125" style="1" customWidth="1"/>
    <col min="5881" max="5881" width="20.6640625" style="1" customWidth="1"/>
    <col min="5882" max="5882" width="14.44140625" style="1" customWidth="1"/>
    <col min="5883" max="5883" width="15" style="1" customWidth="1"/>
    <col min="5884" max="5884" width="2.6640625" style="1" customWidth="1"/>
    <col min="5885" max="5885" width="11.6640625" style="1" customWidth="1"/>
    <col min="5886" max="5886" width="11.5546875" style="1" customWidth="1"/>
    <col min="5887" max="5887" width="2.33203125" style="1" customWidth="1"/>
    <col min="5888" max="5888" width="41" style="1" customWidth="1"/>
    <col min="5889" max="5889" width="14.33203125" style="1" customWidth="1"/>
    <col min="5890" max="5891" width="11.5546875" style="1" customWidth="1"/>
    <col min="5892" max="5892" width="21.6640625" style="1" customWidth="1"/>
    <col min="5893" max="6084" width="11.44140625" style="1"/>
    <col min="6085" max="6085" width="21.6640625" style="1" customWidth="1"/>
    <col min="6086" max="6086" width="13.6640625" style="1" customWidth="1"/>
    <col min="6087" max="6087" width="38.6640625" style="1" customWidth="1"/>
    <col min="6088" max="6088" width="3" style="1" bestFit="1" customWidth="1"/>
    <col min="6089" max="6089" width="32.33203125" style="1" customWidth="1"/>
    <col min="6090" max="6090" width="46.33203125" style="1" customWidth="1"/>
    <col min="6091" max="6091" width="19" style="1" customWidth="1"/>
    <col min="6092" max="6092" width="0" style="1" hidden="1" customWidth="1"/>
    <col min="6093" max="6093" width="17.6640625" style="1" customWidth="1"/>
    <col min="6094" max="6094" width="0" style="1" hidden="1" customWidth="1"/>
    <col min="6095" max="6095" width="22.33203125" style="1" customWidth="1"/>
    <col min="6096" max="6096" width="5.33203125" style="1" customWidth="1"/>
    <col min="6097" max="6097" width="36.33203125" style="1" customWidth="1"/>
    <col min="6098" max="6098" width="5.6640625" style="1" customWidth="1"/>
    <col min="6099" max="6099" width="0" style="1" hidden="1" customWidth="1"/>
    <col min="6100" max="6100" width="20.6640625" style="1" customWidth="1"/>
    <col min="6101" max="6101" width="4.6640625" style="1" customWidth="1"/>
    <col min="6102" max="6102" width="0" style="1" hidden="1" customWidth="1"/>
    <col min="6103" max="6103" width="24.6640625" style="1" customWidth="1"/>
    <col min="6104" max="6104" width="12.33203125" style="1" customWidth="1"/>
    <col min="6105" max="6105" width="0" style="1" hidden="1" customWidth="1"/>
    <col min="6106" max="6106" width="3.44140625" style="1" customWidth="1"/>
    <col min="6107" max="6107" width="0" style="1" hidden="1" customWidth="1"/>
    <col min="6108" max="6108" width="17.6640625" style="1" customWidth="1"/>
    <col min="6109" max="6109" width="3.44140625" style="1" customWidth="1"/>
    <col min="6110" max="6110" width="0" style="1" hidden="1" customWidth="1"/>
    <col min="6111" max="6111" width="23.6640625" style="1" customWidth="1"/>
    <col min="6112" max="6112" width="10" style="1" customWidth="1"/>
    <col min="6113" max="6113" width="0" style="1" hidden="1" customWidth="1"/>
    <col min="6114" max="6115" width="14.6640625" style="1" customWidth="1"/>
    <col min="6116" max="6116" width="12.6640625" style="1" customWidth="1"/>
    <col min="6117" max="6117" width="3.33203125" style="1" customWidth="1"/>
    <col min="6118" max="6118" width="30.33203125" style="1" customWidth="1"/>
    <col min="6119" max="6119" width="5" style="1" customWidth="1"/>
    <col min="6120" max="6120" width="0" style="1" hidden="1" customWidth="1"/>
    <col min="6121" max="6121" width="14.33203125" style="1" customWidth="1"/>
    <col min="6122" max="6122" width="5.6640625" style="1" customWidth="1"/>
    <col min="6123" max="6123" width="0" style="1" hidden="1" customWidth="1"/>
    <col min="6124" max="6124" width="17.33203125" style="1" customWidth="1"/>
    <col min="6125" max="6125" width="12.6640625" style="1" customWidth="1"/>
    <col min="6126" max="6126" width="0" style="1" hidden="1" customWidth="1"/>
    <col min="6127" max="6127" width="5.33203125" style="1" customWidth="1"/>
    <col min="6128" max="6128" width="0" style="1" hidden="1" customWidth="1"/>
    <col min="6129" max="6129" width="17" style="1" customWidth="1"/>
    <col min="6130" max="6130" width="6.33203125" style="1" customWidth="1"/>
    <col min="6131" max="6131" width="0" style="1" hidden="1" customWidth="1"/>
    <col min="6132" max="6132" width="14.33203125" style="1" customWidth="1"/>
    <col min="6133" max="6133" width="7.5546875" style="1" customWidth="1"/>
    <col min="6134" max="6134" width="0" style="1" hidden="1" customWidth="1"/>
    <col min="6135" max="6136" width="14.33203125" style="1" customWidth="1"/>
    <col min="6137" max="6137" width="20.6640625" style="1" customWidth="1"/>
    <col min="6138" max="6138" width="14.44140625" style="1" customWidth="1"/>
    <col min="6139" max="6139" width="15" style="1" customWidth="1"/>
    <col min="6140" max="6140" width="2.6640625" style="1" customWidth="1"/>
    <col min="6141" max="6141" width="11.6640625" style="1" customWidth="1"/>
    <col min="6142" max="6142" width="11.5546875" style="1" customWidth="1"/>
    <col min="6143" max="6143" width="2.33203125" style="1" customWidth="1"/>
    <col min="6144" max="6144" width="41" style="1" customWidth="1"/>
    <col min="6145" max="6145" width="14.33203125" style="1" customWidth="1"/>
    <col min="6146" max="6147" width="11.5546875" style="1" customWidth="1"/>
    <col min="6148" max="6148" width="21.6640625" style="1" customWidth="1"/>
    <col min="6149" max="6340" width="11.44140625" style="1"/>
    <col min="6341" max="6341" width="21.6640625" style="1" customWidth="1"/>
    <col min="6342" max="6342" width="13.6640625" style="1" customWidth="1"/>
    <col min="6343" max="6343" width="38.6640625" style="1" customWidth="1"/>
    <col min="6344" max="6344" width="3" style="1" bestFit="1" customWidth="1"/>
    <col min="6345" max="6345" width="32.33203125" style="1" customWidth="1"/>
    <col min="6346" max="6346" width="46.33203125" style="1" customWidth="1"/>
    <col min="6347" max="6347" width="19" style="1" customWidth="1"/>
    <col min="6348" max="6348" width="0" style="1" hidden="1" customWidth="1"/>
    <col min="6349" max="6349" width="17.6640625" style="1" customWidth="1"/>
    <col min="6350" max="6350" width="0" style="1" hidden="1" customWidth="1"/>
    <col min="6351" max="6351" width="22.33203125" style="1" customWidth="1"/>
    <col min="6352" max="6352" width="5.33203125" style="1" customWidth="1"/>
    <col min="6353" max="6353" width="36.33203125" style="1" customWidth="1"/>
    <col min="6354" max="6354" width="5.6640625" style="1" customWidth="1"/>
    <col min="6355" max="6355" width="0" style="1" hidden="1" customWidth="1"/>
    <col min="6356" max="6356" width="20.6640625" style="1" customWidth="1"/>
    <col min="6357" max="6357" width="4.6640625" style="1" customWidth="1"/>
    <col min="6358" max="6358" width="0" style="1" hidden="1" customWidth="1"/>
    <col min="6359" max="6359" width="24.6640625" style="1" customWidth="1"/>
    <col min="6360" max="6360" width="12.33203125" style="1" customWidth="1"/>
    <col min="6361" max="6361" width="0" style="1" hidden="1" customWidth="1"/>
    <col min="6362" max="6362" width="3.44140625" style="1" customWidth="1"/>
    <col min="6363" max="6363" width="0" style="1" hidden="1" customWidth="1"/>
    <col min="6364" max="6364" width="17.6640625" style="1" customWidth="1"/>
    <col min="6365" max="6365" width="3.44140625" style="1" customWidth="1"/>
    <col min="6366" max="6366" width="0" style="1" hidden="1" customWidth="1"/>
    <col min="6367" max="6367" width="23.6640625" style="1" customWidth="1"/>
    <col min="6368" max="6368" width="10" style="1" customWidth="1"/>
    <col min="6369" max="6369" width="0" style="1" hidden="1" customWidth="1"/>
    <col min="6370" max="6371" width="14.6640625" style="1" customWidth="1"/>
    <col min="6372" max="6372" width="12.6640625" style="1" customWidth="1"/>
    <col min="6373" max="6373" width="3.33203125" style="1" customWidth="1"/>
    <col min="6374" max="6374" width="30.33203125" style="1" customWidth="1"/>
    <col min="6375" max="6375" width="5" style="1" customWidth="1"/>
    <col min="6376" max="6376" width="0" style="1" hidden="1" customWidth="1"/>
    <col min="6377" max="6377" width="14.33203125" style="1" customWidth="1"/>
    <col min="6378" max="6378" width="5.6640625" style="1" customWidth="1"/>
    <col min="6379" max="6379" width="0" style="1" hidden="1" customWidth="1"/>
    <col min="6380" max="6380" width="17.33203125" style="1" customWidth="1"/>
    <col min="6381" max="6381" width="12.6640625" style="1" customWidth="1"/>
    <col min="6382" max="6382" width="0" style="1" hidden="1" customWidth="1"/>
    <col min="6383" max="6383" width="5.33203125" style="1" customWidth="1"/>
    <col min="6384" max="6384" width="0" style="1" hidden="1" customWidth="1"/>
    <col min="6385" max="6385" width="17" style="1" customWidth="1"/>
    <col min="6386" max="6386" width="6.33203125" style="1" customWidth="1"/>
    <col min="6387" max="6387" width="0" style="1" hidden="1" customWidth="1"/>
    <col min="6388" max="6388" width="14.33203125" style="1" customWidth="1"/>
    <col min="6389" max="6389" width="7.5546875" style="1" customWidth="1"/>
    <col min="6390" max="6390" width="0" style="1" hidden="1" customWidth="1"/>
    <col min="6391" max="6392" width="14.33203125" style="1" customWidth="1"/>
    <col min="6393" max="6393" width="20.6640625" style="1" customWidth="1"/>
    <col min="6394" max="6394" width="14.44140625" style="1" customWidth="1"/>
    <col min="6395" max="6395" width="15" style="1" customWidth="1"/>
    <col min="6396" max="6396" width="2.6640625" style="1" customWidth="1"/>
    <col min="6397" max="6397" width="11.6640625" style="1" customWidth="1"/>
    <col min="6398" max="6398" width="11.5546875" style="1" customWidth="1"/>
    <col min="6399" max="6399" width="2.33203125" style="1" customWidth="1"/>
    <col min="6400" max="6400" width="41" style="1" customWidth="1"/>
    <col min="6401" max="6401" width="14.33203125" style="1" customWidth="1"/>
    <col min="6402" max="6403" width="11.5546875" style="1" customWidth="1"/>
    <col min="6404" max="6404" width="21.6640625" style="1" customWidth="1"/>
    <col min="6405" max="6596" width="11.44140625" style="1"/>
    <col min="6597" max="6597" width="21.6640625" style="1" customWidth="1"/>
    <col min="6598" max="6598" width="13.6640625" style="1" customWidth="1"/>
    <col min="6599" max="6599" width="38.6640625" style="1" customWidth="1"/>
    <col min="6600" max="6600" width="3" style="1" bestFit="1" customWidth="1"/>
    <col min="6601" max="6601" width="32.33203125" style="1" customWidth="1"/>
    <col min="6602" max="6602" width="46.33203125" style="1" customWidth="1"/>
    <col min="6603" max="6603" width="19" style="1" customWidth="1"/>
    <col min="6604" max="6604" width="0" style="1" hidden="1" customWidth="1"/>
    <col min="6605" max="6605" width="17.6640625" style="1" customWidth="1"/>
    <col min="6606" max="6606" width="0" style="1" hidden="1" customWidth="1"/>
    <col min="6607" max="6607" width="22.33203125" style="1" customWidth="1"/>
    <col min="6608" max="6608" width="5.33203125" style="1" customWidth="1"/>
    <col min="6609" max="6609" width="36.33203125" style="1" customWidth="1"/>
    <col min="6610" max="6610" width="5.6640625" style="1" customWidth="1"/>
    <col min="6611" max="6611" width="0" style="1" hidden="1" customWidth="1"/>
    <col min="6612" max="6612" width="20.6640625" style="1" customWidth="1"/>
    <col min="6613" max="6613" width="4.6640625" style="1" customWidth="1"/>
    <col min="6614" max="6614" width="0" style="1" hidden="1" customWidth="1"/>
    <col min="6615" max="6615" width="24.6640625" style="1" customWidth="1"/>
    <col min="6616" max="6616" width="12.33203125" style="1" customWidth="1"/>
    <col min="6617" max="6617" width="0" style="1" hidden="1" customWidth="1"/>
    <col min="6618" max="6618" width="3.44140625" style="1" customWidth="1"/>
    <col min="6619" max="6619" width="0" style="1" hidden="1" customWidth="1"/>
    <col min="6620" max="6620" width="17.6640625" style="1" customWidth="1"/>
    <col min="6621" max="6621" width="3.44140625" style="1" customWidth="1"/>
    <col min="6622" max="6622" width="0" style="1" hidden="1" customWidth="1"/>
    <col min="6623" max="6623" width="23.6640625" style="1" customWidth="1"/>
    <col min="6624" max="6624" width="10" style="1" customWidth="1"/>
    <col min="6625" max="6625" width="0" style="1" hidden="1" customWidth="1"/>
    <col min="6626" max="6627" width="14.6640625" style="1" customWidth="1"/>
    <col min="6628" max="6628" width="12.6640625" style="1" customWidth="1"/>
    <col min="6629" max="6629" width="3.33203125" style="1" customWidth="1"/>
    <col min="6630" max="6630" width="30.33203125" style="1" customWidth="1"/>
    <col min="6631" max="6631" width="5" style="1" customWidth="1"/>
    <col min="6632" max="6632" width="0" style="1" hidden="1" customWidth="1"/>
    <col min="6633" max="6633" width="14.33203125" style="1" customWidth="1"/>
    <col min="6634" max="6634" width="5.6640625" style="1" customWidth="1"/>
    <col min="6635" max="6635" width="0" style="1" hidden="1" customWidth="1"/>
    <col min="6636" max="6636" width="17.33203125" style="1" customWidth="1"/>
    <col min="6637" max="6637" width="12.6640625" style="1" customWidth="1"/>
    <col min="6638" max="6638" width="0" style="1" hidden="1" customWidth="1"/>
    <col min="6639" max="6639" width="5.33203125" style="1" customWidth="1"/>
    <col min="6640" max="6640" width="0" style="1" hidden="1" customWidth="1"/>
    <col min="6641" max="6641" width="17" style="1" customWidth="1"/>
    <col min="6642" max="6642" width="6.33203125" style="1" customWidth="1"/>
    <col min="6643" max="6643" width="0" style="1" hidden="1" customWidth="1"/>
    <col min="6644" max="6644" width="14.33203125" style="1" customWidth="1"/>
    <col min="6645" max="6645" width="7.5546875" style="1" customWidth="1"/>
    <col min="6646" max="6646" width="0" style="1" hidden="1" customWidth="1"/>
    <col min="6647" max="6648" width="14.33203125" style="1" customWidth="1"/>
    <col min="6649" max="6649" width="20.6640625" style="1" customWidth="1"/>
    <col min="6650" max="6650" width="14.44140625" style="1" customWidth="1"/>
    <col min="6651" max="6651" width="15" style="1" customWidth="1"/>
    <col min="6652" max="6652" width="2.6640625" style="1" customWidth="1"/>
    <col min="6653" max="6653" width="11.6640625" style="1" customWidth="1"/>
    <col min="6654" max="6654" width="11.5546875" style="1" customWidth="1"/>
    <col min="6655" max="6655" width="2.33203125" style="1" customWidth="1"/>
    <col min="6656" max="6656" width="41" style="1" customWidth="1"/>
    <col min="6657" max="6657" width="14.33203125" style="1" customWidth="1"/>
    <col min="6658" max="6659" width="11.5546875" style="1" customWidth="1"/>
    <col min="6660" max="6660" width="21.6640625" style="1" customWidth="1"/>
    <col min="6661" max="6852" width="11.44140625" style="1"/>
    <col min="6853" max="6853" width="21.6640625" style="1" customWidth="1"/>
    <col min="6854" max="6854" width="13.6640625" style="1" customWidth="1"/>
    <col min="6855" max="6855" width="38.6640625" style="1" customWidth="1"/>
    <col min="6856" max="6856" width="3" style="1" bestFit="1" customWidth="1"/>
    <col min="6857" max="6857" width="32.33203125" style="1" customWidth="1"/>
    <col min="6858" max="6858" width="46.33203125" style="1" customWidth="1"/>
    <col min="6859" max="6859" width="19" style="1" customWidth="1"/>
    <col min="6860" max="6860" width="0" style="1" hidden="1" customWidth="1"/>
    <col min="6861" max="6861" width="17.6640625" style="1" customWidth="1"/>
    <col min="6862" max="6862" width="0" style="1" hidden="1" customWidth="1"/>
    <col min="6863" max="6863" width="22.33203125" style="1" customWidth="1"/>
    <col min="6864" max="6864" width="5.33203125" style="1" customWidth="1"/>
    <col min="6865" max="6865" width="36.33203125" style="1" customWidth="1"/>
    <col min="6866" max="6866" width="5.6640625" style="1" customWidth="1"/>
    <col min="6867" max="6867" width="0" style="1" hidden="1" customWidth="1"/>
    <col min="6868" max="6868" width="20.6640625" style="1" customWidth="1"/>
    <col min="6869" max="6869" width="4.6640625" style="1" customWidth="1"/>
    <col min="6870" max="6870" width="0" style="1" hidden="1" customWidth="1"/>
    <col min="6871" max="6871" width="24.6640625" style="1" customWidth="1"/>
    <col min="6872" max="6872" width="12.33203125" style="1" customWidth="1"/>
    <col min="6873" max="6873" width="0" style="1" hidden="1" customWidth="1"/>
    <col min="6874" max="6874" width="3.44140625" style="1" customWidth="1"/>
    <col min="6875" max="6875" width="0" style="1" hidden="1" customWidth="1"/>
    <col min="6876" max="6876" width="17.6640625" style="1" customWidth="1"/>
    <col min="6877" max="6877" width="3.44140625" style="1" customWidth="1"/>
    <col min="6878" max="6878" width="0" style="1" hidden="1" customWidth="1"/>
    <col min="6879" max="6879" width="23.6640625" style="1" customWidth="1"/>
    <col min="6880" max="6880" width="10" style="1" customWidth="1"/>
    <col min="6881" max="6881" width="0" style="1" hidden="1" customWidth="1"/>
    <col min="6882" max="6883" width="14.6640625" style="1" customWidth="1"/>
    <col min="6884" max="6884" width="12.6640625" style="1" customWidth="1"/>
    <col min="6885" max="6885" width="3.33203125" style="1" customWidth="1"/>
    <col min="6886" max="6886" width="30.33203125" style="1" customWidth="1"/>
    <col min="6887" max="6887" width="5" style="1" customWidth="1"/>
    <col min="6888" max="6888" width="0" style="1" hidden="1" customWidth="1"/>
    <col min="6889" max="6889" width="14.33203125" style="1" customWidth="1"/>
    <col min="6890" max="6890" width="5.6640625" style="1" customWidth="1"/>
    <col min="6891" max="6891" width="0" style="1" hidden="1" customWidth="1"/>
    <col min="6892" max="6892" width="17.33203125" style="1" customWidth="1"/>
    <col min="6893" max="6893" width="12.6640625" style="1" customWidth="1"/>
    <col min="6894" max="6894" width="0" style="1" hidden="1" customWidth="1"/>
    <col min="6895" max="6895" width="5.33203125" style="1" customWidth="1"/>
    <col min="6896" max="6896" width="0" style="1" hidden="1" customWidth="1"/>
    <col min="6897" max="6897" width="17" style="1" customWidth="1"/>
    <col min="6898" max="6898" width="6.33203125" style="1" customWidth="1"/>
    <col min="6899" max="6899" width="0" style="1" hidden="1" customWidth="1"/>
    <col min="6900" max="6900" width="14.33203125" style="1" customWidth="1"/>
    <col min="6901" max="6901" width="7.5546875" style="1" customWidth="1"/>
    <col min="6902" max="6902" width="0" style="1" hidden="1" customWidth="1"/>
    <col min="6903" max="6904" width="14.33203125" style="1" customWidth="1"/>
    <col min="6905" max="6905" width="20.6640625" style="1" customWidth="1"/>
    <col min="6906" max="6906" width="14.44140625" style="1" customWidth="1"/>
    <col min="6907" max="6907" width="15" style="1" customWidth="1"/>
    <col min="6908" max="6908" width="2.6640625" style="1" customWidth="1"/>
    <col min="6909" max="6909" width="11.6640625" style="1" customWidth="1"/>
    <col min="6910" max="6910" width="11.5546875" style="1" customWidth="1"/>
    <col min="6911" max="6911" width="2.33203125" style="1" customWidth="1"/>
    <col min="6912" max="6912" width="41" style="1" customWidth="1"/>
    <col min="6913" max="6913" width="14.33203125" style="1" customWidth="1"/>
    <col min="6914" max="6915" width="11.5546875" style="1" customWidth="1"/>
    <col min="6916" max="6916" width="21.6640625" style="1" customWidth="1"/>
    <col min="6917" max="7108" width="11.44140625" style="1"/>
    <col min="7109" max="7109" width="21.6640625" style="1" customWidth="1"/>
    <col min="7110" max="7110" width="13.6640625" style="1" customWidth="1"/>
    <col min="7111" max="7111" width="38.6640625" style="1" customWidth="1"/>
    <col min="7112" max="7112" width="3" style="1" bestFit="1" customWidth="1"/>
    <col min="7113" max="7113" width="32.33203125" style="1" customWidth="1"/>
    <col min="7114" max="7114" width="46.33203125" style="1" customWidth="1"/>
    <col min="7115" max="7115" width="19" style="1" customWidth="1"/>
    <col min="7116" max="7116" width="0" style="1" hidden="1" customWidth="1"/>
    <col min="7117" max="7117" width="17.6640625" style="1" customWidth="1"/>
    <col min="7118" max="7118" width="0" style="1" hidden="1" customWidth="1"/>
    <col min="7119" max="7119" width="22.33203125" style="1" customWidth="1"/>
    <col min="7120" max="7120" width="5.33203125" style="1" customWidth="1"/>
    <col min="7121" max="7121" width="36.33203125" style="1" customWidth="1"/>
    <col min="7122" max="7122" width="5.6640625" style="1" customWidth="1"/>
    <col min="7123" max="7123" width="0" style="1" hidden="1" customWidth="1"/>
    <col min="7124" max="7124" width="20.6640625" style="1" customWidth="1"/>
    <col min="7125" max="7125" width="4.6640625" style="1" customWidth="1"/>
    <col min="7126" max="7126" width="0" style="1" hidden="1" customWidth="1"/>
    <col min="7127" max="7127" width="24.6640625" style="1" customWidth="1"/>
    <col min="7128" max="7128" width="12.33203125" style="1" customWidth="1"/>
    <col min="7129" max="7129" width="0" style="1" hidden="1" customWidth="1"/>
    <col min="7130" max="7130" width="3.44140625" style="1" customWidth="1"/>
    <col min="7131" max="7131" width="0" style="1" hidden="1" customWidth="1"/>
    <col min="7132" max="7132" width="17.6640625" style="1" customWidth="1"/>
    <col min="7133" max="7133" width="3.44140625" style="1" customWidth="1"/>
    <col min="7134" max="7134" width="0" style="1" hidden="1" customWidth="1"/>
    <col min="7135" max="7135" width="23.6640625" style="1" customWidth="1"/>
    <col min="7136" max="7136" width="10" style="1" customWidth="1"/>
    <col min="7137" max="7137" width="0" style="1" hidden="1" customWidth="1"/>
    <col min="7138" max="7139" width="14.6640625" style="1" customWidth="1"/>
    <col min="7140" max="7140" width="12.6640625" style="1" customWidth="1"/>
    <col min="7141" max="7141" width="3.33203125" style="1" customWidth="1"/>
    <col min="7142" max="7142" width="30.33203125" style="1" customWidth="1"/>
    <col min="7143" max="7143" width="5" style="1" customWidth="1"/>
    <col min="7144" max="7144" width="0" style="1" hidden="1" customWidth="1"/>
    <col min="7145" max="7145" width="14.33203125" style="1" customWidth="1"/>
    <col min="7146" max="7146" width="5.6640625" style="1" customWidth="1"/>
    <col min="7147" max="7147" width="0" style="1" hidden="1" customWidth="1"/>
    <col min="7148" max="7148" width="17.33203125" style="1" customWidth="1"/>
    <col min="7149" max="7149" width="12.6640625" style="1" customWidth="1"/>
    <col min="7150" max="7150" width="0" style="1" hidden="1" customWidth="1"/>
    <col min="7151" max="7151" width="5.33203125" style="1" customWidth="1"/>
    <col min="7152" max="7152" width="0" style="1" hidden="1" customWidth="1"/>
    <col min="7153" max="7153" width="17" style="1" customWidth="1"/>
    <col min="7154" max="7154" width="6.33203125" style="1" customWidth="1"/>
    <col min="7155" max="7155" width="0" style="1" hidden="1" customWidth="1"/>
    <col min="7156" max="7156" width="14.33203125" style="1" customWidth="1"/>
    <col min="7157" max="7157" width="7.5546875" style="1" customWidth="1"/>
    <col min="7158" max="7158" width="0" style="1" hidden="1" customWidth="1"/>
    <col min="7159" max="7160" width="14.33203125" style="1" customWidth="1"/>
    <col min="7161" max="7161" width="20.6640625" style="1" customWidth="1"/>
    <col min="7162" max="7162" width="14.44140625" style="1" customWidth="1"/>
    <col min="7163" max="7163" width="15" style="1" customWidth="1"/>
    <col min="7164" max="7164" width="2.6640625" style="1" customWidth="1"/>
    <col min="7165" max="7165" width="11.6640625" style="1" customWidth="1"/>
    <col min="7166" max="7166" width="11.5546875" style="1" customWidth="1"/>
    <col min="7167" max="7167" width="2.33203125" style="1" customWidth="1"/>
    <col min="7168" max="7168" width="41" style="1" customWidth="1"/>
    <col min="7169" max="7169" width="14.33203125" style="1" customWidth="1"/>
    <col min="7170" max="7171" width="11.5546875" style="1" customWidth="1"/>
    <col min="7172" max="7172" width="21.6640625" style="1" customWidth="1"/>
    <col min="7173" max="7364" width="11.44140625" style="1"/>
    <col min="7365" max="7365" width="21.6640625" style="1" customWidth="1"/>
    <col min="7366" max="7366" width="13.6640625" style="1" customWidth="1"/>
    <col min="7367" max="7367" width="38.6640625" style="1" customWidth="1"/>
    <col min="7368" max="7368" width="3" style="1" bestFit="1" customWidth="1"/>
    <col min="7369" max="7369" width="32.33203125" style="1" customWidth="1"/>
    <col min="7370" max="7370" width="46.33203125" style="1" customWidth="1"/>
    <col min="7371" max="7371" width="19" style="1" customWidth="1"/>
    <col min="7372" max="7372" width="0" style="1" hidden="1" customWidth="1"/>
    <col min="7373" max="7373" width="17.6640625" style="1" customWidth="1"/>
    <col min="7374" max="7374" width="0" style="1" hidden="1" customWidth="1"/>
    <col min="7375" max="7375" width="22.33203125" style="1" customWidth="1"/>
    <col min="7376" max="7376" width="5.33203125" style="1" customWidth="1"/>
    <col min="7377" max="7377" width="36.33203125" style="1" customWidth="1"/>
    <col min="7378" max="7378" width="5.6640625" style="1" customWidth="1"/>
    <col min="7379" max="7379" width="0" style="1" hidden="1" customWidth="1"/>
    <col min="7380" max="7380" width="20.6640625" style="1" customWidth="1"/>
    <col min="7381" max="7381" width="4.6640625" style="1" customWidth="1"/>
    <col min="7382" max="7382" width="0" style="1" hidden="1" customWidth="1"/>
    <col min="7383" max="7383" width="24.6640625" style="1" customWidth="1"/>
    <col min="7384" max="7384" width="12.33203125" style="1" customWidth="1"/>
    <col min="7385" max="7385" width="0" style="1" hidden="1" customWidth="1"/>
    <col min="7386" max="7386" width="3.44140625" style="1" customWidth="1"/>
    <col min="7387" max="7387" width="0" style="1" hidden="1" customWidth="1"/>
    <col min="7388" max="7388" width="17.6640625" style="1" customWidth="1"/>
    <col min="7389" max="7389" width="3.44140625" style="1" customWidth="1"/>
    <col min="7390" max="7390" width="0" style="1" hidden="1" customWidth="1"/>
    <col min="7391" max="7391" width="23.6640625" style="1" customWidth="1"/>
    <col min="7392" max="7392" width="10" style="1" customWidth="1"/>
    <col min="7393" max="7393" width="0" style="1" hidden="1" customWidth="1"/>
    <col min="7394" max="7395" width="14.6640625" style="1" customWidth="1"/>
    <col min="7396" max="7396" width="12.6640625" style="1" customWidth="1"/>
    <col min="7397" max="7397" width="3.33203125" style="1" customWidth="1"/>
    <col min="7398" max="7398" width="30.33203125" style="1" customWidth="1"/>
    <col min="7399" max="7399" width="5" style="1" customWidth="1"/>
    <col min="7400" max="7400" width="0" style="1" hidden="1" customWidth="1"/>
    <col min="7401" max="7401" width="14.33203125" style="1" customWidth="1"/>
    <col min="7402" max="7402" width="5.6640625" style="1" customWidth="1"/>
    <col min="7403" max="7403" width="0" style="1" hidden="1" customWidth="1"/>
    <col min="7404" max="7404" width="17.33203125" style="1" customWidth="1"/>
    <col min="7405" max="7405" width="12.6640625" style="1" customWidth="1"/>
    <col min="7406" max="7406" width="0" style="1" hidden="1" customWidth="1"/>
    <col min="7407" max="7407" width="5.33203125" style="1" customWidth="1"/>
    <col min="7408" max="7408" width="0" style="1" hidden="1" customWidth="1"/>
    <col min="7409" max="7409" width="17" style="1" customWidth="1"/>
    <col min="7410" max="7410" width="6.33203125" style="1" customWidth="1"/>
    <col min="7411" max="7411" width="0" style="1" hidden="1" customWidth="1"/>
    <col min="7412" max="7412" width="14.33203125" style="1" customWidth="1"/>
    <col min="7413" max="7413" width="7.5546875" style="1" customWidth="1"/>
    <col min="7414" max="7414" width="0" style="1" hidden="1" customWidth="1"/>
    <col min="7415" max="7416" width="14.33203125" style="1" customWidth="1"/>
    <col min="7417" max="7417" width="20.6640625" style="1" customWidth="1"/>
    <col min="7418" max="7418" width="14.44140625" style="1" customWidth="1"/>
    <col min="7419" max="7419" width="15" style="1" customWidth="1"/>
    <col min="7420" max="7420" width="2.6640625" style="1" customWidth="1"/>
    <col min="7421" max="7421" width="11.6640625" style="1" customWidth="1"/>
    <col min="7422" max="7422" width="11.5546875" style="1" customWidth="1"/>
    <col min="7423" max="7423" width="2.33203125" style="1" customWidth="1"/>
    <col min="7424" max="7424" width="41" style="1" customWidth="1"/>
    <col min="7425" max="7425" width="14.33203125" style="1" customWidth="1"/>
    <col min="7426" max="7427" width="11.5546875" style="1" customWidth="1"/>
    <col min="7428" max="7428" width="21.6640625" style="1" customWidth="1"/>
    <col min="7429" max="7620" width="11.44140625" style="1"/>
    <col min="7621" max="7621" width="21.6640625" style="1" customWidth="1"/>
    <col min="7622" max="7622" width="13.6640625" style="1" customWidth="1"/>
    <col min="7623" max="7623" width="38.6640625" style="1" customWidth="1"/>
    <col min="7624" max="7624" width="3" style="1" bestFit="1" customWidth="1"/>
    <col min="7625" max="7625" width="32.33203125" style="1" customWidth="1"/>
    <col min="7626" max="7626" width="46.33203125" style="1" customWidth="1"/>
    <col min="7627" max="7627" width="19" style="1" customWidth="1"/>
    <col min="7628" max="7628" width="0" style="1" hidden="1" customWidth="1"/>
    <col min="7629" max="7629" width="17.6640625" style="1" customWidth="1"/>
    <col min="7630" max="7630" width="0" style="1" hidden="1" customWidth="1"/>
    <col min="7631" max="7631" width="22.33203125" style="1" customWidth="1"/>
    <col min="7632" max="7632" width="5.33203125" style="1" customWidth="1"/>
    <col min="7633" max="7633" width="36.33203125" style="1" customWidth="1"/>
    <col min="7634" max="7634" width="5.6640625" style="1" customWidth="1"/>
    <col min="7635" max="7635" width="0" style="1" hidden="1" customWidth="1"/>
    <col min="7636" max="7636" width="20.6640625" style="1" customWidth="1"/>
    <col min="7637" max="7637" width="4.6640625" style="1" customWidth="1"/>
    <col min="7638" max="7638" width="0" style="1" hidden="1" customWidth="1"/>
    <col min="7639" max="7639" width="24.6640625" style="1" customWidth="1"/>
    <col min="7640" max="7640" width="12.33203125" style="1" customWidth="1"/>
    <col min="7641" max="7641" width="0" style="1" hidden="1" customWidth="1"/>
    <col min="7642" max="7642" width="3.44140625" style="1" customWidth="1"/>
    <col min="7643" max="7643" width="0" style="1" hidden="1" customWidth="1"/>
    <col min="7644" max="7644" width="17.6640625" style="1" customWidth="1"/>
    <col min="7645" max="7645" width="3.44140625" style="1" customWidth="1"/>
    <col min="7646" max="7646" width="0" style="1" hidden="1" customWidth="1"/>
    <col min="7647" max="7647" width="23.6640625" style="1" customWidth="1"/>
    <col min="7648" max="7648" width="10" style="1" customWidth="1"/>
    <col min="7649" max="7649" width="0" style="1" hidden="1" customWidth="1"/>
    <col min="7650" max="7651" width="14.6640625" style="1" customWidth="1"/>
    <col min="7652" max="7652" width="12.6640625" style="1" customWidth="1"/>
    <col min="7653" max="7653" width="3.33203125" style="1" customWidth="1"/>
    <col min="7654" max="7654" width="30.33203125" style="1" customWidth="1"/>
    <col min="7655" max="7655" width="5" style="1" customWidth="1"/>
    <col min="7656" max="7656" width="0" style="1" hidden="1" customWidth="1"/>
    <col min="7657" max="7657" width="14.33203125" style="1" customWidth="1"/>
    <col min="7658" max="7658" width="5.6640625" style="1" customWidth="1"/>
    <col min="7659" max="7659" width="0" style="1" hidden="1" customWidth="1"/>
    <col min="7660" max="7660" width="17.33203125" style="1" customWidth="1"/>
    <col min="7661" max="7661" width="12.6640625" style="1" customWidth="1"/>
    <col min="7662" max="7662" width="0" style="1" hidden="1" customWidth="1"/>
    <col min="7663" max="7663" width="5.33203125" style="1" customWidth="1"/>
    <col min="7664" max="7664" width="0" style="1" hidden="1" customWidth="1"/>
    <col min="7665" max="7665" width="17" style="1" customWidth="1"/>
    <col min="7666" max="7666" width="6.33203125" style="1" customWidth="1"/>
    <col min="7667" max="7667" width="0" style="1" hidden="1" customWidth="1"/>
    <col min="7668" max="7668" width="14.33203125" style="1" customWidth="1"/>
    <col min="7669" max="7669" width="7.5546875" style="1" customWidth="1"/>
    <col min="7670" max="7670" width="0" style="1" hidden="1" customWidth="1"/>
    <col min="7671" max="7672" width="14.33203125" style="1" customWidth="1"/>
    <col min="7673" max="7673" width="20.6640625" style="1" customWidth="1"/>
    <col min="7674" max="7674" width="14.44140625" style="1" customWidth="1"/>
    <col min="7675" max="7675" width="15" style="1" customWidth="1"/>
    <col min="7676" max="7676" width="2.6640625" style="1" customWidth="1"/>
    <col min="7677" max="7677" width="11.6640625" style="1" customWidth="1"/>
    <col min="7678" max="7678" width="11.5546875" style="1" customWidth="1"/>
    <col min="7679" max="7679" width="2.33203125" style="1" customWidth="1"/>
    <col min="7680" max="7680" width="41" style="1" customWidth="1"/>
    <col min="7681" max="7681" width="14.33203125" style="1" customWidth="1"/>
    <col min="7682" max="7683" width="11.5546875" style="1" customWidth="1"/>
    <col min="7684" max="7684" width="21.6640625" style="1" customWidth="1"/>
    <col min="7685" max="7876" width="11.44140625" style="1"/>
    <col min="7877" max="7877" width="21.6640625" style="1" customWidth="1"/>
    <col min="7878" max="7878" width="13.6640625" style="1" customWidth="1"/>
    <col min="7879" max="7879" width="38.6640625" style="1" customWidth="1"/>
    <col min="7880" max="7880" width="3" style="1" bestFit="1" customWidth="1"/>
    <col min="7881" max="7881" width="32.33203125" style="1" customWidth="1"/>
    <col min="7882" max="7882" width="46.33203125" style="1" customWidth="1"/>
    <col min="7883" max="7883" width="19" style="1" customWidth="1"/>
    <col min="7884" max="7884" width="0" style="1" hidden="1" customWidth="1"/>
    <col min="7885" max="7885" width="17.6640625" style="1" customWidth="1"/>
    <col min="7886" max="7886" width="0" style="1" hidden="1" customWidth="1"/>
    <col min="7887" max="7887" width="22.33203125" style="1" customWidth="1"/>
    <col min="7888" max="7888" width="5.33203125" style="1" customWidth="1"/>
    <col min="7889" max="7889" width="36.33203125" style="1" customWidth="1"/>
    <col min="7890" max="7890" width="5.6640625" style="1" customWidth="1"/>
    <col min="7891" max="7891" width="0" style="1" hidden="1" customWidth="1"/>
    <col min="7892" max="7892" width="20.6640625" style="1" customWidth="1"/>
    <col min="7893" max="7893" width="4.6640625" style="1" customWidth="1"/>
    <col min="7894" max="7894" width="0" style="1" hidden="1" customWidth="1"/>
    <col min="7895" max="7895" width="24.6640625" style="1" customWidth="1"/>
    <col min="7896" max="7896" width="12.33203125" style="1" customWidth="1"/>
    <col min="7897" max="7897" width="0" style="1" hidden="1" customWidth="1"/>
    <col min="7898" max="7898" width="3.44140625" style="1" customWidth="1"/>
    <col min="7899" max="7899" width="0" style="1" hidden="1" customWidth="1"/>
    <col min="7900" max="7900" width="17.6640625" style="1" customWidth="1"/>
    <col min="7901" max="7901" width="3.44140625" style="1" customWidth="1"/>
    <col min="7902" max="7902" width="0" style="1" hidden="1" customWidth="1"/>
    <col min="7903" max="7903" width="23.6640625" style="1" customWidth="1"/>
    <col min="7904" max="7904" width="10" style="1" customWidth="1"/>
    <col min="7905" max="7905" width="0" style="1" hidden="1" customWidth="1"/>
    <col min="7906" max="7907" width="14.6640625" style="1" customWidth="1"/>
    <col min="7908" max="7908" width="12.6640625" style="1" customWidth="1"/>
    <col min="7909" max="7909" width="3.33203125" style="1" customWidth="1"/>
    <col min="7910" max="7910" width="30.33203125" style="1" customWidth="1"/>
    <col min="7911" max="7911" width="5" style="1" customWidth="1"/>
    <col min="7912" max="7912" width="0" style="1" hidden="1" customWidth="1"/>
    <col min="7913" max="7913" width="14.33203125" style="1" customWidth="1"/>
    <col min="7914" max="7914" width="5.6640625" style="1" customWidth="1"/>
    <col min="7915" max="7915" width="0" style="1" hidden="1" customWidth="1"/>
    <col min="7916" max="7916" width="17.33203125" style="1" customWidth="1"/>
    <col min="7917" max="7917" width="12.6640625" style="1" customWidth="1"/>
    <col min="7918" max="7918" width="0" style="1" hidden="1" customWidth="1"/>
    <col min="7919" max="7919" width="5.33203125" style="1" customWidth="1"/>
    <col min="7920" max="7920" width="0" style="1" hidden="1" customWidth="1"/>
    <col min="7921" max="7921" width="17" style="1" customWidth="1"/>
    <col min="7922" max="7922" width="6.33203125" style="1" customWidth="1"/>
    <col min="7923" max="7923" width="0" style="1" hidden="1" customWidth="1"/>
    <col min="7924" max="7924" width="14.33203125" style="1" customWidth="1"/>
    <col min="7925" max="7925" width="7.5546875" style="1" customWidth="1"/>
    <col min="7926" max="7926" width="0" style="1" hidden="1" customWidth="1"/>
    <col min="7927" max="7928" width="14.33203125" style="1" customWidth="1"/>
    <col min="7929" max="7929" width="20.6640625" style="1" customWidth="1"/>
    <col min="7930" max="7930" width="14.44140625" style="1" customWidth="1"/>
    <col min="7931" max="7931" width="15" style="1" customWidth="1"/>
    <col min="7932" max="7932" width="2.6640625" style="1" customWidth="1"/>
    <col min="7933" max="7933" width="11.6640625" style="1" customWidth="1"/>
    <col min="7934" max="7934" width="11.5546875" style="1" customWidth="1"/>
    <col min="7935" max="7935" width="2.33203125" style="1" customWidth="1"/>
    <col min="7936" max="7936" width="41" style="1" customWidth="1"/>
    <col min="7937" max="7937" width="14.33203125" style="1" customWidth="1"/>
    <col min="7938" max="7939" width="11.5546875" style="1" customWidth="1"/>
    <col min="7940" max="7940" width="21.6640625" style="1" customWidth="1"/>
    <col min="7941" max="8132" width="11.44140625" style="1"/>
    <col min="8133" max="8133" width="21.6640625" style="1" customWidth="1"/>
    <col min="8134" max="8134" width="13.6640625" style="1" customWidth="1"/>
    <col min="8135" max="8135" width="38.6640625" style="1" customWidth="1"/>
    <col min="8136" max="8136" width="3" style="1" bestFit="1" customWidth="1"/>
    <col min="8137" max="8137" width="32.33203125" style="1" customWidth="1"/>
    <col min="8138" max="8138" width="46.33203125" style="1" customWidth="1"/>
    <col min="8139" max="8139" width="19" style="1" customWidth="1"/>
    <col min="8140" max="8140" width="0" style="1" hidden="1" customWidth="1"/>
    <col min="8141" max="8141" width="17.6640625" style="1" customWidth="1"/>
    <col min="8142" max="8142" width="0" style="1" hidden="1" customWidth="1"/>
    <col min="8143" max="8143" width="22.33203125" style="1" customWidth="1"/>
    <col min="8144" max="8144" width="5.33203125" style="1" customWidth="1"/>
    <col min="8145" max="8145" width="36.33203125" style="1" customWidth="1"/>
    <col min="8146" max="8146" width="5.6640625" style="1" customWidth="1"/>
    <col min="8147" max="8147" width="0" style="1" hidden="1" customWidth="1"/>
    <col min="8148" max="8148" width="20.6640625" style="1" customWidth="1"/>
    <col min="8149" max="8149" width="4.6640625" style="1" customWidth="1"/>
    <col min="8150" max="8150" width="0" style="1" hidden="1" customWidth="1"/>
    <col min="8151" max="8151" width="24.6640625" style="1" customWidth="1"/>
    <col min="8152" max="8152" width="12.33203125" style="1" customWidth="1"/>
    <col min="8153" max="8153" width="0" style="1" hidden="1" customWidth="1"/>
    <col min="8154" max="8154" width="3.44140625" style="1" customWidth="1"/>
    <col min="8155" max="8155" width="0" style="1" hidden="1" customWidth="1"/>
    <col min="8156" max="8156" width="17.6640625" style="1" customWidth="1"/>
    <col min="8157" max="8157" width="3.44140625" style="1" customWidth="1"/>
    <col min="8158" max="8158" width="0" style="1" hidden="1" customWidth="1"/>
    <col min="8159" max="8159" width="23.6640625" style="1" customWidth="1"/>
    <col min="8160" max="8160" width="10" style="1" customWidth="1"/>
    <col min="8161" max="8161" width="0" style="1" hidden="1" customWidth="1"/>
    <col min="8162" max="8163" width="14.6640625" style="1" customWidth="1"/>
    <col min="8164" max="8164" width="12.6640625" style="1" customWidth="1"/>
    <col min="8165" max="8165" width="3.33203125" style="1" customWidth="1"/>
    <col min="8166" max="8166" width="30.33203125" style="1" customWidth="1"/>
    <col min="8167" max="8167" width="5" style="1" customWidth="1"/>
    <col min="8168" max="8168" width="0" style="1" hidden="1" customWidth="1"/>
    <col min="8169" max="8169" width="14.33203125" style="1" customWidth="1"/>
    <col min="8170" max="8170" width="5.6640625" style="1" customWidth="1"/>
    <col min="8171" max="8171" width="0" style="1" hidden="1" customWidth="1"/>
    <col min="8172" max="8172" width="17.33203125" style="1" customWidth="1"/>
    <col min="8173" max="8173" width="12.6640625" style="1" customWidth="1"/>
    <col min="8174" max="8174" width="0" style="1" hidden="1" customWidth="1"/>
    <col min="8175" max="8175" width="5.33203125" style="1" customWidth="1"/>
    <col min="8176" max="8176" width="0" style="1" hidden="1" customWidth="1"/>
    <col min="8177" max="8177" width="17" style="1" customWidth="1"/>
    <col min="8178" max="8178" width="6.33203125" style="1" customWidth="1"/>
    <col min="8179" max="8179" width="0" style="1" hidden="1" customWidth="1"/>
    <col min="8180" max="8180" width="14.33203125" style="1" customWidth="1"/>
    <col min="8181" max="8181" width="7.5546875" style="1" customWidth="1"/>
    <col min="8182" max="8182" width="0" style="1" hidden="1" customWidth="1"/>
    <col min="8183" max="8184" width="14.33203125" style="1" customWidth="1"/>
    <col min="8185" max="8185" width="20.6640625" style="1" customWidth="1"/>
    <col min="8186" max="8186" width="14.44140625" style="1" customWidth="1"/>
    <col min="8187" max="8187" width="15" style="1" customWidth="1"/>
    <col min="8188" max="8188" width="2.6640625" style="1" customWidth="1"/>
    <col min="8189" max="8189" width="11.6640625" style="1" customWidth="1"/>
    <col min="8190" max="8190" width="11.5546875" style="1" customWidth="1"/>
    <col min="8191" max="8191" width="2.33203125" style="1" customWidth="1"/>
    <col min="8192" max="8192" width="41" style="1" customWidth="1"/>
    <col min="8193" max="8193" width="14.33203125" style="1" customWidth="1"/>
    <col min="8194" max="8195" width="11.5546875" style="1" customWidth="1"/>
    <col min="8196" max="8196" width="21.6640625" style="1" customWidth="1"/>
    <col min="8197" max="8388" width="11.44140625" style="1"/>
    <col min="8389" max="8389" width="21.6640625" style="1" customWidth="1"/>
    <col min="8390" max="8390" width="13.6640625" style="1" customWidth="1"/>
    <col min="8391" max="8391" width="38.6640625" style="1" customWidth="1"/>
    <col min="8392" max="8392" width="3" style="1" bestFit="1" customWidth="1"/>
    <col min="8393" max="8393" width="32.33203125" style="1" customWidth="1"/>
    <col min="8394" max="8394" width="46.33203125" style="1" customWidth="1"/>
    <col min="8395" max="8395" width="19" style="1" customWidth="1"/>
    <col min="8396" max="8396" width="0" style="1" hidden="1" customWidth="1"/>
    <col min="8397" max="8397" width="17.6640625" style="1" customWidth="1"/>
    <col min="8398" max="8398" width="0" style="1" hidden="1" customWidth="1"/>
    <col min="8399" max="8399" width="22.33203125" style="1" customWidth="1"/>
    <col min="8400" max="8400" width="5.33203125" style="1" customWidth="1"/>
    <col min="8401" max="8401" width="36.33203125" style="1" customWidth="1"/>
    <col min="8402" max="8402" width="5.6640625" style="1" customWidth="1"/>
    <col min="8403" max="8403" width="0" style="1" hidden="1" customWidth="1"/>
    <col min="8404" max="8404" width="20.6640625" style="1" customWidth="1"/>
    <col min="8405" max="8405" width="4.6640625" style="1" customWidth="1"/>
    <col min="8406" max="8406" width="0" style="1" hidden="1" customWidth="1"/>
    <col min="8407" max="8407" width="24.6640625" style="1" customWidth="1"/>
    <col min="8408" max="8408" width="12.33203125" style="1" customWidth="1"/>
    <col min="8409" max="8409" width="0" style="1" hidden="1" customWidth="1"/>
    <col min="8410" max="8410" width="3.44140625" style="1" customWidth="1"/>
    <col min="8411" max="8411" width="0" style="1" hidden="1" customWidth="1"/>
    <col min="8412" max="8412" width="17.6640625" style="1" customWidth="1"/>
    <col min="8413" max="8413" width="3.44140625" style="1" customWidth="1"/>
    <col min="8414" max="8414" width="0" style="1" hidden="1" customWidth="1"/>
    <col min="8415" max="8415" width="23.6640625" style="1" customWidth="1"/>
    <col min="8416" max="8416" width="10" style="1" customWidth="1"/>
    <col min="8417" max="8417" width="0" style="1" hidden="1" customWidth="1"/>
    <col min="8418" max="8419" width="14.6640625" style="1" customWidth="1"/>
    <col min="8420" max="8420" width="12.6640625" style="1" customWidth="1"/>
    <col min="8421" max="8421" width="3.33203125" style="1" customWidth="1"/>
    <col min="8422" max="8422" width="30.33203125" style="1" customWidth="1"/>
    <col min="8423" max="8423" width="5" style="1" customWidth="1"/>
    <col min="8424" max="8424" width="0" style="1" hidden="1" customWidth="1"/>
    <col min="8425" max="8425" width="14.33203125" style="1" customWidth="1"/>
    <col min="8426" max="8426" width="5.6640625" style="1" customWidth="1"/>
    <col min="8427" max="8427" width="0" style="1" hidden="1" customWidth="1"/>
    <col min="8428" max="8428" width="17.33203125" style="1" customWidth="1"/>
    <col min="8429" max="8429" width="12.6640625" style="1" customWidth="1"/>
    <col min="8430" max="8430" width="0" style="1" hidden="1" customWidth="1"/>
    <col min="8431" max="8431" width="5.33203125" style="1" customWidth="1"/>
    <col min="8432" max="8432" width="0" style="1" hidden="1" customWidth="1"/>
    <col min="8433" max="8433" width="17" style="1" customWidth="1"/>
    <col min="8434" max="8434" width="6.33203125" style="1" customWidth="1"/>
    <col min="8435" max="8435" width="0" style="1" hidden="1" customWidth="1"/>
    <col min="8436" max="8436" width="14.33203125" style="1" customWidth="1"/>
    <col min="8437" max="8437" width="7.5546875" style="1" customWidth="1"/>
    <col min="8438" max="8438" width="0" style="1" hidden="1" customWidth="1"/>
    <col min="8439" max="8440" width="14.33203125" style="1" customWidth="1"/>
    <col min="8441" max="8441" width="20.6640625" style="1" customWidth="1"/>
    <col min="8442" max="8442" width="14.44140625" style="1" customWidth="1"/>
    <col min="8443" max="8443" width="15" style="1" customWidth="1"/>
    <col min="8444" max="8444" width="2.6640625" style="1" customWidth="1"/>
    <col min="8445" max="8445" width="11.6640625" style="1" customWidth="1"/>
    <col min="8446" max="8446" width="11.5546875" style="1" customWidth="1"/>
    <col min="8447" max="8447" width="2.33203125" style="1" customWidth="1"/>
    <col min="8448" max="8448" width="41" style="1" customWidth="1"/>
    <col min="8449" max="8449" width="14.33203125" style="1" customWidth="1"/>
    <col min="8450" max="8451" width="11.5546875" style="1" customWidth="1"/>
    <col min="8452" max="8452" width="21.6640625" style="1" customWidth="1"/>
    <col min="8453" max="8644" width="11.44140625" style="1"/>
    <col min="8645" max="8645" width="21.6640625" style="1" customWidth="1"/>
    <col min="8646" max="8646" width="13.6640625" style="1" customWidth="1"/>
    <col min="8647" max="8647" width="38.6640625" style="1" customWidth="1"/>
    <col min="8648" max="8648" width="3" style="1" bestFit="1" customWidth="1"/>
    <col min="8649" max="8649" width="32.33203125" style="1" customWidth="1"/>
    <col min="8650" max="8650" width="46.33203125" style="1" customWidth="1"/>
    <col min="8651" max="8651" width="19" style="1" customWidth="1"/>
    <col min="8652" max="8652" width="0" style="1" hidden="1" customWidth="1"/>
    <col min="8653" max="8653" width="17.6640625" style="1" customWidth="1"/>
    <col min="8654" max="8654" width="0" style="1" hidden="1" customWidth="1"/>
    <col min="8655" max="8655" width="22.33203125" style="1" customWidth="1"/>
    <col min="8656" max="8656" width="5.33203125" style="1" customWidth="1"/>
    <col min="8657" max="8657" width="36.33203125" style="1" customWidth="1"/>
    <col min="8658" max="8658" width="5.6640625" style="1" customWidth="1"/>
    <col min="8659" max="8659" width="0" style="1" hidden="1" customWidth="1"/>
    <col min="8660" max="8660" width="20.6640625" style="1" customWidth="1"/>
    <col min="8661" max="8661" width="4.6640625" style="1" customWidth="1"/>
    <col min="8662" max="8662" width="0" style="1" hidden="1" customWidth="1"/>
    <col min="8663" max="8663" width="24.6640625" style="1" customWidth="1"/>
    <col min="8664" max="8664" width="12.33203125" style="1" customWidth="1"/>
    <col min="8665" max="8665" width="0" style="1" hidden="1" customWidth="1"/>
    <col min="8666" max="8666" width="3.44140625" style="1" customWidth="1"/>
    <col min="8667" max="8667" width="0" style="1" hidden="1" customWidth="1"/>
    <col min="8668" max="8668" width="17.6640625" style="1" customWidth="1"/>
    <col min="8669" max="8669" width="3.44140625" style="1" customWidth="1"/>
    <col min="8670" max="8670" width="0" style="1" hidden="1" customWidth="1"/>
    <col min="8671" max="8671" width="23.6640625" style="1" customWidth="1"/>
    <col min="8672" max="8672" width="10" style="1" customWidth="1"/>
    <col min="8673" max="8673" width="0" style="1" hidden="1" customWidth="1"/>
    <col min="8674" max="8675" width="14.6640625" style="1" customWidth="1"/>
    <col min="8676" max="8676" width="12.6640625" style="1" customWidth="1"/>
    <col min="8677" max="8677" width="3.33203125" style="1" customWidth="1"/>
    <col min="8678" max="8678" width="30.33203125" style="1" customWidth="1"/>
    <col min="8679" max="8679" width="5" style="1" customWidth="1"/>
    <col min="8680" max="8680" width="0" style="1" hidden="1" customWidth="1"/>
    <col min="8681" max="8681" width="14.33203125" style="1" customWidth="1"/>
    <col min="8682" max="8682" width="5.6640625" style="1" customWidth="1"/>
    <col min="8683" max="8683" width="0" style="1" hidden="1" customWidth="1"/>
    <col min="8684" max="8684" width="17.33203125" style="1" customWidth="1"/>
    <col min="8685" max="8685" width="12.6640625" style="1" customWidth="1"/>
    <col min="8686" max="8686" width="0" style="1" hidden="1" customWidth="1"/>
    <col min="8687" max="8687" width="5.33203125" style="1" customWidth="1"/>
    <col min="8688" max="8688" width="0" style="1" hidden="1" customWidth="1"/>
    <col min="8689" max="8689" width="17" style="1" customWidth="1"/>
    <col min="8690" max="8690" width="6.33203125" style="1" customWidth="1"/>
    <col min="8691" max="8691" width="0" style="1" hidden="1" customWidth="1"/>
    <col min="8692" max="8692" width="14.33203125" style="1" customWidth="1"/>
    <col min="8693" max="8693" width="7.5546875" style="1" customWidth="1"/>
    <col min="8694" max="8694" width="0" style="1" hidden="1" customWidth="1"/>
    <col min="8695" max="8696" width="14.33203125" style="1" customWidth="1"/>
    <col min="8697" max="8697" width="20.6640625" style="1" customWidth="1"/>
    <col min="8698" max="8698" width="14.44140625" style="1" customWidth="1"/>
    <col min="8699" max="8699" width="15" style="1" customWidth="1"/>
    <col min="8700" max="8700" width="2.6640625" style="1" customWidth="1"/>
    <col min="8701" max="8701" width="11.6640625" style="1" customWidth="1"/>
    <col min="8702" max="8702" width="11.5546875" style="1" customWidth="1"/>
    <col min="8703" max="8703" width="2.33203125" style="1" customWidth="1"/>
    <col min="8704" max="8704" width="41" style="1" customWidth="1"/>
    <col min="8705" max="8705" width="14.33203125" style="1" customWidth="1"/>
    <col min="8706" max="8707" width="11.5546875" style="1" customWidth="1"/>
    <col min="8708" max="8708" width="21.6640625" style="1" customWidth="1"/>
    <col min="8709" max="8900" width="11.44140625" style="1"/>
    <col min="8901" max="8901" width="21.6640625" style="1" customWidth="1"/>
    <col min="8902" max="8902" width="13.6640625" style="1" customWidth="1"/>
    <col min="8903" max="8903" width="38.6640625" style="1" customWidth="1"/>
    <col min="8904" max="8904" width="3" style="1" bestFit="1" customWidth="1"/>
    <col min="8905" max="8905" width="32.33203125" style="1" customWidth="1"/>
    <col min="8906" max="8906" width="46.33203125" style="1" customWidth="1"/>
    <col min="8907" max="8907" width="19" style="1" customWidth="1"/>
    <col min="8908" max="8908" width="0" style="1" hidden="1" customWidth="1"/>
    <col min="8909" max="8909" width="17.6640625" style="1" customWidth="1"/>
    <col min="8910" max="8910" width="0" style="1" hidden="1" customWidth="1"/>
    <col min="8911" max="8911" width="22.33203125" style="1" customWidth="1"/>
    <col min="8912" max="8912" width="5.33203125" style="1" customWidth="1"/>
    <col min="8913" max="8913" width="36.33203125" style="1" customWidth="1"/>
    <col min="8914" max="8914" width="5.6640625" style="1" customWidth="1"/>
    <col min="8915" max="8915" width="0" style="1" hidden="1" customWidth="1"/>
    <col min="8916" max="8916" width="20.6640625" style="1" customWidth="1"/>
    <col min="8917" max="8917" width="4.6640625" style="1" customWidth="1"/>
    <col min="8918" max="8918" width="0" style="1" hidden="1" customWidth="1"/>
    <col min="8919" max="8919" width="24.6640625" style="1" customWidth="1"/>
    <col min="8920" max="8920" width="12.33203125" style="1" customWidth="1"/>
    <col min="8921" max="8921" width="0" style="1" hidden="1" customWidth="1"/>
    <col min="8922" max="8922" width="3.44140625" style="1" customWidth="1"/>
    <col min="8923" max="8923" width="0" style="1" hidden="1" customWidth="1"/>
    <col min="8924" max="8924" width="17.6640625" style="1" customWidth="1"/>
    <col min="8925" max="8925" width="3.44140625" style="1" customWidth="1"/>
    <col min="8926" max="8926" width="0" style="1" hidden="1" customWidth="1"/>
    <col min="8927" max="8927" width="23.6640625" style="1" customWidth="1"/>
    <col min="8928" max="8928" width="10" style="1" customWidth="1"/>
    <col min="8929" max="8929" width="0" style="1" hidden="1" customWidth="1"/>
    <col min="8930" max="8931" width="14.6640625" style="1" customWidth="1"/>
    <col min="8932" max="8932" width="12.6640625" style="1" customWidth="1"/>
    <col min="8933" max="8933" width="3.33203125" style="1" customWidth="1"/>
    <col min="8934" max="8934" width="30.33203125" style="1" customWidth="1"/>
    <col min="8935" max="8935" width="5" style="1" customWidth="1"/>
    <col min="8936" max="8936" width="0" style="1" hidden="1" customWidth="1"/>
    <col min="8937" max="8937" width="14.33203125" style="1" customWidth="1"/>
    <col min="8938" max="8938" width="5.6640625" style="1" customWidth="1"/>
    <col min="8939" max="8939" width="0" style="1" hidden="1" customWidth="1"/>
    <col min="8940" max="8940" width="17.33203125" style="1" customWidth="1"/>
    <col min="8941" max="8941" width="12.6640625" style="1" customWidth="1"/>
    <col min="8942" max="8942" width="0" style="1" hidden="1" customWidth="1"/>
    <col min="8943" max="8943" width="5.33203125" style="1" customWidth="1"/>
    <col min="8944" max="8944" width="0" style="1" hidden="1" customWidth="1"/>
    <col min="8945" max="8945" width="17" style="1" customWidth="1"/>
    <col min="8946" max="8946" width="6.33203125" style="1" customWidth="1"/>
    <col min="8947" max="8947" width="0" style="1" hidden="1" customWidth="1"/>
    <col min="8948" max="8948" width="14.33203125" style="1" customWidth="1"/>
    <col min="8949" max="8949" width="7.5546875" style="1" customWidth="1"/>
    <col min="8950" max="8950" width="0" style="1" hidden="1" customWidth="1"/>
    <col min="8951" max="8952" width="14.33203125" style="1" customWidth="1"/>
    <col min="8953" max="8953" width="20.6640625" style="1" customWidth="1"/>
    <col min="8954" max="8954" width="14.44140625" style="1" customWidth="1"/>
    <col min="8955" max="8955" width="15" style="1" customWidth="1"/>
    <col min="8956" max="8956" width="2.6640625" style="1" customWidth="1"/>
    <col min="8957" max="8957" width="11.6640625" style="1" customWidth="1"/>
    <col min="8958" max="8958" width="11.5546875" style="1" customWidth="1"/>
    <col min="8959" max="8959" width="2.33203125" style="1" customWidth="1"/>
    <col min="8960" max="8960" width="41" style="1" customWidth="1"/>
    <col min="8961" max="8961" width="14.33203125" style="1" customWidth="1"/>
    <col min="8962" max="8963" width="11.5546875" style="1" customWidth="1"/>
    <col min="8964" max="8964" width="21.6640625" style="1" customWidth="1"/>
    <col min="8965" max="9156" width="11.44140625" style="1"/>
    <col min="9157" max="9157" width="21.6640625" style="1" customWidth="1"/>
    <col min="9158" max="9158" width="13.6640625" style="1" customWidth="1"/>
    <col min="9159" max="9159" width="38.6640625" style="1" customWidth="1"/>
    <col min="9160" max="9160" width="3" style="1" bestFit="1" customWidth="1"/>
    <col min="9161" max="9161" width="32.33203125" style="1" customWidth="1"/>
    <col min="9162" max="9162" width="46.33203125" style="1" customWidth="1"/>
    <col min="9163" max="9163" width="19" style="1" customWidth="1"/>
    <col min="9164" max="9164" width="0" style="1" hidden="1" customWidth="1"/>
    <col min="9165" max="9165" width="17.6640625" style="1" customWidth="1"/>
    <col min="9166" max="9166" width="0" style="1" hidden="1" customWidth="1"/>
    <col min="9167" max="9167" width="22.33203125" style="1" customWidth="1"/>
    <col min="9168" max="9168" width="5.33203125" style="1" customWidth="1"/>
    <col min="9169" max="9169" width="36.33203125" style="1" customWidth="1"/>
    <col min="9170" max="9170" width="5.6640625" style="1" customWidth="1"/>
    <col min="9171" max="9171" width="0" style="1" hidden="1" customWidth="1"/>
    <col min="9172" max="9172" width="20.6640625" style="1" customWidth="1"/>
    <col min="9173" max="9173" width="4.6640625" style="1" customWidth="1"/>
    <col min="9174" max="9174" width="0" style="1" hidden="1" customWidth="1"/>
    <col min="9175" max="9175" width="24.6640625" style="1" customWidth="1"/>
    <col min="9176" max="9176" width="12.33203125" style="1" customWidth="1"/>
    <col min="9177" max="9177" width="0" style="1" hidden="1" customWidth="1"/>
    <col min="9178" max="9178" width="3.44140625" style="1" customWidth="1"/>
    <col min="9179" max="9179" width="0" style="1" hidden="1" customWidth="1"/>
    <col min="9180" max="9180" width="17.6640625" style="1" customWidth="1"/>
    <col min="9181" max="9181" width="3.44140625" style="1" customWidth="1"/>
    <col min="9182" max="9182" width="0" style="1" hidden="1" customWidth="1"/>
    <col min="9183" max="9183" width="23.6640625" style="1" customWidth="1"/>
    <col min="9184" max="9184" width="10" style="1" customWidth="1"/>
    <col min="9185" max="9185" width="0" style="1" hidden="1" customWidth="1"/>
    <col min="9186" max="9187" width="14.6640625" style="1" customWidth="1"/>
    <col min="9188" max="9188" width="12.6640625" style="1" customWidth="1"/>
    <col min="9189" max="9189" width="3.33203125" style="1" customWidth="1"/>
    <col min="9190" max="9190" width="30.33203125" style="1" customWidth="1"/>
    <col min="9191" max="9191" width="5" style="1" customWidth="1"/>
    <col min="9192" max="9192" width="0" style="1" hidden="1" customWidth="1"/>
    <col min="9193" max="9193" width="14.33203125" style="1" customWidth="1"/>
    <col min="9194" max="9194" width="5.6640625" style="1" customWidth="1"/>
    <col min="9195" max="9195" width="0" style="1" hidden="1" customWidth="1"/>
    <col min="9196" max="9196" width="17.33203125" style="1" customWidth="1"/>
    <col min="9197" max="9197" width="12.6640625" style="1" customWidth="1"/>
    <col min="9198" max="9198" width="0" style="1" hidden="1" customWidth="1"/>
    <col min="9199" max="9199" width="5.33203125" style="1" customWidth="1"/>
    <col min="9200" max="9200" width="0" style="1" hidden="1" customWidth="1"/>
    <col min="9201" max="9201" width="17" style="1" customWidth="1"/>
    <col min="9202" max="9202" width="6.33203125" style="1" customWidth="1"/>
    <col min="9203" max="9203" width="0" style="1" hidden="1" customWidth="1"/>
    <col min="9204" max="9204" width="14.33203125" style="1" customWidth="1"/>
    <col min="9205" max="9205" width="7.5546875" style="1" customWidth="1"/>
    <col min="9206" max="9206" width="0" style="1" hidden="1" customWidth="1"/>
    <col min="9207" max="9208" width="14.33203125" style="1" customWidth="1"/>
    <col min="9209" max="9209" width="20.6640625" style="1" customWidth="1"/>
    <col min="9210" max="9210" width="14.44140625" style="1" customWidth="1"/>
    <col min="9211" max="9211" width="15" style="1" customWidth="1"/>
    <col min="9212" max="9212" width="2.6640625" style="1" customWidth="1"/>
    <col min="9213" max="9213" width="11.6640625" style="1" customWidth="1"/>
    <col min="9214" max="9214" width="11.5546875" style="1" customWidth="1"/>
    <col min="9215" max="9215" width="2.33203125" style="1" customWidth="1"/>
    <col min="9216" max="9216" width="41" style="1" customWidth="1"/>
    <col min="9217" max="9217" width="14.33203125" style="1" customWidth="1"/>
    <col min="9218" max="9219" width="11.5546875" style="1" customWidth="1"/>
    <col min="9220" max="9220" width="21.6640625" style="1" customWidth="1"/>
    <col min="9221" max="9412" width="11.44140625" style="1"/>
    <col min="9413" max="9413" width="21.6640625" style="1" customWidth="1"/>
    <col min="9414" max="9414" width="13.6640625" style="1" customWidth="1"/>
    <col min="9415" max="9415" width="38.6640625" style="1" customWidth="1"/>
    <col min="9416" max="9416" width="3" style="1" bestFit="1" customWidth="1"/>
    <col min="9417" max="9417" width="32.33203125" style="1" customWidth="1"/>
    <col min="9418" max="9418" width="46.33203125" style="1" customWidth="1"/>
    <col min="9419" max="9419" width="19" style="1" customWidth="1"/>
    <col min="9420" max="9420" width="0" style="1" hidden="1" customWidth="1"/>
    <col min="9421" max="9421" width="17.6640625" style="1" customWidth="1"/>
    <col min="9422" max="9422" width="0" style="1" hidden="1" customWidth="1"/>
    <col min="9423" max="9423" width="22.33203125" style="1" customWidth="1"/>
    <col min="9424" max="9424" width="5.33203125" style="1" customWidth="1"/>
    <col min="9425" max="9425" width="36.33203125" style="1" customWidth="1"/>
    <col min="9426" max="9426" width="5.6640625" style="1" customWidth="1"/>
    <col min="9427" max="9427" width="0" style="1" hidden="1" customWidth="1"/>
    <col min="9428" max="9428" width="20.6640625" style="1" customWidth="1"/>
    <col min="9429" max="9429" width="4.6640625" style="1" customWidth="1"/>
    <col min="9430" max="9430" width="0" style="1" hidden="1" customWidth="1"/>
    <col min="9431" max="9431" width="24.6640625" style="1" customWidth="1"/>
    <col min="9432" max="9432" width="12.33203125" style="1" customWidth="1"/>
    <col min="9433" max="9433" width="0" style="1" hidden="1" customWidth="1"/>
    <col min="9434" max="9434" width="3.44140625" style="1" customWidth="1"/>
    <col min="9435" max="9435" width="0" style="1" hidden="1" customWidth="1"/>
    <col min="9436" max="9436" width="17.6640625" style="1" customWidth="1"/>
    <col min="9437" max="9437" width="3.44140625" style="1" customWidth="1"/>
    <col min="9438" max="9438" width="0" style="1" hidden="1" customWidth="1"/>
    <col min="9439" max="9439" width="23.6640625" style="1" customWidth="1"/>
    <col min="9440" max="9440" width="10" style="1" customWidth="1"/>
    <col min="9441" max="9441" width="0" style="1" hidden="1" customWidth="1"/>
    <col min="9442" max="9443" width="14.6640625" style="1" customWidth="1"/>
    <col min="9444" max="9444" width="12.6640625" style="1" customWidth="1"/>
    <col min="9445" max="9445" width="3.33203125" style="1" customWidth="1"/>
    <col min="9446" max="9446" width="30.33203125" style="1" customWidth="1"/>
    <col min="9447" max="9447" width="5" style="1" customWidth="1"/>
    <col min="9448" max="9448" width="0" style="1" hidden="1" customWidth="1"/>
    <col min="9449" max="9449" width="14.33203125" style="1" customWidth="1"/>
    <col min="9450" max="9450" width="5.6640625" style="1" customWidth="1"/>
    <col min="9451" max="9451" width="0" style="1" hidden="1" customWidth="1"/>
    <col min="9452" max="9452" width="17.33203125" style="1" customWidth="1"/>
    <col min="9453" max="9453" width="12.6640625" style="1" customWidth="1"/>
    <col min="9454" max="9454" width="0" style="1" hidden="1" customWidth="1"/>
    <col min="9455" max="9455" width="5.33203125" style="1" customWidth="1"/>
    <col min="9456" max="9456" width="0" style="1" hidden="1" customWidth="1"/>
    <col min="9457" max="9457" width="17" style="1" customWidth="1"/>
    <col min="9458" max="9458" width="6.33203125" style="1" customWidth="1"/>
    <col min="9459" max="9459" width="0" style="1" hidden="1" customWidth="1"/>
    <col min="9460" max="9460" width="14.33203125" style="1" customWidth="1"/>
    <col min="9461" max="9461" width="7.5546875" style="1" customWidth="1"/>
    <col min="9462" max="9462" width="0" style="1" hidden="1" customWidth="1"/>
    <col min="9463" max="9464" width="14.33203125" style="1" customWidth="1"/>
    <col min="9465" max="9465" width="20.6640625" style="1" customWidth="1"/>
    <col min="9466" max="9466" width="14.44140625" style="1" customWidth="1"/>
    <col min="9467" max="9467" width="15" style="1" customWidth="1"/>
    <col min="9468" max="9468" width="2.6640625" style="1" customWidth="1"/>
    <col min="9469" max="9469" width="11.6640625" style="1" customWidth="1"/>
    <col min="9470" max="9470" width="11.5546875" style="1" customWidth="1"/>
    <col min="9471" max="9471" width="2.33203125" style="1" customWidth="1"/>
    <col min="9472" max="9472" width="41" style="1" customWidth="1"/>
    <col min="9473" max="9473" width="14.33203125" style="1" customWidth="1"/>
    <col min="9474" max="9475" width="11.5546875" style="1" customWidth="1"/>
    <col min="9476" max="9476" width="21.6640625" style="1" customWidth="1"/>
    <col min="9477" max="9668" width="11.44140625" style="1"/>
    <col min="9669" max="9669" width="21.6640625" style="1" customWidth="1"/>
    <col min="9670" max="9670" width="13.6640625" style="1" customWidth="1"/>
    <col min="9671" max="9671" width="38.6640625" style="1" customWidth="1"/>
    <col min="9672" max="9672" width="3" style="1" bestFit="1" customWidth="1"/>
    <col min="9673" max="9673" width="32.33203125" style="1" customWidth="1"/>
    <col min="9674" max="9674" width="46.33203125" style="1" customWidth="1"/>
    <col min="9675" max="9675" width="19" style="1" customWidth="1"/>
    <col min="9676" max="9676" width="0" style="1" hidden="1" customWidth="1"/>
    <col min="9677" max="9677" width="17.6640625" style="1" customWidth="1"/>
    <col min="9678" max="9678" width="0" style="1" hidden="1" customWidth="1"/>
    <col min="9679" max="9679" width="22.33203125" style="1" customWidth="1"/>
    <col min="9680" max="9680" width="5.33203125" style="1" customWidth="1"/>
    <col min="9681" max="9681" width="36.33203125" style="1" customWidth="1"/>
    <col min="9682" max="9682" width="5.6640625" style="1" customWidth="1"/>
    <col min="9683" max="9683" width="0" style="1" hidden="1" customWidth="1"/>
    <col min="9684" max="9684" width="20.6640625" style="1" customWidth="1"/>
    <col min="9685" max="9685" width="4.6640625" style="1" customWidth="1"/>
    <col min="9686" max="9686" width="0" style="1" hidden="1" customWidth="1"/>
    <col min="9687" max="9687" width="24.6640625" style="1" customWidth="1"/>
    <col min="9688" max="9688" width="12.33203125" style="1" customWidth="1"/>
    <col min="9689" max="9689" width="0" style="1" hidden="1" customWidth="1"/>
    <col min="9690" max="9690" width="3.44140625" style="1" customWidth="1"/>
    <col min="9691" max="9691" width="0" style="1" hidden="1" customWidth="1"/>
    <col min="9692" max="9692" width="17.6640625" style="1" customWidth="1"/>
    <col min="9693" max="9693" width="3.44140625" style="1" customWidth="1"/>
    <col min="9694" max="9694" width="0" style="1" hidden="1" customWidth="1"/>
    <col min="9695" max="9695" width="23.6640625" style="1" customWidth="1"/>
    <col min="9696" max="9696" width="10" style="1" customWidth="1"/>
    <col min="9697" max="9697" width="0" style="1" hidden="1" customWidth="1"/>
    <col min="9698" max="9699" width="14.6640625" style="1" customWidth="1"/>
    <col min="9700" max="9700" width="12.6640625" style="1" customWidth="1"/>
    <col min="9701" max="9701" width="3.33203125" style="1" customWidth="1"/>
    <col min="9702" max="9702" width="30.33203125" style="1" customWidth="1"/>
    <col min="9703" max="9703" width="5" style="1" customWidth="1"/>
    <col min="9704" max="9704" width="0" style="1" hidden="1" customWidth="1"/>
    <col min="9705" max="9705" width="14.33203125" style="1" customWidth="1"/>
    <col min="9706" max="9706" width="5.6640625" style="1" customWidth="1"/>
    <col min="9707" max="9707" width="0" style="1" hidden="1" customWidth="1"/>
    <col min="9708" max="9708" width="17.33203125" style="1" customWidth="1"/>
    <col min="9709" max="9709" width="12.6640625" style="1" customWidth="1"/>
    <col min="9710" max="9710" width="0" style="1" hidden="1" customWidth="1"/>
    <col min="9711" max="9711" width="5.33203125" style="1" customWidth="1"/>
    <col min="9712" max="9712" width="0" style="1" hidden="1" customWidth="1"/>
    <col min="9713" max="9713" width="17" style="1" customWidth="1"/>
    <col min="9714" max="9714" width="6.33203125" style="1" customWidth="1"/>
    <col min="9715" max="9715" width="0" style="1" hidden="1" customWidth="1"/>
    <col min="9716" max="9716" width="14.33203125" style="1" customWidth="1"/>
    <col min="9717" max="9717" width="7.5546875" style="1" customWidth="1"/>
    <col min="9718" max="9718" width="0" style="1" hidden="1" customWidth="1"/>
    <col min="9719" max="9720" width="14.33203125" style="1" customWidth="1"/>
    <col min="9721" max="9721" width="20.6640625" style="1" customWidth="1"/>
    <col min="9722" max="9722" width="14.44140625" style="1" customWidth="1"/>
    <col min="9723" max="9723" width="15" style="1" customWidth="1"/>
    <col min="9724" max="9724" width="2.6640625" style="1" customWidth="1"/>
    <col min="9725" max="9725" width="11.6640625" style="1" customWidth="1"/>
    <col min="9726" max="9726" width="11.5546875" style="1" customWidth="1"/>
    <col min="9727" max="9727" width="2.33203125" style="1" customWidth="1"/>
    <col min="9728" max="9728" width="41" style="1" customWidth="1"/>
    <col min="9729" max="9729" width="14.33203125" style="1" customWidth="1"/>
    <col min="9730" max="9731" width="11.5546875" style="1" customWidth="1"/>
    <col min="9732" max="9732" width="21.6640625" style="1" customWidth="1"/>
    <col min="9733" max="9924" width="11.44140625" style="1"/>
    <col min="9925" max="9925" width="21.6640625" style="1" customWidth="1"/>
    <col min="9926" max="9926" width="13.6640625" style="1" customWidth="1"/>
    <col min="9927" max="9927" width="38.6640625" style="1" customWidth="1"/>
    <col min="9928" max="9928" width="3" style="1" bestFit="1" customWidth="1"/>
    <col min="9929" max="9929" width="32.33203125" style="1" customWidth="1"/>
    <col min="9930" max="9930" width="46.33203125" style="1" customWidth="1"/>
    <col min="9931" max="9931" width="19" style="1" customWidth="1"/>
    <col min="9932" max="9932" width="0" style="1" hidden="1" customWidth="1"/>
    <col min="9933" max="9933" width="17.6640625" style="1" customWidth="1"/>
    <col min="9934" max="9934" width="0" style="1" hidden="1" customWidth="1"/>
    <col min="9935" max="9935" width="22.33203125" style="1" customWidth="1"/>
    <col min="9936" max="9936" width="5.33203125" style="1" customWidth="1"/>
    <col min="9937" max="9937" width="36.33203125" style="1" customWidth="1"/>
    <col min="9938" max="9938" width="5.6640625" style="1" customWidth="1"/>
    <col min="9939" max="9939" width="0" style="1" hidden="1" customWidth="1"/>
    <col min="9940" max="9940" width="20.6640625" style="1" customWidth="1"/>
    <col min="9941" max="9941" width="4.6640625" style="1" customWidth="1"/>
    <col min="9942" max="9942" width="0" style="1" hidden="1" customWidth="1"/>
    <col min="9943" max="9943" width="24.6640625" style="1" customWidth="1"/>
    <col min="9944" max="9944" width="12.33203125" style="1" customWidth="1"/>
    <col min="9945" max="9945" width="0" style="1" hidden="1" customWidth="1"/>
    <col min="9946" max="9946" width="3.44140625" style="1" customWidth="1"/>
    <col min="9947" max="9947" width="0" style="1" hidden="1" customWidth="1"/>
    <col min="9948" max="9948" width="17.6640625" style="1" customWidth="1"/>
    <col min="9949" max="9949" width="3.44140625" style="1" customWidth="1"/>
    <col min="9950" max="9950" width="0" style="1" hidden="1" customWidth="1"/>
    <col min="9951" max="9951" width="23.6640625" style="1" customWidth="1"/>
    <col min="9952" max="9952" width="10" style="1" customWidth="1"/>
    <col min="9953" max="9953" width="0" style="1" hidden="1" customWidth="1"/>
    <col min="9954" max="9955" width="14.6640625" style="1" customWidth="1"/>
    <col min="9956" max="9956" width="12.6640625" style="1" customWidth="1"/>
    <col min="9957" max="9957" width="3.33203125" style="1" customWidth="1"/>
    <col min="9958" max="9958" width="30.33203125" style="1" customWidth="1"/>
    <col min="9959" max="9959" width="5" style="1" customWidth="1"/>
    <col min="9960" max="9960" width="0" style="1" hidden="1" customWidth="1"/>
    <col min="9961" max="9961" width="14.33203125" style="1" customWidth="1"/>
    <col min="9962" max="9962" width="5.6640625" style="1" customWidth="1"/>
    <col min="9963" max="9963" width="0" style="1" hidden="1" customWidth="1"/>
    <col min="9964" max="9964" width="17.33203125" style="1" customWidth="1"/>
    <col min="9965" max="9965" width="12.6640625" style="1" customWidth="1"/>
    <col min="9966" max="9966" width="0" style="1" hidden="1" customWidth="1"/>
    <col min="9967" max="9967" width="5.33203125" style="1" customWidth="1"/>
    <col min="9968" max="9968" width="0" style="1" hidden="1" customWidth="1"/>
    <col min="9969" max="9969" width="17" style="1" customWidth="1"/>
    <col min="9970" max="9970" width="6.33203125" style="1" customWidth="1"/>
    <col min="9971" max="9971" width="0" style="1" hidden="1" customWidth="1"/>
    <col min="9972" max="9972" width="14.33203125" style="1" customWidth="1"/>
    <col min="9973" max="9973" width="7.5546875" style="1" customWidth="1"/>
    <col min="9974" max="9974" width="0" style="1" hidden="1" customWidth="1"/>
    <col min="9975" max="9976" width="14.33203125" style="1" customWidth="1"/>
    <col min="9977" max="9977" width="20.6640625" style="1" customWidth="1"/>
    <col min="9978" max="9978" width="14.44140625" style="1" customWidth="1"/>
    <col min="9979" max="9979" width="15" style="1" customWidth="1"/>
    <col min="9980" max="9980" width="2.6640625" style="1" customWidth="1"/>
    <col min="9981" max="9981" width="11.6640625" style="1" customWidth="1"/>
    <col min="9982" max="9982" width="11.5546875" style="1" customWidth="1"/>
    <col min="9983" max="9983" width="2.33203125" style="1" customWidth="1"/>
    <col min="9984" max="9984" width="41" style="1" customWidth="1"/>
    <col min="9985" max="9985" width="14.33203125" style="1" customWidth="1"/>
    <col min="9986" max="9987" width="11.5546875" style="1" customWidth="1"/>
    <col min="9988" max="9988" width="21.6640625" style="1" customWidth="1"/>
    <col min="9989" max="10180" width="11.44140625" style="1"/>
    <col min="10181" max="10181" width="21.6640625" style="1" customWidth="1"/>
    <col min="10182" max="10182" width="13.6640625" style="1" customWidth="1"/>
    <col min="10183" max="10183" width="38.6640625" style="1" customWidth="1"/>
    <col min="10184" max="10184" width="3" style="1" bestFit="1" customWidth="1"/>
    <col min="10185" max="10185" width="32.33203125" style="1" customWidth="1"/>
    <col min="10186" max="10186" width="46.33203125" style="1" customWidth="1"/>
    <col min="10187" max="10187" width="19" style="1" customWidth="1"/>
    <col min="10188" max="10188" width="0" style="1" hidden="1" customWidth="1"/>
    <col min="10189" max="10189" width="17.6640625" style="1" customWidth="1"/>
    <col min="10190" max="10190" width="0" style="1" hidden="1" customWidth="1"/>
    <col min="10191" max="10191" width="22.33203125" style="1" customWidth="1"/>
    <col min="10192" max="10192" width="5.33203125" style="1" customWidth="1"/>
    <col min="10193" max="10193" width="36.33203125" style="1" customWidth="1"/>
    <col min="10194" max="10194" width="5.6640625" style="1" customWidth="1"/>
    <col min="10195" max="10195" width="0" style="1" hidden="1" customWidth="1"/>
    <col min="10196" max="10196" width="20.6640625" style="1" customWidth="1"/>
    <col min="10197" max="10197" width="4.6640625" style="1" customWidth="1"/>
    <col min="10198" max="10198" width="0" style="1" hidden="1" customWidth="1"/>
    <col min="10199" max="10199" width="24.6640625" style="1" customWidth="1"/>
    <col min="10200" max="10200" width="12.33203125" style="1" customWidth="1"/>
    <col min="10201" max="10201" width="0" style="1" hidden="1" customWidth="1"/>
    <col min="10202" max="10202" width="3.44140625" style="1" customWidth="1"/>
    <col min="10203" max="10203" width="0" style="1" hidden="1" customWidth="1"/>
    <col min="10204" max="10204" width="17.6640625" style="1" customWidth="1"/>
    <col min="10205" max="10205" width="3.44140625" style="1" customWidth="1"/>
    <col min="10206" max="10206" width="0" style="1" hidden="1" customWidth="1"/>
    <col min="10207" max="10207" width="23.6640625" style="1" customWidth="1"/>
    <col min="10208" max="10208" width="10" style="1" customWidth="1"/>
    <col min="10209" max="10209" width="0" style="1" hidden="1" customWidth="1"/>
    <col min="10210" max="10211" width="14.6640625" style="1" customWidth="1"/>
    <col min="10212" max="10212" width="12.6640625" style="1" customWidth="1"/>
    <col min="10213" max="10213" width="3.33203125" style="1" customWidth="1"/>
    <col min="10214" max="10214" width="30.33203125" style="1" customWidth="1"/>
    <col min="10215" max="10215" width="5" style="1" customWidth="1"/>
    <col min="10216" max="10216" width="0" style="1" hidden="1" customWidth="1"/>
    <col min="10217" max="10217" width="14.33203125" style="1" customWidth="1"/>
    <col min="10218" max="10218" width="5.6640625" style="1" customWidth="1"/>
    <col min="10219" max="10219" width="0" style="1" hidden="1" customWidth="1"/>
    <col min="10220" max="10220" width="17.33203125" style="1" customWidth="1"/>
    <col min="10221" max="10221" width="12.6640625" style="1" customWidth="1"/>
    <col min="10222" max="10222" width="0" style="1" hidden="1" customWidth="1"/>
    <col min="10223" max="10223" width="5.33203125" style="1" customWidth="1"/>
    <col min="10224" max="10224" width="0" style="1" hidden="1" customWidth="1"/>
    <col min="10225" max="10225" width="17" style="1" customWidth="1"/>
    <col min="10226" max="10226" width="6.33203125" style="1" customWidth="1"/>
    <col min="10227" max="10227" width="0" style="1" hidden="1" customWidth="1"/>
    <col min="10228" max="10228" width="14.33203125" style="1" customWidth="1"/>
    <col min="10229" max="10229" width="7.5546875" style="1" customWidth="1"/>
    <col min="10230" max="10230" width="0" style="1" hidden="1" customWidth="1"/>
    <col min="10231" max="10232" width="14.33203125" style="1" customWidth="1"/>
    <col min="10233" max="10233" width="20.6640625" style="1" customWidth="1"/>
    <col min="10234" max="10234" width="14.44140625" style="1" customWidth="1"/>
    <col min="10235" max="10235" width="15" style="1" customWidth="1"/>
    <col min="10236" max="10236" width="2.6640625" style="1" customWidth="1"/>
    <col min="10237" max="10237" width="11.6640625" style="1" customWidth="1"/>
    <col min="10238" max="10238" width="11.5546875" style="1" customWidth="1"/>
    <col min="10239" max="10239" width="2.33203125" style="1" customWidth="1"/>
    <col min="10240" max="10240" width="41" style="1" customWidth="1"/>
    <col min="10241" max="10241" width="14.33203125" style="1" customWidth="1"/>
    <col min="10242" max="10243" width="11.5546875" style="1" customWidth="1"/>
    <col min="10244" max="10244" width="21.6640625" style="1" customWidth="1"/>
    <col min="10245" max="10436" width="11.44140625" style="1"/>
    <col min="10437" max="10437" width="21.6640625" style="1" customWidth="1"/>
    <col min="10438" max="10438" width="13.6640625" style="1" customWidth="1"/>
    <col min="10439" max="10439" width="38.6640625" style="1" customWidth="1"/>
    <col min="10440" max="10440" width="3" style="1" bestFit="1" customWidth="1"/>
    <col min="10441" max="10441" width="32.33203125" style="1" customWidth="1"/>
    <col min="10442" max="10442" width="46.33203125" style="1" customWidth="1"/>
    <col min="10443" max="10443" width="19" style="1" customWidth="1"/>
    <col min="10444" max="10444" width="0" style="1" hidden="1" customWidth="1"/>
    <col min="10445" max="10445" width="17.6640625" style="1" customWidth="1"/>
    <col min="10446" max="10446" width="0" style="1" hidden="1" customWidth="1"/>
    <col min="10447" max="10447" width="22.33203125" style="1" customWidth="1"/>
    <col min="10448" max="10448" width="5.33203125" style="1" customWidth="1"/>
    <col min="10449" max="10449" width="36.33203125" style="1" customWidth="1"/>
    <col min="10450" max="10450" width="5.6640625" style="1" customWidth="1"/>
    <col min="10451" max="10451" width="0" style="1" hidden="1" customWidth="1"/>
    <col min="10452" max="10452" width="20.6640625" style="1" customWidth="1"/>
    <col min="10453" max="10453" width="4.6640625" style="1" customWidth="1"/>
    <col min="10454" max="10454" width="0" style="1" hidden="1" customWidth="1"/>
    <col min="10455" max="10455" width="24.6640625" style="1" customWidth="1"/>
    <col min="10456" max="10456" width="12.33203125" style="1" customWidth="1"/>
    <col min="10457" max="10457" width="0" style="1" hidden="1" customWidth="1"/>
    <col min="10458" max="10458" width="3.44140625" style="1" customWidth="1"/>
    <col min="10459" max="10459" width="0" style="1" hidden="1" customWidth="1"/>
    <col min="10460" max="10460" width="17.6640625" style="1" customWidth="1"/>
    <col min="10461" max="10461" width="3.44140625" style="1" customWidth="1"/>
    <col min="10462" max="10462" width="0" style="1" hidden="1" customWidth="1"/>
    <col min="10463" max="10463" width="23.6640625" style="1" customWidth="1"/>
    <col min="10464" max="10464" width="10" style="1" customWidth="1"/>
    <col min="10465" max="10465" width="0" style="1" hidden="1" customWidth="1"/>
    <col min="10466" max="10467" width="14.6640625" style="1" customWidth="1"/>
    <col min="10468" max="10468" width="12.6640625" style="1" customWidth="1"/>
    <col min="10469" max="10469" width="3.33203125" style="1" customWidth="1"/>
    <col min="10470" max="10470" width="30.33203125" style="1" customWidth="1"/>
    <col min="10471" max="10471" width="5" style="1" customWidth="1"/>
    <col min="10472" max="10472" width="0" style="1" hidden="1" customWidth="1"/>
    <col min="10473" max="10473" width="14.33203125" style="1" customWidth="1"/>
    <col min="10474" max="10474" width="5.6640625" style="1" customWidth="1"/>
    <col min="10475" max="10475" width="0" style="1" hidden="1" customWidth="1"/>
    <col min="10476" max="10476" width="17.33203125" style="1" customWidth="1"/>
    <col min="10477" max="10477" width="12.6640625" style="1" customWidth="1"/>
    <col min="10478" max="10478" width="0" style="1" hidden="1" customWidth="1"/>
    <col min="10479" max="10479" width="5.33203125" style="1" customWidth="1"/>
    <col min="10480" max="10480" width="0" style="1" hidden="1" customWidth="1"/>
    <col min="10481" max="10481" width="17" style="1" customWidth="1"/>
    <col min="10482" max="10482" width="6.33203125" style="1" customWidth="1"/>
    <col min="10483" max="10483" width="0" style="1" hidden="1" customWidth="1"/>
    <col min="10484" max="10484" width="14.33203125" style="1" customWidth="1"/>
    <col min="10485" max="10485" width="7.5546875" style="1" customWidth="1"/>
    <col min="10486" max="10486" width="0" style="1" hidden="1" customWidth="1"/>
    <col min="10487" max="10488" width="14.33203125" style="1" customWidth="1"/>
    <col min="10489" max="10489" width="20.6640625" style="1" customWidth="1"/>
    <col min="10490" max="10490" width="14.44140625" style="1" customWidth="1"/>
    <col min="10491" max="10491" width="15" style="1" customWidth="1"/>
    <col min="10492" max="10492" width="2.6640625" style="1" customWidth="1"/>
    <col min="10493" max="10493" width="11.6640625" style="1" customWidth="1"/>
    <col min="10494" max="10494" width="11.5546875" style="1" customWidth="1"/>
    <col min="10495" max="10495" width="2.33203125" style="1" customWidth="1"/>
    <col min="10496" max="10496" width="41" style="1" customWidth="1"/>
    <col min="10497" max="10497" width="14.33203125" style="1" customWidth="1"/>
    <col min="10498" max="10499" width="11.5546875" style="1" customWidth="1"/>
    <col min="10500" max="10500" width="21.6640625" style="1" customWidth="1"/>
    <col min="10501" max="10692" width="11.44140625" style="1"/>
    <col min="10693" max="10693" width="21.6640625" style="1" customWidth="1"/>
    <col min="10694" max="10694" width="13.6640625" style="1" customWidth="1"/>
    <col min="10695" max="10695" width="38.6640625" style="1" customWidth="1"/>
    <col min="10696" max="10696" width="3" style="1" bestFit="1" customWidth="1"/>
    <col min="10697" max="10697" width="32.33203125" style="1" customWidth="1"/>
    <col min="10698" max="10698" width="46.33203125" style="1" customWidth="1"/>
    <col min="10699" max="10699" width="19" style="1" customWidth="1"/>
    <col min="10700" max="10700" width="0" style="1" hidden="1" customWidth="1"/>
    <col min="10701" max="10701" width="17.6640625" style="1" customWidth="1"/>
    <col min="10702" max="10702" width="0" style="1" hidden="1" customWidth="1"/>
    <col min="10703" max="10703" width="22.33203125" style="1" customWidth="1"/>
    <col min="10704" max="10704" width="5.33203125" style="1" customWidth="1"/>
    <col min="10705" max="10705" width="36.33203125" style="1" customWidth="1"/>
    <col min="10706" max="10706" width="5.6640625" style="1" customWidth="1"/>
    <col min="10707" max="10707" width="0" style="1" hidden="1" customWidth="1"/>
    <col min="10708" max="10708" width="20.6640625" style="1" customWidth="1"/>
    <col min="10709" max="10709" width="4.6640625" style="1" customWidth="1"/>
    <col min="10710" max="10710" width="0" style="1" hidden="1" customWidth="1"/>
    <col min="10711" max="10711" width="24.6640625" style="1" customWidth="1"/>
    <col min="10712" max="10712" width="12.33203125" style="1" customWidth="1"/>
    <col min="10713" max="10713" width="0" style="1" hidden="1" customWidth="1"/>
    <col min="10714" max="10714" width="3.44140625" style="1" customWidth="1"/>
    <col min="10715" max="10715" width="0" style="1" hidden="1" customWidth="1"/>
    <col min="10716" max="10716" width="17.6640625" style="1" customWidth="1"/>
    <col min="10717" max="10717" width="3.44140625" style="1" customWidth="1"/>
    <col min="10718" max="10718" width="0" style="1" hidden="1" customWidth="1"/>
    <col min="10719" max="10719" width="23.6640625" style="1" customWidth="1"/>
    <col min="10720" max="10720" width="10" style="1" customWidth="1"/>
    <col min="10721" max="10721" width="0" style="1" hidden="1" customWidth="1"/>
    <col min="10722" max="10723" width="14.6640625" style="1" customWidth="1"/>
    <col min="10724" max="10724" width="12.6640625" style="1" customWidth="1"/>
    <col min="10725" max="10725" width="3.33203125" style="1" customWidth="1"/>
    <col min="10726" max="10726" width="30.33203125" style="1" customWidth="1"/>
    <col min="10727" max="10727" width="5" style="1" customWidth="1"/>
    <col min="10728" max="10728" width="0" style="1" hidden="1" customWidth="1"/>
    <col min="10729" max="10729" width="14.33203125" style="1" customWidth="1"/>
    <col min="10730" max="10730" width="5.6640625" style="1" customWidth="1"/>
    <col min="10731" max="10731" width="0" style="1" hidden="1" customWidth="1"/>
    <col min="10732" max="10732" width="17.33203125" style="1" customWidth="1"/>
    <col min="10733" max="10733" width="12.6640625" style="1" customWidth="1"/>
    <col min="10734" max="10734" width="0" style="1" hidden="1" customWidth="1"/>
    <col min="10735" max="10735" width="5.33203125" style="1" customWidth="1"/>
    <col min="10736" max="10736" width="0" style="1" hidden="1" customWidth="1"/>
    <col min="10737" max="10737" width="17" style="1" customWidth="1"/>
    <col min="10738" max="10738" width="6.33203125" style="1" customWidth="1"/>
    <col min="10739" max="10739" width="0" style="1" hidden="1" customWidth="1"/>
    <col min="10740" max="10740" width="14.33203125" style="1" customWidth="1"/>
    <col min="10741" max="10741" width="7.5546875" style="1" customWidth="1"/>
    <col min="10742" max="10742" width="0" style="1" hidden="1" customWidth="1"/>
    <col min="10743" max="10744" width="14.33203125" style="1" customWidth="1"/>
    <col min="10745" max="10745" width="20.6640625" style="1" customWidth="1"/>
    <col min="10746" max="10746" width="14.44140625" style="1" customWidth="1"/>
    <col min="10747" max="10747" width="15" style="1" customWidth="1"/>
    <col min="10748" max="10748" width="2.6640625" style="1" customWidth="1"/>
    <col min="10749" max="10749" width="11.6640625" style="1" customWidth="1"/>
    <col min="10750" max="10750" width="11.5546875" style="1" customWidth="1"/>
    <col min="10751" max="10751" width="2.33203125" style="1" customWidth="1"/>
    <col min="10752" max="10752" width="41" style="1" customWidth="1"/>
    <col min="10753" max="10753" width="14.33203125" style="1" customWidth="1"/>
    <col min="10754" max="10755" width="11.5546875" style="1" customWidth="1"/>
    <col min="10756" max="10756" width="21.6640625" style="1" customWidth="1"/>
    <col min="10757" max="10948" width="11.44140625" style="1"/>
    <col min="10949" max="10949" width="21.6640625" style="1" customWidth="1"/>
    <col min="10950" max="10950" width="13.6640625" style="1" customWidth="1"/>
    <col min="10951" max="10951" width="38.6640625" style="1" customWidth="1"/>
    <col min="10952" max="10952" width="3" style="1" bestFit="1" customWidth="1"/>
    <col min="10953" max="10953" width="32.33203125" style="1" customWidth="1"/>
    <col min="10954" max="10954" width="46.33203125" style="1" customWidth="1"/>
    <col min="10955" max="10955" width="19" style="1" customWidth="1"/>
    <col min="10956" max="10956" width="0" style="1" hidden="1" customWidth="1"/>
    <col min="10957" max="10957" width="17.6640625" style="1" customWidth="1"/>
    <col min="10958" max="10958" width="0" style="1" hidden="1" customWidth="1"/>
    <col min="10959" max="10959" width="22.33203125" style="1" customWidth="1"/>
    <col min="10960" max="10960" width="5.33203125" style="1" customWidth="1"/>
    <col min="10961" max="10961" width="36.33203125" style="1" customWidth="1"/>
    <col min="10962" max="10962" width="5.6640625" style="1" customWidth="1"/>
    <col min="10963" max="10963" width="0" style="1" hidden="1" customWidth="1"/>
    <col min="10964" max="10964" width="20.6640625" style="1" customWidth="1"/>
    <col min="10965" max="10965" width="4.6640625" style="1" customWidth="1"/>
    <col min="10966" max="10966" width="0" style="1" hidden="1" customWidth="1"/>
    <col min="10967" max="10967" width="24.6640625" style="1" customWidth="1"/>
    <col min="10968" max="10968" width="12.33203125" style="1" customWidth="1"/>
    <col min="10969" max="10969" width="0" style="1" hidden="1" customWidth="1"/>
    <col min="10970" max="10970" width="3.44140625" style="1" customWidth="1"/>
    <col min="10971" max="10971" width="0" style="1" hidden="1" customWidth="1"/>
    <col min="10972" max="10972" width="17.6640625" style="1" customWidth="1"/>
    <col min="10973" max="10973" width="3.44140625" style="1" customWidth="1"/>
    <col min="10974" max="10974" width="0" style="1" hidden="1" customWidth="1"/>
    <col min="10975" max="10975" width="23.6640625" style="1" customWidth="1"/>
    <col min="10976" max="10976" width="10" style="1" customWidth="1"/>
    <col min="10977" max="10977" width="0" style="1" hidden="1" customWidth="1"/>
    <col min="10978" max="10979" width="14.6640625" style="1" customWidth="1"/>
    <col min="10980" max="10980" width="12.6640625" style="1" customWidth="1"/>
    <col min="10981" max="10981" width="3.33203125" style="1" customWidth="1"/>
    <col min="10982" max="10982" width="30.33203125" style="1" customWidth="1"/>
    <col min="10983" max="10983" width="5" style="1" customWidth="1"/>
    <col min="10984" max="10984" width="0" style="1" hidden="1" customWidth="1"/>
    <col min="10985" max="10985" width="14.33203125" style="1" customWidth="1"/>
    <col min="10986" max="10986" width="5.6640625" style="1" customWidth="1"/>
    <col min="10987" max="10987" width="0" style="1" hidden="1" customWidth="1"/>
    <col min="10988" max="10988" width="17.33203125" style="1" customWidth="1"/>
    <col min="10989" max="10989" width="12.6640625" style="1" customWidth="1"/>
    <col min="10990" max="10990" width="0" style="1" hidden="1" customWidth="1"/>
    <col min="10991" max="10991" width="5.33203125" style="1" customWidth="1"/>
    <col min="10992" max="10992" width="0" style="1" hidden="1" customWidth="1"/>
    <col min="10993" max="10993" width="17" style="1" customWidth="1"/>
    <col min="10994" max="10994" width="6.33203125" style="1" customWidth="1"/>
    <col min="10995" max="10995" width="0" style="1" hidden="1" customWidth="1"/>
    <col min="10996" max="10996" width="14.33203125" style="1" customWidth="1"/>
    <col min="10997" max="10997" width="7.5546875" style="1" customWidth="1"/>
    <col min="10998" max="10998" width="0" style="1" hidden="1" customWidth="1"/>
    <col min="10999" max="11000" width="14.33203125" style="1" customWidth="1"/>
    <col min="11001" max="11001" width="20.6640625" style="1" customWidth="1"/>
    <col min="11002" max="11002" width="14.44140625" style="1" customWidth="1"/>
    <col min="11003" max="11003" width="15" style="1" customWidth="1"/>
    <col min="11004" max="11004" width="2.6640625" style="1" customWidth="1"/>
    <col min="11005" max="11005" width="11.6640625" style="1" customWidth="1"/>
    <col min="11006" max="11006" width="11.5546875" style="1" customWidth="1"/>
    <col min="11007" max="11007" width="2.33203125" style="1" customWidth="1"/>
    <col min="11008" max="11008" width="41" style="1" customWidth="1"/>
    <col min="11009" max="11009" width="14.33203125" style="1" customWidth="1"/>
    <col min="11010" max="11011" width="11.5546875" style="1" customWidth="1"/>
    <col min="11012" max="11012" width="21.6640625" style="1" customWidth="1"/>
    <col min="11013" max="11204" width="11.44140625" style="1"/>
    <col min="11205" max="11205" width="21.6640625" style="1" customWidth="1"/>
    <col min="11206" max="11206" width="13.6640625" style="1" customWidth="1"/>
    <col min="11207" max="11207" width="38.6640625" style="1" customWidth="1"/>
    <col min="11208" max="11208" width="3" style="1" bestFit="1" customWidth="1"/>
    <col min="11209" max="11209" width="32.33203125" style="1" customWidth="1"/>
    <col min="11210" max="11210" width="46.33203125" style="1" customWidth="1"/>
    <col min="11211" max="11211" width="19" style="1" customWidth="1"/>
    <col min="11212" max="11212" width="0" style="1" hidden="1" customWidth="1"/>
    <col min="11213" max="11213" width="17.6640625" style="1" customWidth="1"/>
    <col min="11214" max="11214" width="0" style="1" hidden="1" customWidth="1"/>
    <col min="11215" max="11215" width="22.33203125" style="1" customWidth="1"/>
    <col min="11216" max="11216" width="5.33203125" style="1" customWidth="1"/>
    <col min="11217" max="11217" width="36.33203125" style="1" customWidth="1"/>
    <col min="11218" max="11218" width="5.6640625" style="1" customWidth="1"/>
    <col min="11219" max="11219" width="0" style="1" hidden="1" customWidth="1"/>
    <col min="11220" max="11220" width="20.6640625" style="1" customWidth="1"/>
    <col min="11221" max="11221" width="4.6640625" style="1" customWidth="1"/>
    <col min="11222" max="11222" width="0" style="1" hidden="1" customWidth="1"/>
    <col min="11223" max="11223" width="24.6640625" style="1" customWidth="1"/>
    <col min="11224" max="11224" width="12.33203125" style="1" customWidth="1"/>
    <col min="11225" max="11225" width="0" style="1" hidden="1" customWidth="1"/>
    <col min="11226" max="11226" width="3.44140625" style="1" customWidth="1"/>
    <col min="11227" max="11227" width="0" style="1" hidden="1" customWidth="1"/>
    <col min="11228" max="11228" width="17.6640625" style="1" customWidth="1"/>
    <col min="11229" max="11229" width="3.44140625" style="1" customWidth="1"/>
    <col min="11230" max="11230" width="0" style="1" hidden="1" customWidth="1"/>
    <col min="11231" max="11231" width="23.6640625" style="1" customWidth="1"/>
    <col min="11232" max="11232" width="10" style="1" customWidth="1"/>
    <col min="11233" max="11233" width="0" style="1" hidden="1" customWidth="1"/>
    <col min="11234" max="11235" width="14.6640625" style="1" customWidth="1"/>
    <col min="11236" max="11236" width="12.6640625" style="1" customWidth="1"/>
    <col min="11237" max="11237" width="3.33203125" style="1" customWidth="1"/>
    <col min="11238" max="11238" width="30.33203125" style="1" customWidth="1"/>
    <col min="11239" max="11239" width="5" style="1" customWidth="1"/>
    <col min="11240" max="11240" width="0" style="1" hidden="1" customWidth="1"/>
    <col min="11241" max="11241" width="14.33203125" style="1" customWidth="1"/>
    <col min="11242" max="11242" width="5.6640625" style="1" customWidth="1"/>
    <col min="11243" max="11243" width="0" style="1" hidden="1" customWidth="1"/>
    <col min="11244" max="11244" width="17.33203125" style="1" customWidth="1"/>
    <col min="11245" max="11245" width="12.6640625" style="1" customWidth="1"/>
    <col min="11246" max="11246" width="0" style="1" hidden="1" customWidth="1"/>
    <col min="11247" max="11247" width="5.33203125" style="1" customWidth="1"/>
    <col min="11248" max="11248" width="0" style="1" hidden="1" customWidth="1"/>
    <col min="11249" max="11249" width="17" style="1" customWidth="1"/>
    <col min="11250" max="11250" width="6.33203125" style="1" customWidth="1"/>
    <col min="11251" max="11251" width="0" style="1" hidden="1" customWidth="1"/>
    <col min="11252" max="11252" width="14.33203125" style="1" customWidth="1"/>
    <col min="11253" max="11253" width="7.5546875" style="1" customWidth="1"/>
    <col min="11254" max="11254" width="0" style="1" hidden="1" customWidth="1"/>
    <col min="11255" max="11256" width="14.33203125" style="1" customWidth="1"/>
    <col min="11257" max="11257" width="20.6640625" style="1" customWidth="1"/>
    <col min="11258" max="11258" width="14.44140625" style="1" customWidth="1"/>
    <col min="11259" max="11259" width="15" style="1" customWidth="1"/>
    <col min="11260" max="11260" width="2.6640625" style="1" customWidth="1"/>
    <col min="11261" max="11261" width="11.6640625" style="1" customWidth="1"/>
    <col min="11262" max="11262" width="11.5546875" style="1" customWidth="1"/>
    <col min="11263" max="11263" width="2.33203125" style="1" customWidth="1"/>
    <col min="11264" max="11264" width="41" style="1" customWidth="1"/>
    <col min="11265" max="11265" width="14.33203125" style="1" customWidth="1"/>
    <col min="11266" max="11267" width="11.5546875" style="1" customWidth="1"/>
    <col min="11268" max="11268" width="21.6640625" style="1" customWidth="1"/>
    <col min="11269" max="11460" width="11.44140625" style="1"/>
    <col min="11461" max="11461" width="21.6640625" style="1" customWidth="1"/>
    <col min="11462" max="11462" width="13.6640625" style="1" customWidth="1"/>
    <col min="11463" max="11463" width="38.6640625" style="1" customWidth="1"/>
    <col min="11464" max="11464" width="3" style="1" bestFit="1" customWidth="1"/>
    <col min="11465" max="11465" width="32.33203125" style="1" customWidth="1"/>
    <col min="11466" max="11466" width="46.33203125" style="1" customWidth="1"/>
    <col min="11467" max="11467" width="19" style="1" customWidth="1"/>
    <col min="11468" max="11468" width="0" style="1" hidden="1" customWidth="1"/>
    <col min="11469" max="11469" width="17.6640625" style="1" customWidth="1"/>
    <col min="11470" max="11470" width="0" style="1" hidden="1" customWidth="1"/>
    <col min="11471" max="11471" width="22.33203125" style="1" customWidth="1"/>
    <col min="11472" max="11472" width="5.33203125" style="1" customWidth="1"/>
    <col min="11473" max="11473" width="36.33203125" style="1" customWidth="1"/>
    <col min="11474" max="11474" width="5.6640625" style="1" customWidth="1"/>
    <col min="11475" max="11475" width="0" style="1" hidden="1" customWidth="1"/>
    <col min="11476" max="11476" width="20.6640625" style="1" customWidth="1"/>
    <col min="11477" max="11477" width="4.6640625" style="1" customWidth="1"/>
    <col min="11478" max="11478" width="0" style="1" hidden="1" customWidth="1"/>
    <col min="11479" max="11479" width="24.6640625" style="1" customWidth="1"/>
    <col min="11480" max="11480" width="12.33203125" style="1" customWidth="1"/>
    <col min="11481" max="11481" width="0" style="1" hidden="1" customWidth="1"/>
    <col min="11482" max="11482" width="3.44140625" style="1" customWidth="1"/>
    <col min="11483" max="11483" width="0" style="1" hidden="1" customWidth="1"/>
    <col min="11484" max="11484" width="17.6640625" style="1" customWidth="1"/>
    <col min="11485" max="11485" width="3.44140625" style="1" customWidth="1"/>
    <col min="11486" max="11486" width="0" style="1" hidden="1" customWidth="1"/>
    <col min="11487" max="11487" width="23.6640625" style="1" customWidth="1"/>
    <col min="11488" max="11488" width="10" style="1" customWidth="1"/>
    <col min="11489" max="11489" width="0" style="1" hidden="1" customWidth="1"/>
    <col min="11490" max="11491" width="14.6640625" style="1" customWidth="1"/>
    <col min="11492" max="11492" width="12.6640625" style="1" customWidth="1"/>
    <col min="11493" max="11493" width="3.33203125" style="1" customWidth="1"/>
    <col min="11494" max="11494" width="30.33203125" style="1" customWidth="1"/>
    <col min="11495" max="11495" width="5" style="1" customWidth="1"/>
    <col min="11496" max="11496" width="0" style="1" hidden="1" customWidth="1"/>
    <col min="11497" max="11497" width="14.33203125" style="1" customWidth="1"/>
    <col min="11498" max="11498" width="5.6640625" style="1" customWidth="1"/>
    <col min="11499" max="11499" width="0" style="1" hidden="1" customWidth="1"/>
    <col min="11500" max="11500" width="17.33203125" style="1" customWidth="1"/>
    <col min="11501" max="11501" width="12.6640625" style="1" customWidth="1"/>
    <col min="11502" max="11502" width="0" style="1" hidden="1" customWidth="1"/>
    <col min="11503" max="11503" width="5.33203125" style="1" customWidth="1"/>
    <col min="11504" max="11504" width="0" style="1" hidden="1" customWidth="1"/>
    <col min="11505" max="11505" width="17" style="1" customWidth="1"/>
    <col min="11506" max="11506" width="6.33203125" style="1" customWidth="1"/>
    <col min="11507" max="11507" width="0" style="1" hidden="1" customWidth="1"/>
    <col min="11508" max="11508" width="14.33203125" style="1" customWidth="1"/>
    <col min="11509" max="11509" width="7.5546875" style="1" customWidth="1"/>
    <col min="11510" max="11510" width="0" style="1" hidden="1" customWidth="1"/>
    <col min="11511" max="11512" width="14.33203125" style="1" customWidth="1"/>
    <col min="11513" max="11513" width="20.6640625" style="1" customWidth="1"/>
    <col min="11514" max="11514" width="14.44140625" style="1" customWidth="1"/>
    <col min="11515" max="11515" width="15" style="1" customWidth="1"/>
    <col min="11516" max="11516" width="2.6640625" style="1" customWidth="1"/>
    <col min="11517" max="11517" width="11.6640625" style="1" customWidth="1"/>
    <col min="11518" max="11518" width="11.5546875" style="1" customWidth="1"/>
    <col min="11519" max="11519" width="2.33203125" style="1" customWidth="1"/>
    <col min="11520" max="11520" width="41" style="1" customWidth="1"/>
    <col min="11521" max="11521" width="14.33203125" style="1" customWidth="1"/>
    <col min="11522" max="11523" width="11.5546875" style="1" customWidth="1"/>
    <col min="11524" max="11524" width="21.6640625" style="1" customWidth="1"/>
    <col min="11525" max="11716" width="11.44140625" style="1"/>
    <col min="11717" max="11717" width="21.6640625" style="1" customWidth="1"/>
    <col min="11718" max="11718" width="13.6640625" style="1" customWidth="1"/>
    <col min="11719" max="11719" width="38.6640625" style="1" customWidth="1"/>
    <col min="11720" max="11720" width="3" style="1" bestFit="1" customWidth="1"/>
    <col min="11721" max="11721" width="32.33203125" style="1" customWidth="1"/>
    <col min="11722" max="11722" width="46.33203125" style="1" customWidth="1"/>
    <col min="11723" max="11723" width="19" style="1" customWidth="1"/>
    <col min="11724" max="11724" width="0" style="1" hidden="1" customWidth="1"/>
    <col min="11725" max="11725" width="17.6640625" style="1" customWidth="1"/>
    <col min="11726" max="11726" width="0" style="1" hidden="1" customWidth="1"/>
    <col min="11727" max="11727" width="22.33203125" style="1" customWidth="1"/>
    <col min="11728" max="11728" width="5.33203125" style="1" customWidth="1"/>
    <col min="11729" max="11729" width="36.33203125" style="1" customWidth="1"/>
    <col min="11730" max="11730" width="5.6640625" style="1" customWidth="1"/>
    <col min="11731" max="11731" width="0" style="1" hidden="1" customWidth="1"/>
    <col min="11732" max="11732" width="20.6640625" style="1" customWidth="1"/>
    <col min="11733" max="11733" width="4.6640625" style="1" customWidth="1"/>
    <col min="11734" max="11734" width="0" style="1" hidden="1" customWidth="1"/>
    <col min="11735" max="11735" width="24.6640625" style="1" customWidth="1"/>
    <col min="11736" max="11736" width="12.33203125" style="1" customWidth="1"/>
    <col min="11737" max="11737" width="0" style="1" hidden="1" customWidth="1"/>
    <col min="11738" max="11738" width="3.44140625" style="1" customWidth="1"/>
    <col min="11739" max="11739" width="0" style="1" hidden="1" customWidth="1"/>
    <col min="11740" max="11740" width="17.6640625" style="1" customWidth="1"/>
    <col min="11741" max="11741" width="3.44140625" style="1" customWidth="1"/>
    <col min="11742" max="11742" width="0" style="1" hidden="1" customWidth="1"/>
    <col min="11743" max="11743" width="23.6640625" style="1" customWidth="1"/>
    <col min="11744" max="11744" width="10" style="1" customWidth="1"/>
    <col min="11745" max="11745" width="0" style="1" hidden="1" customWidth="1"/>
    <col min="11746" max="11747" width="14.6640625" style="1" customWidth="1"/>
    <col min="11748" max="11748" width="12.6640625" style="1" customWidth="1"/>
    <col min="11749" max="11749" width="3.33203125" style="1" customWidth="1"/>
    <col min="11750" max="11750" width="30.33203125" style="1" customWidth="1"/>
    <col min="11751" max="11751" width="5" style="1" customWidth="1"/>
    <col min="11752" max="11752" width="0" style="1" hidden="1" customWidth="1"/>
    <col min="11753" max="11753" width="14.33203125" style="1" customWidth="1"/>
    <col min="11754" max="11754" width="5.6640625" style="1" customWidth="1"/>
    <col min="11755" max="11755" width="0" style="1" hidden="1" customWidth="1"/>
    <col min="11756" max="11756" width="17.33203125" style="1" customWidth="1"/>
    <col min="11757" max="11757" width="12.6640625" style="1" customWidth="1"/>
    <col min="11758" max="11758" width="0" style="1" hidden="1" customWidth="1"/>
    <col min="11759" max="11759" width="5.33203125" style="1" customWidth="1"/>
    <col min="11760" max="11760" width="0" style="1" hidden="1" customWidth="1"/>
    <col min="11761" max="11761" width="17" style="1" customWidth="1"/>
    <col min="11762" max="11762" width="6.33203125" style="1" customWidth="1"/>
    <col min="11763" max="11763" width="0" style="1" hidden="1" customWidth="1"/>
    <col min="11764" max="11764" width="14.33203125" style="1" customWidth="1"/>
    <col min="11765" max="11765" width="7.5546875" style="1" customWidth="1"/>
    <col min="11766" max="11766" width="0" style="1" hidden="1" customWidth="1"/>
    <col min="11767" max="11768" width="14.33203125" style="1" customWidth="1"/>
    <col min="11769" max="11769" width="20.6640625" style="1" customWidth="1"/>
    <col min="11770" max="11770" width="14.44140625" style="1" customWidth="1"/>
    <col min="11771" max="11771" width="15" style="1" customWidth="1"/>
    <col min="11772" max="11772" width="2.6640625" style="1" customWidth="1"/>
    <col min="11773" max="11773" width="11.6640625" style="1" customWidth="1"/>
    <col min="11774" max="11774" width="11.5546875" style="1" customWidth="1"/>
    <col min="11775" max="11775" width="2.33203125" style="1" customWidth="1"/>
    <col min="11776" max="11776" width="41" style="1" customWidth="1"/>
    <col min="11777" max="11777" width="14.33203125" style="1" customWidth="1"/>
    <col min="11778" max="11779" width="11.5546875" style="1" customWidth="1"/>
    <col min="11780" max="11780" width="21.6640625" style="1" customWidth="1"/>
    <col min="11781" max="11972" width="11.44140625" style="1"/>
    <col min="11973" max="11973" width="21.6640625" style="1" customWidth="1"/>
    <col min="11974" max="11974" width="13.6640625" style="1" customWidth="1"/>
    <col min="11975" max="11975" width="38.6640625" style="1" customWidth="1"/>
    <col min="11976" max="11976" width="3" style="1" bestFit="1" customWidth="1"/>
    <col min="11977" max="11977" width="32.33203125" style="1" customWidth="1"/>
    <col min="11978" max="11978" width="46.33203125" style="1" customWidth="1"/>
    <col min="11979" max="11979" width="19" style="1" customWidth="1"/>
    <col min="11980" max="11980" width="0" style="1" hidden="1" customWidth="1"/>
    <col min="11981" max="11981" width="17.6640625" style="1" customWidth="1"/>
    <col min="11982" max="11982" width="0" style="1" hidden="1" customWidth="1"/>
    <col min="11983" max="11983" width="22.33203125" style="1" customWidth="1"/>
    <col min="11984" max="11984" width="5.33203125" style="1" customWidth="1"/>
    <col min="11985" max="11985" width="36.33203125" style="1" customWidth="1"/>
    <col min="11986" max="11986" width="5.6640625" style="1" customWidth="1"/>
    <col min="11987" max="11987" width="0" style="1" hidden="1" customWidth="1"/>
    <col min="11988" max="11988" width="20.6640625" style="1" customWidth="1"/>
    <col min="11989" max="11989" width="4.6640625" style="1" customWidth="1"/>
    <col min="11990" max="11990" width="0" style="1" hidden="1" customWidth="1"/>
    <col min="11991" max="11991" width="24.6640625" style="1" customWidth="1"/>
    <col min="11992" max="11992" width="12.33203125" style="1" customWidth="1"/>
    <col min="11993" max="11993" width="0" style="1" hidden="1" customWidth="1"/>
    <col min="11994" max="11994" width="3.44140625" style="1" customWidth="1"/>
    <col min="11995" max="11995" width="0" style="1" hidden="1" customWidth="1"/>
    <col min="11996" max="11996" width="17.6640625" style="1" customWidth="1"/>
    <col min="11997" max="11997" width="3.44140625" style="1" customWidth="1"/>
    <col min="11998" max="11998" width="0" style="1" hidden="1" customWidth="1"/>
    <col min="11999" max="11999" width="23.6640625" style="1" customWidth="1"/>
    <col min="12000" max="12000" width="10" style="1" customWidth="1"/>
    <col min="12001" max="12001" width="0" style="1" hidden="1" customWidth="1"/>
    <col min="12002" max="12003" width="14.6640625" style="1" customWidth="1"/>
    <col min="12004" max="12004" width="12.6640625" style="1" customWidth="1"/>
    <col min="12005" max="12005" width="3.33203125" style="1" customWidth="1"/>
    <col min="12006" max="12006" width="30.33203125" style="1" customWidth="1"/>
    <col min="12007" max="12007" width="5" style="1" customWidth="1"/>
    <col min="12008" max="12008" width="0" style="1" hidden="1" customWidth="1"/>
    <col min="12009" max="12009" width="14.33203125" style="1" customWidth="1"/>
    <col min="12010" max="12010" width="5.6640625" style="1" customWidth="1"/>
    <col min="12011" max="12011" width="0" style="1" hidden="1" customWidth="1"/>
    <col min="12012" max="12012" width="17.33203125" style="1" customWidth="1"/>
    <col min="12013" max="12013" width="12.6640625" style="1" customWidth="1"/>
    <col min="12014" max="12014" width="0" style="1" hidden="1" customWidth="1"/>
    <col min="12015" max="12015" width="5.33203125" style="1" customWidth="1"/>
    <col min="12016" max="12016" width="0" style="1" hidden="1" customWidth="1"/>
    <col min="12017" max="12017" width="17" style="1" customWidth="1"/>
    <col min="12018" max="12018" width="6.33203125" style="1" customWidth="1"/>
    <col min="12019" max="12019" width="0" style="1" hidden="1" customWidth="1"/>
    <col min="12020" max="12020" width="14.33203125" style="1" customWidth="1"/>
    <col min="12021" max="12021" width="7.5546875" style="1" customWidth="1"/>
    <col min="12022" max="12022" width="0" style="1" hidden="1" customWidth="1"/>
    <col min="12023" max="12024" width="14.33203125" style="1" customWidth="1"/>
    <col min="12025" max="12025" width="20.6640625" style="1" customWidth="1"/>
    <col min="12026" max="12026" width="14.44140625" style="1" customWidth="1"/>
    <col min="12027" max="12027" width="15" style="1" customWidth="1"/>
    <col min="12028" max="12028" width="2.6640625" style="1" customWidth="1"/>
    <col min="12029" max="12029" width="11.6640625" style="1" customWidth="1"/>
    <col min="12030" max="12030" width="11.5546875" style="1" customWidth="1"/>
    <col min="12031" max="12031" width="2.33203125" style="1" customWidth="1"/>
    <col min="12032" max="12032" width="41" style="1" customWidth="1"/>
    <col min="12033" max="12033" width="14.33203125" style="1" customWidth="1"/>
    <col min="12034" max="12035" width="11.5546875" style="1" customWidth="1"/>
    <col min="12036" max="12036" width="21.6640625" style="1" customWidth="1"/>
    <col min="12037" max="12228" width="11.44140625" style="1"/>
    <col min="12229" max="12229" width="21.6640625" style="1" customWidth="1"/>
    <col min="12230" max="12230" width="13.6640625" style="1" customWidth="1"/>
    <col min="12231" max="12231" width="38.6640625" style="1" customWidth="1"/>
    <col min="12232" max="12232" width="3" style="1" bestFit="1" customWidth="1"/>
    <col min="12233" max="12233" width="32.33203125" style="1" customWidth="1"/>
    <col min="12234" max="12234" width="46.33203125" style="1" customWidth="1"/>
    <col min="12235" max="12235" width="19" style="1" customWidth="1"/>
    <col min="12236" max="12236" width="0" style="1" hidden="1" customWidth="1"/>
    <col min="12237" max="12237" width="17.6640625" style="1" customWidth="1"/>
    <col min="12238" max="12238" width="0" style="1" hidden="1" customWidth="1"/>
    <col min="12239" max="12239" width="22.33203125" style="1" customWidth="1"/>
    <col min="12240" max="12240" width="5.33203125" style="1" customWidth="1"/>
    <col min="12241" max="12241" width="36.33203125" style="1" customWidth="1"/>
    <col min="12242" max="12242" width="5.6640625" style="1" customWidth="1"/>
    <col min="12243" max="12243" width="0" style="1" hidden="1" customWidth="1"/>
    <col min="12244" max="12244" width="20.6640625" style="1" customWidth="1"/>
    <col min="12245" max="12245" width="4.6640625" style="1" customWidth="1"/>
    <col min="12246" max="12246" width="0" style="1" hidden="1" customWidth="1"/>
    <col min="12247" max="12247" width="24.6640625" style="1" customWidth="1"/>
    <col min="12248" max="12248" width="12.33203125" style="1" customWidth="1"/>
    <col min="12249" max="12249" width="0" style="1" hidden="1" customWidth="1"/>
    <col min="12250" max="12250" width="3.44140625" style="1" customWidth="1"/>
    <col min="12251" max="12251" width="0" style="1" hidden="1" customWidth="1"/>
    <col min="12252" max="12252" width="17.6640625" style="1" customWidth="1"/>
    <col min="12253" max="12253" width="3.44140625" style="1" customWidth="1"/>
    <col min="12254" max="12254" width="0" style="1" hidden="1" customWidth="1"/>
    <col min="12255" max="12255" width="23.6640625" style="1" customWidth="1"/>
    <col min="12256" max="12256" width="10" style="1" customWidth="1"/>
    <col min="12257" max="12257" width="0" style="1" hidden="1" customWidth="1"/>
    <col min="12258" max="12259" width="14.6640625" style="1" customWidth="1"/>
    <col min="12260" max="12260" width="12.6640625" style="1" customWidth="1"/>
    <col min="12261" max="12261" width="3.33203125" style="1" customWidth="1"/>
    <col min="12262" max="12262" width="30.33203125" style="1" customWidth="1"/>
    <col min="12263" max="12263" width="5" style="1" customWidth="1"/>
    <col min="12264" max="12264" width="0" style="1" hidden="1" customWidth="1"/>
    <col min="12265" max="12265" width="14.33203125" style="1" customWidth="1"/>
    <col min="12266" max="12266" width="5.6640625" style="1" customWidth="1"/>
    <col min="12267" max="12267" width="0" style="1" hidden="1" customWidth="1"/>
    <col min="12268" max="12268" width="17.33203125" style="1" customWidth="1"/>
    <col min="12269" max="12269" width="12.6640625" style="1" customWidth="1"/>
    <col min="12270" max="12270" width="0" style="1" hidden="1" customWidth="1"/>
    <col min="12271" max="12271" width="5.33203125" style="1" customWidth="1"/>
    <col min="12272" max="12272" width="0" style="1" hidden="1" customWidth="1"/>
    <col min="12273" max="12273" width="17" style="1" customWidth="1"/>
    <col min="12274" max="12274" width="6.33203125" style="1" customWidth="1"/>
    <col min="12275" max="12275" width="0" style="1" hidden="1" customWidth="1"/>
    <col min="12276" max="12276" width="14.33203125" style="1" customWidth="1"/>
    <col min="12277" max="12277" width="7.5546875" style="1" customWidth="1"/>
    <col min="12278" max="12278" width="0" style="1" hidden="1" customWidth="1"/>
    <col min="12279" max="12280" width="14.33203125" style="1" customWidth="1"/>
    <col min="12281" max="12281" width="20.6640625" style="1" customWidth="1"/>
    <col min="12282" max="12282" width="14.44140625" style="1" customWidth="1"/>
    <col min="12283" max="12283" width="15" style="1" customWidth="1"/>
    <col min="12284" max="12284" width="2.6640625" style="1" customWidth="1"/>
    <col min="12285" max="12285" width="11.6640625" style="1" customWidth="1"/>
    <col min="12286" max="12286" width="11.5546875" style="1" customWidth="1"/>
    <col min="12287" max="12287" width="2.33203125" style="1" customWidth="1"/>
    <col min="12288" max="12288" width="41" style="1" customWidth="1"/>
    <col min="12289" max="12289" width="14.33203125" style="1" customWidth="1"/>
    <col min="12290" max="12291" width="11.5546875" style="1" customWidth="1"/>
    <col min="12292" max="12292" width="21.6640625" style="1" customWidth="1"/>
    <col min="12293" max="12484" width="11.44140625" style="1"/>
    <col min="12485" max="12485" width="21.6640625" style="1" customWidth="1"/>
    <col min="12486" max="12486" width="13.6640625" style="1" customWidth="1"/>
    <col min="12487" max="12487" width="38.6640625" style="1" customWidth="1"/>
    <col min="12488" max="12488" width="3" style="1" bestFit="1" customWidth="1"/>
    <col min="12489" max="12489" width="32.33203125" style="1" customWidth="1"/>
    <col min="12490" max="12490" width="46.33203125" style="1" customWidth="1"/>
    <col min="12491" max="12491" width="19" style="1" customWidth="1"/>
    <col min="12492" max="12492" width="0" style="1" hidden="1" customWidth="1"/>
    <col min="12493" max="12493" width="17.6640625" style="1" customWidth="1"/>
    <col min="12494" max="12494" width="0" style="1" hidden="1" customWidth="1"/>
    <col min="12495" max="12495" width="22.33203125" style="1" customWidth="1"/>
    <col min="12496" max="12496" width="5.33203125" style="1" customWidth="1"/>
    <col min="12497" max="12497" width="36.33203125" style="1" customWidth="1"/>
    <col min="12498" max="12498" width="5.6640625" style="1" customWidth="1"/>
    <col min="12499" max="12499" width="0" style="1" hidden="1" customWidth="1"/>
    <col min="12500" max="12500" width="20.6640625" style="1" customWidth="1"/>
    <col min="12501" max="12501" width="4.6640625" style="1" customWidth="1"/>
    <col min="12502" max="12502" width="0" style="1" hidden="1" customWidth="1"/>
    <col min="12503" max="12503" width="24.6640625" style="1" customWidth="1"/>
    <col min="12504" max="12504" width="12.33203125" style="1" customWidth="1"/>
    <col min="12505" max="12505" width="0" style="1" hidden="1" customWidth="1"/>
    <col min="12506" max="12506" width="3.44140625" style="1" customWidth="1"/>
    <col min="12507" max="12507" width="0" style="1" hidden="1" customWidth="1"/>
    <col min="12508" max="12508" width="17.6640625" style="1" customWidth="1"/>
    <col min="12509" max="12509" width="3.44140625" style="1" customWidth="1"/>
    <col min="12510" max="12510" width="0" style="1" hidden="1" customWidth="1"/>
    <col min="12511" max="12511" width="23.6640625" style="1" customWidth="1"/>
    <col min="12512" max="12512" width="10" style="1" customWidth="1"/>
    <col min="12513" max="12513" width="0" style="1" hidden="1" customWidth="1"/>
    <col min="12514" max="12515" width="14.6640625" style="1" customWidth="1"/>
    <col min="12516" max="12516" width="12.6640625" style="1" customWidth="1"/>
    <col min="12517" max="12517" width="3.33203125" style="1" customWidth="1"/>
    <col min="12518" max="12518" width="30.33203125" style="1" customWidth="1"/>
    <col min="12519" max="12519" width="5" style="1" customWidth="1"/>
    <col min="12520" max="12520" width="0" style="1" hidden="1" customWidth="1"/>
    <col min="12521" max="12521" width="14.33203125" style="1" customWidth="1"/>
    <col min="12522" max="12522" width="5.6640625" style="1" customWidth="1"/>
    <col min="12523" max="12523" width="0" style="1" hidden="1" customWidth="1"/>
    <col min="12524" max="12524" width="17.33203125" style="1" customWidth="1"/>
    <col min="12525" max="12525" width="12.6640625" style="1" customWidth="1"/>
    <col min="12526" max="12526" width="0" style="1" hidden="1" customWidth="1"/>
    <col min="12527" max="12527" width="5.33203125" style="1" customWidth="1"/>
    <col min="12528" max="12528" width="0" style="1" hidden="1" customWidth="1"/>
    <col min="12529" max="12529" width="17" style="1" customWidth="1"/>
    <col min="12530" max="12530" width="6.33203125" style="1" customWidth="1"/>
    <col min="12531" max="12531" width="0" style="1" hidden="1" customWidth="1"/>
    <col min="12532" max="12532" width="14.33203125" style="1" customWidth="1"/>
    <col min="12533" max="12533" width="7.5546875" style="1" customWidth="1"/>
    <col min="12534" max="12534" width="0" style="1" hidden="1" customWidth="1"/>
    <col min="12535" max="12536" width="14.33203125" style="1" customWidth="1"/>
    <col min="12537" max="12537" width="20.6640625" style="1" customWidth="1"/>
    <col min="12538" max="12538" width="14.44140625" style="1" customWidth="1"/>
    <col min="12539" max="12539" width="15" style="1" customWidth="1"/>
    <col min="12540" max="12540" width="2.6640625" style="1" customWidth="1"/>
    <col min="12541" max="12541" width="11.6640625" style="1" customWidth="1"/>
    <col min="12542" max="12542" width="11.5546875" style="1" customWidth="1"/>
    <col min="12543" max="12543" width="2.33203125" style="1" customWidth="1"/>
    <col min="12544" max="12544" width="41" style="1" customWidth="1"/>
    <col min="12545" max="12545" width="14.33203125" style="1" customWidth="1"/>
    <col min="12546" max="12547" width="11.5546875" style="1" customWidth="1"/>
    <col min="12548" max="12548" width="21.6640625" style="1" customWidth="1"/>
    <col min="12549" max="12740" width="11.44140625" style="1"/>
    <col min="12741" max="12741" width="21.6640625" style="1" customWidth="1"/>
    <col min="12742" max="12742" width="13.6640625" style="1" customWidth="1"/>
    <col min="12743" max="12743" width="38.6640625" style="1" customWidth="1"/>
    <col min="12744" max="12744" width="3" style="1" bestFit="1" customWidth="1"/>
    <col min="12745" max="12745" width="32.33203125" style="1" customWidth="1"/>
    <col min="12746" max="12746" width="46.33203125" style="1" customWidth="1"/>
    <col min="12747" max="12747" width="19" style="1" customWidth="1"/>
    <col min="12748" max="12748" width="0" style="1" hidden="1" customWidth="1"/>
    <col min="12749" max="12749" width="17.6640625" style="1" customWidth="1"/>
    <col min="12750" max="12750" width="0" style="1" hidden="1" customWidth="1"/>
    <col min="12751" max="12751" width="22.33203125" style="1" customWidth="1"/>
    <col min="12752" max="12752" width="5.33203125" style="1" customWidth="1"/>
    <col min="12753" max="12753" width="36.33203125" style="1" customWidth="1"/>
    <col min="12754" max="12754" width="5.6640625" style="1" customWidth="1"/>
    <col min="12755" max="12755" width="0" style="1" hidden="1" customWidth="1"/>
    <col min="12756" max="12756" width="20.6640625" style="1" customWidth="1"/>
    <col min="12757" max="12757" width="4.6640625" style="1" customWidth="1"/>
    <col min="12758" max="12758" width="0" style="1" hidden="1" customWidth="1"/>
    <col min="12759" max="12759" width="24.6640625" style="1" customWidth="1"/>
    <col min="12760" max="12760" width="12.33203125" style="1" customWidth="1"/>
    <col min="12761" max="12761" width="0" style="1" hidden="1" customWidth="1"/>
    <col min="12762" max="12762" width="3.44140625" style="1" customWidth="1"/>
    <col min="12763" max="12763" width="0" style="1" hidden="1" customWidth="1"/>
    <col min="12764" max="12764" width="17.6640625" style="1" customWidth="1"/>
    <col min="12765" max="12765" width="3.44140625" style="1" customWidth="1"/>
    <col min="12766" max="12766" width="0" style="1" hidden="1" customWidth="1"/>
    <col min="12767" max="12767" width="23.6640625" style="1" customWidth="1"/>
    <col min="12768" max="12768" width="10" style="1" customWidth="1"/>
    <col min="12769" max="12769" width="0" style="1" hidden="1" customWidth="1"/>
    <col min="12770" max="12771" width="14.6640625" style="1" customWidth="1"/>
    <col min="12772" max="12772" width="12.6640625" style="1" customWidth="1"/>
    <col min="12773" max="12773" width="3.33203125" style="1" customWidth="1"/>
    <col min="12774" max="12774" width="30.33203125" style="1" customWidth="1"/>
    <col min="12775" max="12775" width="5" style="1" customWidth="1"/>
    <col min="12776" max="12776" width="0" style="1" hidden="1" customWidth="1"/>
    <col min="12777" max="12777" width="14.33203125" style="1" customWidth="1"/>
    <col min="12778" max="12778" width="5.6640625" style="1" customWidth="1"/>
    <col min="12779" max="12779" width="0" style="1" hidden="1" customWidth="1"/>
    <col min="12780" max="12780" width="17.33203125" style="1" customWidth="1"/>
    <col min="12781" max="12781" width="12.6640625" style="1" customWidth="1"/>
    <col min="12782" max="12782" width="0" style="1" hidden="1" customWidth="1"/>
    <col min="12783" max="12783" width="5.33203125" style="1" customWidth="1"/>
    <col min="12784" max="12784" width="0" style="1" hidden="1" customWidth="1"/>
    <col min="12785" max="12785" width="17" style="1" customWidth="1"/>
    <col min="12786" max="12786" width="6.33203125" style="1" customWidth="1"/>
    <col min="12787" max="12787" width="0" style="1" hidden="1" customWidth="1"/>
    <col min="12788" max="12788" width="14.33203125" style="1" customWidth="1"/>
    <col min="12789" max="12789" width="7.5546875" style="1" customWidth="1"/>
    <col min="12790" max="12790" width="0" style="1" hidden="1" customWidth="1"/>
    <col min="12791" max="12792" width="14.33203125" style="1" customWidth="1"/>
    <col min="12793" max="12793" width="20.6640625" style="1" customWidth="1"/>
    <col min="12794" max="12794" width="14.44140625" style="1" customWidth="1"/>
    <col min="12795" max="12795" width="15" style="1" customWidth="1"/>
    <col min="12796" max="12796" width="2.6640625" style="1" customWidth="1"/>
    <col min="12797" max="12797" width="11.6640625" style="1" customWidth="1"/>
    <col min="12798" max="12798" width="11.5546875" style="1" customWidth="1"/>
    <col min="12799" max="12799" width="2.33203125" style="1" customWidth="1"/>
    <col min="12800" max="12800" width="41" style="1" customWidth="1"/>
    <col min="12801" max="12801" width="14.33203125" style="1" customWidth="1"/>
    <col min="12802" max="12803" width="11.5546875" style="1" customWidth="1"/>
    <col min="12804" max="12804" width="21.6640625" style="1" customWidth="1"/>
    <col min="12805" max="12996" width="11.44140625" style="1"/>
    <col min="12997" max="12997" width="21.6640625" style="1" customWidth="1"/>
    <col min="12998" max="12998" width="13.6640625" style="1" customWidth="1"/>
    <col min="12999" max="12999" width="38.6640625" style="1" customWidth="1"/>
    <col min="13000" max="13000" width="3" style="1" bestFit="1" customWidth="1"/>
    <col min="13001" max="13001" width="32.33203125" style="1" customWidth="1"/>
    <col min="13002" max="13002" width="46.33203125" style="1" customWidth="1"/>
    <col min="13003" max="13003" width="19" style="1" customWidth="1"/>
    <col min="13004" max="13004" width="0" style="1" hidden="1" customWidth="1"/>
    <col min="13005" max="13005" width="17.6640625" style="1" customWidth="1"/>
    <col min="13006" max="13006" width="0" style="1" hidden="1" customWidth="1"/>
    <col min="13007" max="13007" width="22.33203125" style="1" customWidth="1"/>
    <col min="13008" max="13008" width="5.33203125" style="1" customWidth="1"/>
    <col min="13009" max="13009" width="36.33203125" style="1" customWidth="1"/>
    <col min="13010" max="13010" width="5.6640625" style="1" customWidth="1"/>
    <col min="13011" max="13011" width="0" style="1" hidden="1" customWidth="1"/>
    <col min="13012" max="13012" width="20.6640625" style="1" customWidth="1"/>
    <col min="13013" max="13013" width="4.6640625" style="1" customWidth="1"/>
    <col min="13014" max="13014" width="0" style="1" hidden="1" customWidth="1"/>
    <col min="13015" max="13015" width="24.6640625" style="1" customWidth="1"/>
    <col min="13016" max="13016" width="12.33203125" style="1" customWidth="1"/>
    <col min="13017" max="13017" width="0" style="1" hidden="1" customWidth="1"/>
    <col min="13018" max="13018" width="3.44140625" style="1" customWidth="1"/>
    <col min="13019" max="13019" width="0" style="1" hidden="1" customWidth="1"/>
    <col min="13020" max="13020" width="17.6640625" style="1" customWidth="1"/>
    <col min="13021" max="13021" width="3.44140625" style="1" customWidth="1"/>
    <col min="13022" max="13022" width="0" style="1" hidden="1" customWidth="1"/>
    <col min="13023" max="13023" width="23.6640625" style="1" customWidth="1"/>
    <col min="13024" max="13024" width="10" style="1" customWidth="1"/>
    <col min="13025" max="13025" width="0" style="1" hidden="1" customWidth="1"/>
    <col min="13026" max="13027" width="14.6640625" style="1" customWidth="1"/>
    <col min="13028" max="13028" width="12.6640625" style="1" customWidth="1"/>
    <col min="13029" max="13029" width="3.33203125" style="1" customWidth="1"/>
    <col min="13030" max="13030" width="30.33203125" style="1" customWidth="1"/>
    <col min="13031" max="13031" width="5" style="1" customWidth="1"/>
    <col min="13032" max="13032" width="0" style="1" hidden="1" customWidth="1"/>
    <col min="13033" max="13033" width="14.33203125" style="1" customWidth="1"/>
    <col min="13034" max="13034" width="5.6640625" style="1" customWidth="1"/>
    <col min="13035" max="13035" width="0" style="1" hidden="1" customWidth="1"/>
    <col min="13036" max="13036" width="17.33203125" style="1" customWidth="1"/>
    <col min="13037" max="13037" width="12.6640625" style="1" customWidth="1"/>
    <col min="13038" max="13038" width="0" style="1" hidden="1" customWidth="1"/>
    <col min="13039" max="13039" width="5.33203125" style="1" customWidth="1"/>
    <col min="13040" max="13040" width="0" style="1" hidden="1" customWidth="1"/>
    <col min="13041" max="13041" width="17" style="1" customWidth="1"/>
    <col min="13042" max="13042" width="6.33203125" style="1" customWidth="1"/>
    <col min="13043" max="13043" width="0" style="1" hidden="1" customWidth="1"/>
    <col min="13044" max="13044" width="14.33203125" style="1" customWidth="1"/>
    <col min="13045" max="13045" width="7.5546875" style="1" customWidth="1"/>
    <col min="13046" max="13046" width="0" style="1" hidden="1" customWidth="1"/>
    <col min="13047" max="13048" width="14.33203125" style="1" customWidth="1"/>
    <col min="13049" max="13049" width="20.6640625" style="1" customWidth="1"/>
    <col min="13050" max="13050" width="14.44140625" style="1" customWidth="1"/>
    <col min="13051" max="13051" width="15" style="1" customWidth="1"/>
    <col min="13052" max="13052" width="2.6640625" style="1" customWidth="1"/>
    <col min="13053" max="13053" width="11.6640625" style="1" customWidth="1"/>
    <col min="13054" max="13054" width="11.5546875" style="1" customWidth="1"/>
    <col min="13055" max="13055" width="2.33203125" style="1" customWidth="1"/>
    <col min="13056" max="13056" width="41" style="1" customWidth="1"/>
    <col min="13057" max="13057" width="14.33203125" style="1" customWidth="1"/>
    <col min="13058" max="13059" width="11.5546875" style="1" customWidth="1"/>
    <col min="13060" max="13060" width="21.6640625" style="1" customWidth="1"/>
    <col min="13061" max="13252" width="11.44140625" style="1"/>
    <col min="13253" max="13253" width="21.6640625" style="1" customWidth="1"/>
    <col min="13254" max="13254" width="13.6640625" style="1" customWidth="1"/>
    <col min="13255" max="13255" width="38.6640625" style="1" customWidth="1"/>
    <col min="13256" max="13256" width="3" style="1" bestFit="1" customWidth="1"/>
    <col min="13257" max="13257" width="32.33203125" style="1" customWidth="1"/>
    <col min="13258" max="13258" width="46.33203125" style="1" customWidth="1"/>
    <col min="13259" max="13259" width="19" style="1" customWidth="1"/>
    <col min="13260" max="13260" width="0" style="1" hidden="1" customWidth="1"/>
    <col min="13261" max="13261" width="17.6640625" style="1" customWidth="1"/>
    <col min="13262" max="13262" width="0" style="1" hidden="1" customWidth="1"/>
    <col min="13263" max="13263" width="22.33203125" style="1" customWidth="1"/>
    <col min="13264" max="13264" width="5.33203125" style="1" customWidth="1"/>
    <col min="13265" max="13265" width="36.33203125" style="1" customWidth="1"/>
    <col min="13266" max="13266" width="5.6640625" style="1" customWidth="1"/>
    <col min="13267" max="13267" width="0" style="1" hidden="1" customWidth="1"/>
    <col min="13268" max="13268" width="20.6640625" style="1" customWidth="1"/>
    <col min="13269" max="13269" width="4.6640625" style="1" customWidth="1"/>
    <col min="13270" max="13270" width="0" style="1" hidden="1" customWidth="1"/>
    <col min="13271" max="13271" width="24.6640625" style="1" customWidth="1"/>
    <col min="13272" max="13272" width="12.33203125" style="1" customWidth="1"/>
    <col min="13273" max="13273" width="0" style="1" hidden="1" customWidth="1"/>
    <col min="13274" max="13274" width="3.44140625" style="1" customWidth="1"/>
    <col min="13275" max="13275" width="0" style="1" hidden="1" customWidth="1"/>
    <col min="13276" max="13276" width="17.6640625" style="1" customWidth="1"/>
    <col min="13277" max="13277" width="3.44140625" style="1" customWidth="1"/>
    <col min="13278" max="13278" width="0" style="1" hidden="1" customWidth="1"/>
    <col min="13279" max="13279" width="23.6640625" style="1" customWidth="1"/>
    <col min="13280" max="13280" width="10" style="1" customWidth="1"/>
    <col min="13281" max="13281" width="0" style="1" hidden="1" customWidth="1"/>
    <col min="13282" max="13283" width="14.6640625" style="1" customWidth="1"/>
    <col min="13284" max="13284" width="12.6640625" style="1" customWidth="1"/>
    <col min="13285" max="13285" width="3.33203125" style="1" customWidth="1"/>
    <col min="13286" max="13286" width="30.33203125" style="1" customWidth="1"/>
    <col min="13287" max="13287" width="5" style="1" customWidth="1"/>
    <col min="13288" max="13288" width="0" style="1" hidden="1" customWidth="1"/>
    <col min="13289" max="13289" width="14.33203125" style="1" customWidth="1"/>
    <col min="13290" max="13290" width="5.6640625" style="1" customWidth="1"/>
    <col min="13291" max="13291" width="0" style="1" hidden="1" customWidth="1"/>
    <col min="13292" max="13292" width="17.33203125" style="1" customWidth="1"/>
    <col min="13293" max="13293" width="12.6640625" style="1" customWidth="1"/>
    <col min="13294" max="13294" width="0" style="1" hidden="1" customWidth="1"/>
    <col min="13295" max="13295" width="5.33203125" style="1" customWidth="1"/>
    <col min="13296" max="13296" width="0" style="1" hidden="1" customWidth="1"/>
    <col min="13297" max="13297" width="17" style="1" customWidth="1"/>
    <col min="13298" max="13298" width="6.33203125" style="1" customWidth="1"/>
    <col min="13299" max="13299" width="0" style="1" hidden="1" customWidth="1"/>
    <col min="13300" max="13300" width="14.33203125" style="1" customWidth="1"/>
    <col min="13301" max="13301" width="7.5546875" style="1" customWidth="1"/>
    <col min="13302" max="13302" width="0" style="1" hidden="1" customWidth="1"/>
    <col min="13303" max="13304" width="14.33203125" style="1" customWidth="1"/>
    <col min="13305" max="13305" width="20.6640625" style="1" customWidth="1"/>
    <col min="13306" max="13306" width="14.44140625" style="1" customWidth="1"/>
    <col min="13307" max="13307" width="15" style="1" customWidth="1"/>
    <col min="13308" max="13308" width="2.6640625" style="1" customWidth="1"/>
    <col min="13309" max="13309" width="11.6640625" style="1" customWidth="1"/>
    <col min="13310" max="13310" width="11.5546875" style="1" customWidth="1"/>
    <col min="13311" max="13311" width="2.33203125" style="1" customWidth="1"/>
    <col min="13312" max="13312" width="41" style="1" customWidth="1"/>
    <col min="13313" max="13313" width="14.33203125" style="1" customWidth="1"/>
    <col min="13314" max="13315" width="11.5546875" style="1" customWidth="1"/>
    <col min="13316" max="13316" width="21.6640625" style="1" customWidth="1"/>
    <col min="13317" max="13508" width="11.44140625" style="1"/>
    <col min="13509" max="13509" width="21.6640625" style="1" customWidth="1"/>
    <col min="13510" max="13510" width="13.6640625" style="1" customWidth="1"/>
    <col min="13511" max="13511" width="38.6640625" style="1" customWidth="1"/>
    <col min="13512" max="13512" width="3" style="1" bestFit="1" customWidth="1"/>
    <col min="13513" max="13513" width="32.33203125" style="1" customWidth="1"/>
    <col min="13514" max="13514" width="46.33203125" style="1" customWidth="1"/>
    <col min="13515" max="13515" width="19" style="1" customWidth="1"/>
    <col min="13516" max="13516" width="0" style="1" hidden="1" customWidth="1"/>
    <col min="13517" max="13517" width="17.6640625" style="1" customWidth="1"/>
    <col min="13518" max="13518" width="0" style="1" hidden="1" customWidth="1"/>
    <col min="13519" max="13519" width="22.33203125" style="1" customWidth="1"/>
    <col min="13520" max="13520" width="5.33203125" style="1" customWidth="1"/>
    <col min="13521" max="13521" width="36.33203125" style="1" customWidth="1"/>
    <col min="13522" max="13522" width="5.6640625" style="1" customWidth="1"/>
    <col min="13523" max="13523" width="0" style="1" hidden="1" customWidth="1"/>
    <col min="13524" max="13524" width="20.6640625" style="1" customWidth="1"/>
    <col min="13525" max="13525" width="4.6640625" style="1" customWidth="1"/>
    <col min="13526" max="13526" width="0" style="1" hidden="1" customWidth="1"/>
    <col min="13527" max="13527" width="24.6640625" style="1" customWidth="1"/>
    <col min="13528" max="13528" width="12.33203125" style="1" customWidth="1"/>
    <col min="13529" max="13529" width="0" style="1" hidden="1" customWidth="1"/>
    <col min="13530" max="13530" width="3.44140625" style="1" customWidth="1"/>
    <col min="13531" max="13531" width="0" style="1" hidden="1" customWidth="1"/>
    <col min="13532" max="13532" width="17.6640625" style="1" customWidth="1"/>
    <col min="13533" max="13533" width="3.44140625" style="1" customWidth="1"/>
    <col min="13534" max="13534" width="0" style="1" hidden="1" customWidth="1"/>
    <col min="13535" max="13535" width="23.6640625" style="1" customWidth="1"/>
    <col min="13536" max="13536" width="10" style="1" customWidth="1"/>
    <col min="13537" max="13537" width="0" style="1" hidden="1" customWidth="1"/>
    <col min="13538" max="13539" width="14.6640625" style="1" customWidth="1"/>
    <col min="13540" max="13540" width="12.6640625" style="1" customWidth="1"/>
    <col min="13541" max="13541" width="3.33203125" style="1" customWidth="1"/>
    <col min="13542" max="13542" width="30.33203125" style="1" customWidth="1"/>
    <col min="13543" max="13543" width="5" style="1" customWidth="1"/>
    <col min="13544" max="13544" width="0" style="1" hidden="1" customWidth="1"/>
    <col min="13545" max="13545" width="14.33203125" style="1" customWidth="1"/>
    <col min="13546" max="13546" width="5.6640625" style="1" customWidth="1"/>
    <col min="13547" max="13547" width="0" style="1" hidden="1" customWidth="1"/>
    <col min="13548" max="13548" width="17.33203125" style="1" customWidth="1"/>
    <col min="13549" max="13549" width="12.6640625" style="1" customWidth="1"/>
    <col min="13550" max="13550" width="0" style="1" hidden="1" customWidth="1"/>
    <col min="13551" max="13551" width="5.33203125" style="1" customWidth="1"/>
    <col min="13552" max="13552" width="0" style="1" hidden="1" customWidth="1"/>
    <col min="13553" max="13553" width="17" style="1" customWidth="1"/>
    <col min="13554" max="13554" width="6.33203125" style="1" customWidth="1"/>
    <col min="13555" max="13555" width="0" style="1" hidden="1" customWidth="1"/>
    <col min="13556" max="13556" width="14.33203125" style="1" customWidth="1"/>
    <col min="13557" max="13557" width="7.5546875" style="1" customWidth="1"/>
    <col min="13558" max="13558" width="0" style="1" hidden="1" customWidth="1"/>
    <col min="13559" max="13560" width="14.33203125" style="1" customWidth="1"/>
    <col min="13561" max="13561" width="20.6640625" style="1" customWidth="1"/>
    <col min="13562" max="13562" width="14.44140625" style="1" customWidth="1"/>
    <col min="13563" max="13563" width="15" style="1" customWidth="1"/>
    <col min="13564" max="13564" width="2.6640625" style="1" customWidth="1"/>
    <col min="13565" max="13565" width="11.6640625" style="1" customWidth="1"/>
    <col min="13566" max="13566" width="11.5546875" style="1" customWidth="1"/>
    <col min="13567" max="13567" width="2.33203125" style="1" customWidth="1"/>
    <col min="13568" max="13568" width="41" style="1" customWidth="1"/>
    <col min="13569" max="13569" width="14.33203125" style="1" customWidth="1"/>
    <col min="13570" max="13571" width="11.5546875" style="1" customWidth="1"/>
    <col min="13572" max="13572" width="21.6640625" style="1" customWidth="1"/>
    <col min="13573" max="13764" width="11.44140625" style="1"/>
    <col min="13765" max="13765" width="21.6640625" style="1" customWidth="1"/>
    <col min="13766" max="13766" width="13.6640625" style="1" customWidth="1"/>
    <col min="13767" max="13767" width="38.6640625" style="1" customWidth="1"/>
    <col min="13768" max="13768" width="3" style="1" bestFit="1" customWidth="1"/>
    <col min="13769" max="13769" width="32.33203125" style="1" customWidth="1"/>
    <col min="13770" max="13770" width="46.33203125" style="1" customWidth="1"/>
    <col min="13771" max="13771" width="19" style="1" customWidth="1"/>
    <col min="13772" max="13772" width="0" style="1" hidden="1" customWidth="1"/>
    <col min="13773" max="13773" width="17.6640625" style="1" customWidth="1"/>
    <col min="13774" max="13774" width="0" style="1" hidden="1" customWidth="1"/>
    <col min="13775" max="13775" width="22.33203125" style="1" customWidth="1"/>
    <col min="13776" max="13776" width="5.33203125" style="1" customWidth="1"/>
    <col min="13777" max="13777" width="36.33203125" style="1" customWidth="1"/>
    <col min="13778" max="13778" width="5.6640625" style="1" customWidth="1"/>
    <col min="13779" max="13779" width="0" style="1" hidden="1" customWidth="1"/>
    <col min="13780" max="13780" width="20.6640625" style="1" customWidth="1"/>
    <col min="13781" max="13781" width="4.6640625" style="1" customWidth="1"/>
    <col min="13782" max="13782" width="0" style="1" hidden="1" customWidth="1"/>
    <col min="13783" max="13783" width="24.6640625" style="1" customWidth="1"/>
    <col min="13784" max="13784" width="12.33203125" style="1" customWidth="1"/>
    <col min="13785" max="13785" width="0" style="1" hidden="1" customWidth="1"/>
    <col min="13786" max="13786" width="3.44140625" style="1" customWidth="1"/>
    <col min="13787" max="13787" width="0" style="1" hidden="1" customWidth="1"/>
    <col min="13788" max="13788" width="17.6640625" style="1" customWidth="1"/>
    <col min="13789" max="13789" width="3.44140625" style="1" customWidth="1"/>
    <col min="13790" max="13790" width="0" style="1" hidden="1" customWidth="1"/>
    <col min="13791" max="13791" width="23.6640625" style="1" customWidth="1"/>
    <col min="13792" max="13792" width="10" style="1" customWidth="1"/>
    <col min="13793" max="13793" width="0" style="1" hidden="1" customWidth="1"/>
    <col min="13794" max="13795" width="14.6640625" style="1" customWidth="1"/>
    <col min="13796" max="13796" width="12.6640625" style="1" customWidth="1"/>
    <col min="13797" max="13797" width="3.33203125" style="1" customWidth="1"/>
    <col min="13798" max="13798" width="30.33203125" style="1" customWidth="1"/>
    <col min="13799" max="13799" width="5" style="1" customWidth="1"/>
    <col min="13800" max="13800" width="0" style="1" hidden="1" customWidth="1"/>
    <col min="13801" max="13801" width="14.33203125" style="1" customWidth="1"/>
    <col min="13802" max="13802" width="5.6640625" style="1" customWidth="1"/>
    <col min="13803" max="13803" width="0" style="1" hidden="1" customWidth="1"/>
    <col min="13804" max="13804" width="17.33203125" style="1" customWidth="1"/>
    <col min="13805" max="13805" width="12.6640625" style="1" customWidth="1"/>
    <col min="13806" max="13806" width="0" style="1" hidden="1" customWidth="1"/>
    <col min="13807" max="13807" width="5.33203125" style="1" customWidth="1"/>
    <col min="13808" max="13808" width="0" style="1" hidden="1" customWidth="1"/>
    <col min="13809" max="13809" width="17" style="1" customWidth="1"/>
    <col min="13810" max="13810" width="6.33203125" style="1" customWidth="1"/>
    <col min="13811" max="13811" width="0" style="1" hidden="1" customWidth="1"/>
    <col min="13812" max="13812" width="14.33203125" style="1" customWidth="1"/>
    <col min="13813" max="13813" width="7.5546875" style="1" customWidth="1"/>
    <col min="13814" max="13814" width="0" style="1" hidden="1" customWidth="1"/>
    <col min="13815" max="13816" width="14.33203125" style="1" customWidth="1"/>
    <col min="13817" max="13817" width="20.6640625" style="1" customWidth="1"/>
    <col min="13818" max="13818" width="14.44140625" style="1" customWidth="1"/>
    <col min="13819" max="13819" width="15" style="1" customWidth="1"/>
    <col min="13820" max="13820" width="2.6640625" style="1" customWidth="1"/>
    <col min="13821" max="13821" width="11.6640625" style="1" customWidth="1"/>
    <col min="13822" max="13822" width="11.5546875" style="1" customWidth="1"/>
    <col min="13823" max="13823" width="2.33203125" style="1" customWidth="1"/>
    <col min="13824" max="13824" width="41" style="1" customWidth="1"/>
    <col min="13825" max="13825" width="14.33203125" style="1" customWidth="1"/>
    <col min="13826" max="13827" width="11.5546875" style="1" customWidth="1"/>
    <col min="13828" max="13828" width="21.6640625" style="1" customWidth="1"/>
    <col min="13829" max="14020" width="11.44140625" style="1"/>
    <col min="14021" max="14021" width="21.6640625" style="1" customWidth="1"/>
    <col min="14022" max="14022" width="13.6640625" style="1" customWidth="1"/>
    <col min="14023" max="14023" width="38.6640625" style="1" customWidth="1"/>
    <col min="14024" max="14024" width="3" style="1" bestFit="1" customWidth="1"/>
    <col min="14025" max="14025" width="32.33203125" style="1" customWidth="1"/>
    <col min="14026" max="14026" width="46.33203125" style="1" customWidth="1"/>
    <col min="14027" max="14027" width="19" style="1" customWidth="1"/>
    <col min="14028" max="14028" width="0" style="1" hidden="1" customWidth="1"/>
    <col min="14029" max="14029" width="17.6640625" style="1" customWidth="1"/>
    <col min="14030" max="14030" width="0" style="1" hidden="1" customWidth="1"/>
    <col min="14031" max="14031" width="22.33203125" style="1" customWidth="1"/>
    <col min="14032" max="14032" width="5.33203125" style="1" customWidth="1"/>
    <col min="14033" max="14033" width="36.33203125" style="1" customWidth="1"/>
    <col min="14034" max="14034" width="5.6640625" style="1" customWidth="1"/>
    <col min="14035" max="14035" width="0" style="1" hidden="1" customWidth="1"/>
    <col min="14036" max="14036" width="20.6640625" style="1" customWidth="1"/>
    <col min="14037" max="14037" width="4.6640625" style="1" customWidth="1"/>
    <col min="14038" max="14038" width="0" style="1" hidden="1" customWidth="1"/>
    <col min="14039" max="14039" width="24.6640625" style="1" customWidth="1"/>
    <col min="14040" max="14040" width="12.33203125" style="1" customWidth="1"/>
    <col min="14041" max="14041" width="0" style="1" hidden="1" customWidth="1"/>
    <col min="14042" max="14042" width="3.44140625" style="1" customWidth="1"/>
    <col min="14043" max="14043" width="0" style="1" hidden="1" customWidth="1"/>
    <col min="14044" max="14044" width="17.6640625" style="1" customWidth="1"/>
    <col min="14045" max="14045" width="3.44140625" style="1" customWidth="1"/>
    <col min="14046" max="14046" width="0" style="1" hidden="1" customWidth="1"/>
    <col min="14047" max="14047" width="23.6640625" style="1" customWidth="1"/>
    <col min="14048" max="14048" width="10" style="1" customWidth="1"/>
    <col min="14049" max="14049" width="0" style="1" hidden="1" customWidth="1"/>
    <col min="14050" max="14051" width="14.6640625" style="1" customWidth="1"/>
    <col min="14052" max="14052" width="12.6640625" style="1" customWidth="1"/>
    <col min="14053" max="14053" width="3.33203125" style="1" customWidth="1"/>
    <col min="14054" max="14054" width="30.33203125" style="1" customWidth="1"/>
    <col min="14055" max="14055" width="5" style="1" customWidth="1"/>
    <col min="14056" max="14056" width="0" style="1" hidden="1" customWidth="1"/>
    <col min="14057" max="14057" width="14.33203125" style="1" customWidth="1"/>
    <col min="14058" max="14058" width="5.6640625" style="1" customWidth="1"/>
    <col min="14059" max="14059" width="0" style="1" hidden="1" customWidth="1"/>
    <col min="14060" max="14060" width="17.33203125" style="1" customWidth="1"/>
    <col min="14061" max="14061" width="12.6640625" style="1" customWidth="1"/>
    <col min="14062" max="14062" width="0" style="1" hidden="1" customWidth="1"/>
    <col min="14063" max="14063" width="5.33203125" style="1" customWidth="1"/>
    <col min="14064" max="14064" width="0" style="1" hidden="1" customWidth="1"/>
    <col min="14065" max="14065" width="17" style="1" customWidth="1"/>
    <col min="14066" max="14066" width="6.33203125" style="1" customWidth="1"/>
    <col min="14067" max="14067" width="0" style="1" hidden="1" customWidth="1"/>
    <col min="14068" max="14068" width="14.33203125" style="1" customWidth="1"/>
    <col min="14069" max="14069" width="7.5546875" style="1" customWidth="1"/>
    <col min="14070" max="14070" width="0" style="1" hidden="1" customWidth="1"/>
    <col min="14071" max="14072" width="14.33203125" style="1" customWidth="1"/>
    <col min="14073" max="14073" width="20.6640625" style="1" customWidth="1"/>
    <col min="14074" max="14074" width="14.44140625" style="1" customWidth="1"/>
    <col min="14075" max="14075" width="15" style="1" customWidth="1"/>
    <col min="14076" max="14076" width="2.6640625" style="1" customWidth="1"/>
    <col min="14077" max="14077" width="11.6640625" style="1" customWidth="1"/>
    <col min="14078" max="14078" width="11.5546875" style="1" customWidth="1"/>
    <col min="14079" max="14079" width="2.33203125" style="1" customWidth="1"/>
    <col min="14080" max="14080" width="41" style="1" customWidth="1"/>
    <col min="14081" max="14081" width="14.33203125" style="1" customWidth="1"/>
    <col min="14082" max="14083" width="11.5546875" style="1" customWidth="1"/>
    <col min="14084" max="14084" width="21.6640625" style="1" customWidth="1"/>
    <col min="14085" max="14276" width="11.44140625" style="1"/>
    <col min="14277" max="14277" width="21.6640625" style="1" customWidth="1"/>
    <col min="14278" max="14278" width="13.6640625" style="1" customWidth="1"/>
    <col min="14279" max="14279" width="38.6640625" style="1" customWidth="1"/>
    <col min="14280" max="14280" width="3" style="1" bestFit="1" customWidth="1"/>
    <col min="14281" max="14281" width="32.33203125" style="1" customWidth="1"/>
    <col min="14282" max="14282" width="46.33203125" style="1" customWidth="1"/>
    <col min="14283" max="14283" width="19" style="1" customWidth="1"/>
    <col min="14284" max="14284" width="0" style="1" hidden="1" customWidth="1"/>
    <col min="14285" max="14285" width="17.6640625" style="1" customWidth="1"/>
    <col min="14286" max="14286" width="0" style="1" hidden="1" customWidth="1"/>
    <col min="14287" max="14287" width="22.33203125" style="1" customWidth="1"/>
    <col min="14288" max="14288" width="5.33203125" style="1" customWidth="1"/>
    <col min="14289" max="14289" width="36.33203125" style="1" customWidth="1"/>
    <col min="14290" max="14290" width="5.6640625" style="1" customWidth="1"/>
    <col min="14291" max="14291" width="0" style="1" hidden="1" customWidth="1"/>
    <col min="14292" max="14292" width="20.6640625" style="1" customWidth="1"/>
    <col min="14293" max="14293" width="4.6640625" style="1" customWidth="1"/>
    <col min="14294" max="14294" width="0" style="1" hidden="1" customWidth="1"/>
    <col min="14295" max="14295" width="24.6640625" style="1" customWidth="1"/>
    <col min="14296" max="14296" width="12.33203125" style="1" customWidth="1"/>
    <col min="14297" max="14297" width="0" style="1" hidden="1" customWidth="1"/>
    <col min="14298" max="14298" width="3.44140625" style="1" customWidth="1"/>
    <col min="14299" max="14299" width="0" style="1" hidden="1" customWidth="1"/>
    <col min="14300" max="14300" width="17.6640625" style="1" customWidth="1"/>
    <col min="14301" max="14301" width="3.44140625" style="1" customWidth="1"/>
    <col min="14302" max="14302" width="0" style="1" hidden="1" customWidth="1"/>
    <col min="14303" max="14303" width="23.6640625" style="1" customWidth="1"/>
    <col min="14304" max="14304" width="10" style="1" customWidth="1"/>
    <col min="14305" max="14305" width="0" style="1" hidden="1" customWidth="1"/>
    <col min="14306" max="14307" width="14.6640625" style="1" customWidth="1"/>
    <col min="14308" max="14308" width="12.6640625" style="1" customWidth="1"/>
    <col min="14309" max="14309" width="3.33203125" style="1" customWidth="1"/>
    <col min="14310" max="14310" width="30.33203125" style="1" customWidth="1"/>
    <col min="14311" max="14311" width="5" style="1" customWidth="1"/>
    <col min="14312" max="14312" width="0" style="1" hidden="1" customWidth="1"/>
    <col min="14313" max="14313" width="14.33203125" style="1" customWidth="1"/>
    <col min="14314" max="14314" width="5.6640625" style="1" customWidth="1"/>
    <col min="14315" max="14315" width="0" style="1" hidden="1" customWidth="1"/>
    <col min="14316" max="14316" width="17.33203125" style="1" customWidth="1"/>
    <col min="14317" max="14317" width="12.6640625" style="1" customWidth="1"/>
    <col min="14318" max="14318" width="0" style="1" hidden="1" customWidth="1"/>
    <col min="14319" max="14319" width="5.33203125" style="1" customWidth="1"/>
    <col min="14320" max="14320" width="0" style="1" hidden="1" customWidth="1"/>
    <col min="14321" max="14321" width="17" style="1" customWidth="1"/>
    <col min="14322" max="14322" width="6.33203125" style="1" customWidth="1"/>
    <col min="14323" max="14323" width="0" style="1" hidden="1" customWidth="1"/>
    <col min="14324" max="14324" width="14.33203125" style="1" customWidth="1"/>
    <col min="14325" max="14325" width="7.5546875" style="1" customWidth="1"/>
    <col min="14326" max="14326" width="0" style="1" hidden="1" customWidth="1"/>
    <col min="14327" max="14328" width="14.33203125" style="1" customWidth="1"/>
    <col min="14329" max="14329" width="20.6640625" style="1" customWidth="1"/>
    <col min="14330" max="14330" width="14.44140625" style="1" customWidth="1"/>
    <col min="14331" max="14331" width="15" style="1" customWidth="1"/>
    <col min="14332" max="14332" width="2.6640625" style="1" customWidth="1"/>
    <col min="14333" max="14333" width="11.6640625" style="1" customWidth="1"/>
    <col min="14334" max="14334" width="11.5546875" style="1" customWidth="1"/>
    <col min="14335" max="14335" width="2.33203125" style="1" customWidth="1"/>
    <col min="14336" max="14336" width="41" style="1" customWidth="1"/>
    <col min="14337" max="14337" width="14.33203125" style="1" customWidth="1"/>
    <col min="14338" max="14339" width="11.5546875" style="1" customWidth="1"/>
    <col min="14340" max="14340" width="21.6640625" style="1" customWidth="1"/>
    <col min="14341" max="14532" width="11.44140625" style="1"/>
    <col min="14533" max="14533" width="21.6640625" style="1" customWidth="1"/>
    <col min="14534" max="14534" width="13.6640625" style="1" customWidth="1"/>
    <col min="14535" max="14535" width="38.6640625" style="1" customWidth="1"/>
    <col min="14536" max="14536" width="3" style="1" bestFit="1" customWidth="1"/>
    <col min="14537" max="14537" width="32.33203125" style="1" customWidth="1"/>
    <col min="14538" max="14538" width="46.33203125" style="1" customWidth="1"/>
    <col min="14539" max="14539" width="19" style="1" customWidth="1"/>
    <col min="14540" max="14540" width="0" style="1" hidden="1" customWidth="1"/>
    <col min="14541" max="14541" width="17.6640625" style="1" customWidth="1"/>
    <col min="14542" max="14542" width="0" style="1" hidden="1" customWidth="1"/>
    <col min="14543" max="14543" width="22.33203125" style="1" customWidth="1"/>
    <col min="14544" max="14544" width="5.33203125" style="1" customWidth="1"/>
    <col min="14545" max="14545" width="36.33203125" style="1" customWidth="1"/>
    <col min="14546" max="14546" width="5.6640625" style="1" customWidth="1"/>
    <col min="14547" max="14547" width="0" style="1" hidden="1" customWidth="1"/>
    <col min="14548" max="14548" width="20.6640625" style="1" customWidth="1"/>
    <col min="14549" max="14549" width="4.6640625" style="1" customWidth="1"/>
    <col min="14550" max="14550" width="0" style="1" hidden="1" customWidth="1"/>
    <col min="14551" max="14551" width="24.6640625" style="1" customWidth="1"/>
    <col min="14552" max="14552" width="12.33203125" style="1" customWidth="1"/>
    <col min="14553" max="14553" width="0" style="1" hidden="1" customWidth="1"/>
    <col min="14554" max="14554" width="3.44140625" style="1" customWidth="1"/>
    <col min="14555" max="14555" width="0" style="1" hidden="1" customWidth="1"/>
    <col min="14556" max="14556" width="17.6640625" style="1" customWidth="1"/>
    <col min="14557" max="14557" width="3.44140625" style="1" customWidth="1"/>
    <col min="14558" max="14558" width="0" style="1" hidden="1" customWidth="1"/>
    <col min="14559" max="14559" width="23.6640625" style="1" customWidth="1"/>
    <col min="14560" max="14560" width="10" style="1" customWidth="1"/>
    <col min="14561" max="14561" width="0" style="1" hidden="1" customWidth="1"/>
    <col min="14562" max="14563" width="14.6640625" style="1" customWidth="1"/>
    <col min="14564" max="14564" width="12.6640625" style="1" customWidth="1"/>
    <col min="14565" max="14565" width="3.33203125" style="1" customWidth="1"/>
    <col min="14566" max="14566" width="30.33203125" style="1" customWidth="1"/>
    <col min="14567" max="14567" width="5" style="1" customWidth="1"/>
    <col min="14568" max="14568" width="0" style="1" hidden="1" customWidth="1"/>
    <col min="14569" max="14569" width="14.33203125" style="1" customWidth="1"/>
    <col min="14570" max="14570" width="5.6640625" style="1" customWidth="1"/>
    <col min="14571" max="14571" width="0" style="1" hidden="1" customWidth="1"/>
    <col min="14572" max="14572" width="17.33203125" style="1" customWidth="1"/>
    <col min="14573" max="14573" width="12.6640625" style="1" customWidth="1"/>
    <col min="14574" max="14574" width="0" style="1" hidden="1" customWidth="1"/>
    <col min="14575" max="14575" width="5.33203125" style="1" customWidth="1"/>
    <col min="14576" max="14576" width="0" style="1" hidden="1" customWidth="1"/>
    <col min="14577" max="14577" width="17" style="1" customWidth="1"/>
    <col min="14578" max="14578" width="6.33203125" style="1" customWidth="1"/>
    <col min="14579" max="14579" width="0" style="1" hidden="1" customWidth="1"/>
    <col min="14580" max="14580" width="14.33203125" style="1" customWidth="1"/>
    <col min="14581" max="14581" width="7.5546875" style="1" customWidth="1"/>
    <col min="14582" max="14582" width="0" style="1" hidden="1" customWidth="1"/>
    <col min="14583" max="14584" width="14.33203125" style="1" customWidth="1"/>
    <col min="14585" max="14585" width="20.6640625" style="1" customWidth="1"/>
    <col min="14586" max="14586" width="14.44140625" style="1" customWidth="1"/>
    <col min="14587" max="14587" width="15" style="1" customWidth="1"/>
    <col min="14588" max="14588" width="2.6640625" style="1" customWidth="1"/>
    <col min="14589" max="14589" width="11.6640625" style="1" customWidth="1"/>
    <col min="14590" max="14590" width="11.5546875" style="1" customWidth="1"/>
    <col min="14591" max="14591" width="2.33203125" style="1" customWidth="1"/>
    <col min="14592" max="14592" width="41" style="1" customWidth="1"/>
    <col min="14593" max="14593" width="14.33203125" style="1" customWidth="1"/>
    <col min="14594" max="14595" width="11.5546875" style="1" customWidth="1"/>
    <col min="14596" max="14596" width="21.6640625" style="1" customWidth="1"/>
    <col min="14597" max="14788" width="11.44140625" style="1"/>
    <col min="14789" max="14789" width="21.6640625" style="1" customWidth="1"/>
    <col min="14790" max="14790" width="13.6640625" style="1" customWidth="1"/>
    <col min="14791" max="14791" width="38.6640625" style="1" customWidth="1"/>
    <col min="14792" max="14792" width="3" style="1" bestFit="1" customWidth="1"/>
    <col min="14793" max="14793" width="32.33203125" style="1" customWidth="1"/>
    <col min="14794" max="14794" width="46.33203125" style="1" customWidth="1"/>
    <col min="14795" max="14795" width="19" style="1" customWidth="1"/>
    <col min="14796" max="14796" width="0" style="1" hidden="1" customWidth="1"/>
    <col min="14797" max="14797" width="17.6640625" style="1" customWidth="1"/>
    <col min="14798" max="14798" width="0" style="1" hidden="1" customWidth="1"/>
    <col min="14799" max="14799" width="22.33203125" style="1" customWidth="1"/>
    <col min="14800" max="14800" width="5.33203125" style="1" customWidth="1"/>
    <col min="14801" max="14801" width="36.33203125" style="1" customWidth="1"/>
    <col min="14802" max="14802" width="5.6640625" style="1" customWidth="1"/>
    <col min="14803" max="14803" width="0" style="1" hidden="1" customWidth="1"/>
    <col min="14804" max="14804" width="20.6640625" style="1" customWidth="1"/>
    <col min="14805" max="14805" width="4.6640625" style="1" customWidth="1"/>
    <col min="14806" max="14806" width="0" style="1" hidden="1" customWidth="1"/>
    <col min="14807" max="14807" width="24.6640625" style="1" customWidth="1"/>
    <col min="14808" max="14808" width="12.33203125" style="1" customWidth="1"/>
    <col min="14809" max="14809" width="0" style="1" hidden="1" customWidth="1"/>
    <col min="14810" max="14810" width="3.44140625" style="1" customWidth="1"/>
    <col min="14811" max="14811" width="0" style="1" hidden="1" customWidth="1"/>
    <col min="14812" max="14812" width="17.6640625" style="1" customWidth="1"/>
    <col min="14813" max="14813" width="3.44140625" style="1" customWidth="1"/>
    <col min="14814" max="14814" width="0" style="1" hidden="1" customWidth="1"/>
    <col min="14815" max="14815" width="23.6640625" style="1" customWidth="1"/>
    <col min="14816" max="14816" width="10" style="1" customWidth="1"/>
    <col min="14817" max="14817" width="0" style="1" hidden="1" customWidth="1"/>
    <col min="14818" max="14819" width="14.6640625" style="1" customWidth="1"/>
    <col min="14820" max="14820" width="12.6640625" style="1" customWidth="1"/>
    <col min="14821" max="14821" width="3.33203125" style="1" customWidth="1"/>
    <col min="14822" max="14822" width="30.33203125" style="1" customWidth="1"/>
    <col min="14823" max="14823" width="5" style="1" customWidth="1"/>
    <col min="14824" max="14824" width="0" style="1" hidden="1" customWidth="1"/>
    <col min="14825" max="14825" width="14.33203125" style="1" customWidth="1"/>
    <col min="14826" max="14826" width="5.6640625" style="1" customWidth="1"/>
    <col min="14827" max="14827" width="0" style="1" hidden="1" customWidth="1"/>
    <col min="14828" max="14828" width="17.33203125" style="1" customWidth="1"/>
    <col min="14829" max="14829" width="12.6640625" style="1" customWidth="1"/>
    <col min="14830" max="14830" width="0" style="1" hidden="1" customWidth="1"/>
    <col min="14831" max="14831" width="5.33203125" style="1" customWidth="1"/>
    <col min="14832" max="14832" width="0" style="1" hidden="1" customWidth="1"/>
    <col min="14833" max="14833" width="17" style="1" customWidth="1"/>
    <col min="14834" max="14834" width="6.33203125" style="1" customWidth="1"/>
    <col min="14835" max="14835" width="0" style="1" hidden="1" customWidth="1"/>
    <col min="14836" max="14836" width="14.33203125" style="1" customWidth="1"/>
    <col min="14837" max="14837" width="7.5546875" style="1" customWidth="1"/>
    <col min="14838" max="14838" width="0" style="1" hidden="1" customWidth="1"/>
    <col min="14839" max="14840" width="14.33203125" style="1" customWidth="1"/>
    <col min="14841" max="14841" width="20.6640625" style="1" customWidth="1"/>
    <col min="14842" max="14842" width="14.44140625" style="1" customWidth="1"/>
    <col min="14843" max="14843" width="15" style="1" customWidth="1"/>
    <col min="14844" max="14844" width="2.6640625" style="1" customWidth="1"/>
    <col min="14845" max="14845" width="11.6640625" style="1" customWidth="1"/>
    <col min="14846" max="14846" width="11.5546875" style="1" customWidth="1"/>
    <col min="14847" max="14847" width="2.33203125" style="1" customWidth="1"/>
    <col min="14848" max="14848" width="41" style="1" customWidth="1"/>
    <col min="14849" max="14849" width="14.33203125" style="1" customWidth="1"/>
    <col min="14850" max="14851" width="11.5546875" style="1" customWidth="1"/>
    <col min="14852" max="14852" width="21.6640625" style="1" customWidth="1"/>
    <col min="14853" max="15044" width="11.44140625" style="1"/>
    <col min="15045" max="15045" width="21.6640625" style="1" customWidth="1"/>
    <col min="15046" max="15046" width="13.6640625" style="1" customWidth="1"/>
    <col min="15047" max="15047" width="38.6640625" style="1" customWidth="1"/>
    <col min="15048" max="15048" width="3" style="1" bestFit="1" customWidth="1"/>
    <col min="15049" max="15049" width="32.33203125" style="1" customWidth="1"/>
    <col min="15050" max="15050" width="46.33203125" style="1" customWidth="1"/>
    <col min="15051" max="15051" width="19" style="1" customWidth="1"/>
    <col min="15052" max="15052" width="0" style="1" hidden="1" customWidth="1"/>
    <col min="15053" max="15053" width="17.6640625" style="1" customWidth="1"/>
    <col min="15054" max="15054" width="0" style="1" hidden="1" customWidth="1"/>
    <col min="15055" max="15055" width="22.33203125" style="1" customWidth="1"/>
    <col min="15056" max="15056" width="5.33203125" style="1" customWidth="1"/>
    <col min="15057" max="15057" width="36.33203125" style="1" customWidth="1"/>
    <col min="15058" max="15058" width="5.6640625" style="1" customWidth="1"/>
    <col min="15059" max="15059" width="0" style="1" hidden="1" customWidth="1"/>
    <col min="15060" max="15060" width="20.6640625" style="1" customWidth="1"/>
    <col min="15061" max="15061" width="4.6640625" style="1" customWidth="1"/>
    <col min="15062" max="15062" width="0" style="1" hidden="1" customWidth="1"/>
    <col min="15063" max="15063" width="24.6640625" style="1" customWidth="1"/>
    <col min="15064" max="15064" width="12.33203125" style="1" customWidth="1"/>
    <col min="15065" max="15065" width="0" style="1" hidden="1" customWidth="1"/>
    <col min="15066" max="15066" width="3.44140625" style="1" customWidth="1"/>
    <col min="15067" max="15067" width="0" style="1" hidden="1" customWidth="1"/>
    <col min="15068" max="15068" width="17.6640625" style="1" customWidth="1"/>
    <col min="15069" max="15069" width="3.44140625" style="1" customWidth="1"/>
    <col min="15070" max="15070" width="0" style="1" hidden="1" customWidth="1"/>
    <col min="15071" max="15071" width="23.6640625" style="1" customWidth="1"/>
    <col min="15072" max="15072" width="10" style="1" customWidth="1"/>
    <col min="15073" max="15073" width="0" style="1" hidden="1" customWidth="1"/>
    <col min="15074" max="15075" width="14.6640625" style="1" customWidth="1"/>
    <col min="15076" max="15076" width="12.6640625" style="1" customWidth="1"/>
    <col min="15077" max="15077" width="3.33203125" style="1" customWidth="1"/>
    <col min="15078" max="15078" width="30.33203125" style="1" customWidth="1"/>
    <col min="15079" max="15079" width="5" style="1" customWidth="1"/>
    <col min="15080" max="15080" width="0" style="1" hidden="1" customWidth="1"/>
    <col min="15081" max="15081" width="14.33203125" style="1" customWidth="1"/>
    <col min="15082" max="15082" width="5.6640625" style="1" customWidth="1"/>
    <col min="15083" max="15083" width="0" style="1" hidden="1" customWidth="1"/>
    <col min="15084" max="15084" width="17.33203125" style="1" customWidth="1"/>
    <col min="15085" max="15085" width="12.6640625" style="1" customWidth="1"/>
    <col min="15086" max="15086" width="0" style="1" hidden="1" customWidth="1"/>
    <col min="15087" max="15087" width="5.33203125" style="1" customWidth="1"/>
    <col min="15088" max="15088" width="0" style="1" hidden="1" customWidth="1"/>
    <col min="15089" max="15089" width="17" style="1" customWidth="1"/>
    <col min="15090" max="15090" width="6.33203125" style="1" customWidth="1"/>
    <col min="15091" max="15091" width="0" style="1" hidden="1" customWidth="1"/>
    <col min="15092" max="15092" width="14.33203125" style="1" customWidth="1"/>
    <col min="15093" max="15093" width="7.5546875" style="1" customWidth="1"/>
    <col min="15094" max="15094" width="0" style="1" hidden="1" customWidth="1"/>
    <col min="15095" max="15096" width="14.33203125" style="1" customWidth="1"/>
    <col min="15097" max="15097" width="20.6640625" style="1" customWidth="1"/>
    <col min="15098" max="15098" width="14.44140625" style="1" customWidth="1"/>
    <col min="15099" max="15099" width="15" style="1" customWidth="1"/>
    <col min="15100" max="15100" width="2.6640625" style="1" customWidth="1"/>
    <col min="15101" max="15101" width="11.6640625" style="1" customWidth="1"/>
    <col min="15102" max="15102" width="11.5546875" style="1" customWidth="1"/>
    <col min="15103" max="15103" width="2.33203125" style="1" customWidth="1"/>
    <col min="15104" max="15104" width="41" style="1" customWidth="1"/>
    <col min="15105" max="15105" width="14.33203125" style="1" customWidth="1"/>
    <col min="15106" max="15107" width="11.5546875" style="1" customWidth="1"/>
    <col min="15108" max="15108" width="21.6640625" style="1" customWidth="1"/>
    <col min="15109" max="15300" width="11.44140625" style="1"/>
    <col min="15301" max="15301" width="21.6640625" style="1" customWidth="1"/>
    <col min="15302" max="15302" width="13.6640625" style="1" customWidth="1"/>
    <col min="15303" max="15303" width="38.6640625" style="1" customWidth="1"/>
    <col min="15304" max="15304" width="3" style="1" bestFit="1" customWidth="1"/>
    <col min="15305" max="15305" width="32.33203125" style="1" customWidth="1"/>
    <col min="15306" max="15306" width="46.33203125" style="1" customWidth="1"/>
    <col min="15307" max="15307" width="19" style="1" customWidth="1"/>
    <col min="15308" max="15308" width="0" style="1" hidden="1" customWidth="1"/>
    <col min="15309" max="15309" width="17.6640625" style="1" customWidth="1"/>
    <col min="15310" max="15310" width="0" style="1" hidden="1" customWidth="1"/>
    <col min="15311" max="15311" width="22.33203125" style="1" customWidth="1"/>
    <col min="15312" max="15312" width="5.33203125" style="1" customWidth="1"/>
    <col min="15313" max="15313" width="36.33203125" style="1" customWidth="1"/>
    <col min="15314" max="15314" width="5.6640625" style="1" customWidth="1"/>
    <col min="15315" max="15315" width="0" style="1" hidden="1" customWidth="1"/>
    <col min="15316" max="15316" width="20.6640625" style="1" customWidth="1"/>
    <col min="15317" max="15317" width="4.6640625" style="1" customWidth="1"/>
    <col min="15318" max="15318" width="0" style="1" hidden="1" customWidth="1"/>
    <col min="15319" max="15319" width="24.6640625" style="1" customWidth="1"/>
    <col min="15320" max="15320" width="12.33203125" style="1" customWidth="1"/>
    <col min="15321" max="15321" width="0" style="1" hidden="1" customWidth="1"/>
    <col min="15322" max="15322" width="3.44140625" style="1" customWidth="1"/>
    <col min="15323" max="15323" width="0" style="1" hidden="1" customWidth="1"/>
    <col min="15324" max="15324" width="17.6640625" style="1" customWidth="1"/>
    <col min="15325" max="15325" width="3.44140625" style="1" customWidth="1"/>
    <col min="15326" max="15326" width="0" style="1" hidden="1" customWidth="1"/>
    <col min="15327" max="15327" width="23.6640625" style="1" customWidth="1"/>
    <col min="15328" max="15328" width="10" style="1" customWidth="1"/>
    <col min="15329" max="15329" width="0" style="1" hidden="1" customWidth="1"/>
    <col min="15330" max="15331" width="14.6640625" style="1" customWidth="1"/>
    <col min="15332" max="15332" width="12.6640625" style="1" customWidth="1"/>
    <col min="15333" max="15333" width="3.33203125" style="1" customWidth="1"/>
    <col min="15334" max="15334" width="30.33203125" style="1" customWidth="1"/>
    <col min="15335" max="15335" width="5" style="1" customWidth="1"/>
    <col min="15336" max="15336" width="0" style="1" hidden="1" customWidth="1"/>
    <col min="15337" max="15337" width="14.33203125" style="1" customWidth="1"/>
    <col min="15338" max="15338" width="5.6640625" style="1" customWidth="1"/>
    <col min="15339" max="15339" width="0" style="1" hidden="1" customWidth="1"/>
    <col min="15340" max="15340" width="17.33203125" style="1" customWidth="1"/>
    <col min="15341" max="15341" width="12.6640625" style="1" customWidth="1"/>
    <col min="15342" max="15342" width="0" style="1" hidden="1" customWidth="1"/>
    <col min="15343" max="15343" width="5.33203125" style="1" customWidth="1"/>
    <col min="15344" max="15344" width="0" style="1" hidden="1" customWidth="1"/>
    <col min="15345" max="15345" width="17" style="1" customWidth="1"/>
    <col min="15346" max="15346" width="6.33203125" style="1" customWidth="1"/>
    <col min="15347" max="15347" width="0" style="1" hidden="1" customWidth="1"/>
    <col min="15348" max="15348" width="14.33203125" style="1" customWidth="1"/>
    <col min="15349" max="15349" width="7.5546875" style="1" customWidth="1"/>
    <col min="15350" max="15350" width="0" style="1" hidden="1" customWidth="1"/>
    <col min="15351" max="15352" width="14.33203125" style="1" customWidth="1"/>
    <col min="15353" max="15353" width="20.6640625" style="1" customWidth="1"/>
    <col min="15354" max="15354" width="14.44140625" style="1" customWidth="1"/>
    <col min="15355" max="15355" width="15" style="1" customWidth="1"/>
    <col min="15356" max="15356" width="2.6640625" style="1" customWidth="1"/>
    <col min="15357" max="15357" width="11.6640625" style="1" customWidth="1"/>
    <col min="15358" max="15358" width="11.5546875" style="1" customWidth="1"/>
    <col min="15359" max="15359" width="2.33203125" style="1" customWidth="1"/>
    <col min="15360" max="15360" width="41" style="1" customWidth="1"/>
    <col min="15361" max="15361" width="14.33203125" style="1" customWidth="1"/>
    <col min="15362" max="15363" width="11.5546875" style="1" customWidth="1"/>
    <col min="15364" max="15364" width="21.6640625" style="1" customWidth="1"/>
    <col min="15365" max="15556" width="11.44140625" style="1"/>
    <col min="15557" max="15557" width="21.6640625" style="1" customWidth="1"/>
    <col min="15558" max="15558" width="13.6640625" style="1" customWidth="1"/>
    <col min="15559" max="15559" width="38.6640625" style="1" customWidth="1"/>
    <col min="15560" max="15560" width="3" style="1" bestFit="1" customWidth="1"/>
    <col min="15561" max="15561" width="32.33203125" style="1" customWidth="1"/>
    <col min="15562" max="15562" width="46.33203125" style="1" customWidth="1"/>
    <col min="15563" max="15563" width="19" style="1" customWidth="1"/>
    <col min="15564" max="15564" width="0" style="1" hidden="1" customWidth="1"/>
    <col min="15565" max="15565" width="17.6640625" style="1" customWidth="1"/>
    <col min="15566" max="15566" width="0" style="1" hidden="1" customWidth="1"/>
    <col min="15567" max="15567" width="22.33203125" style="1" customWidth="1"/>
    <col min="15568" max="15568" width="5.33203125" style="1" customWidth="1"/>
    <col min="15569" max="15569" width="36.33203125" style="1" customWidth="1"/>
    <col min="15570" max="15570" width="5.6640625" style="1" customWidth="1"/>
    <col min="15571" max="15571" width="0" style="1" hidden="1" customWidth="1"/>
    <col min="15572" max="15572" width="20.6640625" style="1" customWidth="1"/>
    <col min="15573" max="15573" width="4.6640625" style="1" customWidth="1"/>
    <col min="15574" max="15574" width="0" style="1" hidden="1" customWidth="1"/>
    <col min="15575" max="15575" width="24.6640625" style="1" customWidth="1"/>
    <col min="15576" max="15576" width="12.33203125" style="1" customWidth="1"/>
    <col min="15577" max="15577" width="0" style="1" hidden="1" customWidth="1"/>
    <col min="15578" max="15578" width="3.44140625" style="1" customWidth="1"/>
    <col min="15579" max="15579" width="0" style="1" hidden="1" customWidth="1"/>
    <col min="15580" max="15580" width="17.6640625" style="1" customWidth="1"/>
    <col min="15581" max="15581" width="3.44140625" style="1" customWidth="1"/>
    <col min="15582" max="15582" width="0" style="1" hidden="1" customWidth="1"/>
    <col min="15583" max="15583" width="23.6640625" style="1" customWidth="1"/>
    <col min="15584" max="15584" width="10" style="1" customWidth="1"/>
    <col min="15585" max="15585" width="0" style="1" hidden="1" customWidth="1"/>
    <col min="15586" max="15587" width="14.6640625" style="1" customWidth="1"/>
    <col min="15588" max="15588" width="12.6640625" style="1" customWidth="1"/>
    <col min="15589" max="15589" width="3.33203125" style="1" customWidth="1"/>
    <col min="15590" max="15590" width="30.33203125" style="1" customWidth="1"/>
    <col min="15591" max="15591" width="5" style="1" customWidth="1"/>
    <col min="15592" max="15592" width="0" style="1" hidden="1" customWidth="1"/>
    <col min="15593" max="15593" width="14.33203125" style="1" customWidth="1"/>
    <col min="15594" max="15594" width="5.6640625" style="1" customWidth="1"/>
    <col min="15595" max="15595" width="0" style="1" hidden="1" customWidth="1"/>
    <col min="15596" max="15596" width="17.33203125" style="1" customWidth="1"/>
    <col min="15597" max="15597" width="12.6640625" style="1" customWidth="1"/>
    <col min="15598" max="15598" width="0" style="1" hidden="1" customWidth="1"/>
    <col min="15599" max="15599" width="5.33203125" style="1" customWidth="1"/>
    <col min="15600" max="15600" width="0" style="1" hidden="1" customWidth="1"/>
    <col min="15601" max="15601" width="17" style="1" customWidth="1"/>
    <col min="15602" max="15602" width="6.33203125" style="1" customWidth="1"/>
    <col min="15603" max="15603" width="0" style="1" hidden="1" customWidth="1"/>
    <col min="15604" max="15604" width="14.33203125" style="1" customWidth="1"/>
    <col min="15605" max="15605" width="7.5546875" style="1" customWidth="1"/>
    <col min="15606" max="15606" width="0" style="1" hidden="1" customWidth="1"/>
    <col min="15607" max="15608" width="14.33203125" style="1" customWidth="1"/>
    <col min="15609" max="15609" width="20.6640625" style="1" customWidth="1"/>
    <col min="15610" max="15610" width="14.44140625" style="1" customWidth="1"/>
    <col min="15611" max="15611" width="15" style="1" customWidth="1"/>
    <col min="15612" max="15612" width="2.6640625" style="1" customWidth="1"/>
    <col min="15613" max="15613" width="11.6640625" style="1" customWidth="1"/>
    <col min="15614" max="15614" width="11.5546875" style="1" customWidth="1"/>
    <col min="15615" max="15615" width="2.33203125" style="1" customWidth="1"/>
    <col min="15616" max="15616" width="41" style="1" customWidth="1"/>
    <col min="15617" max="15617" width="14.33203125" style="1" customWidth="1"/>
    <col min="15618" max="15619" width="11.5546875" style="1" customWidth="1"/>
    <col min="15620" max="15620" width="21.6640625" style="1" customWidth="1"/>
    <col min="15621" max="15812" width="11.44140625" style="1"/>
    <col min="15813" max="15813" width="21.6640625" style="1" customWidth="1"/>
    <col min="15814" max="15814" width="13.6640625" style="1" customWidth="1"/>
    <col min="15815" max="15815" width="38.6640625" style="1" customWidth="1"/>
    <col min="15816" max="15816" width="3" style="1" bestFit="1" customWidth="1"/>
    <col min="15817" max="15817" width="32.33203125" style="1" customWidth="1"/>
    <col min="15818" max="15818" width="46.33203125" style="1" customWidth="1"/>
    <col min="15819" max="15819" width="19" style="1" customWidth="1"/>
    <col min="15820" max="15820" width="0" style="1" hidden="1" customWidth="1"/>
    <col min="15821" max="15821" width="17.6640625" style="1" customWidth="1"/>
    <col min="15822" max="15822" width="0" style="1" hidden="1" customWidth="1"/>
    <col min="15823" max="15823" width="22.33203125" style="1" customWidth="1"/>
    <col min="15824" max="15824" width="5.33203125" style="1" customWidth="1"/>
    <col min="15825" max="15825" width="36.33203125" style="1" customWidth="1"/>
    <col min="15826" max="15826" width="5.6640625" style="1" customWidth="1"/>
    <col min="15827" max="15827" width="0" style="1" hidden="1" customWidth="1"/>
    <col min="15828" max="15828" width="20.6640625" style="1" customWidth="1"/>
    <col min="15829" max="15829" width="4.6640625" style="1" customWidth="1"/>
    <col min="15830" max="15830" width="0" style="1" hidden="1" customWidth="1"/>
    <col min="15831" max="15831" width="24.6640625" style="1" customWidth="1"/>
    <col min="15832" max="15832" width="12.33203125" style="1" customWidth="1"/>
    <col min="15833" max="15833" width="0" style="1" hidden="1" customWidth="1"/>
    <col min="15834" max="15834" width="3.44140625" style="1" customWidth="1"/>
    <col min="15835" max="15835" width="0" style="1" hidden="1" customWidth="1"/>
    <col min="15836" max="15836" width="17.6640625" style="1" customWidth="1"/>
    <col min="15837" max="15837" width="3.44140625" style="1" customWidth="1"/>
    <col min="15838" max="15838" width="0" style="1" hidden="1" customWidth="1"/>
    <col min="15839" max="15839" width="23.6640625" style="1" customWidth="1"/>
    <col min="15840" max="15840" width="10" style="1" customWidth="1"/>
    <col min="15841" max="15841" width="0" style="1" hidden="1" customWidth="1"/>
    <col min="15842" max="15843" width="14.6640625" style="1" customWidth="1"/>
    <col min="15844" max="15844" width="12.6640625" style="1" customWidth="1"/>
    <col min="15845" max="15845" width="3.33203125" style="1" customWidth="1"/>
    <col min="15846" max="15846" width="30.33203125" style="1" customWidth="1"/>
    <col min="15847" max="15847" width="5" style="1" customWidth="1"/>
    <col min="15848" max="15848" width="0" style="1" hidden="1" customWidth="1"/>
    <col min="15849" max="15849" width="14.33203125" style="1" customWidth="1"/>
    <col min="15850" max="15850" width="5.6640625" style="1" customWidth="1"/>
    <col min="15851" max="15851" width="0" style="1" hidden="1" customWidth="1"/>
    <col min="15852" max="15852" width="17.33203125" style="1" customWidth="1"/>
    <col min="15853" max="15853" width="12.6640625" style="1" customWidth="1"/>
    <col min="15854" max="15854" width="0" style="1" hidden="1" customWidth="1"/>
    <col min="15855" max="15855" width="5.33203125" style="1" customWidth="1"/>
    <col min="15856" max="15856" width="0" style="1" hidden="1" customWidth="1"/>
    <col min="15857" max="15857" width="17" style="1" customWidth="1"/>
    <col min="15858" max="15858" width="6.33203125" style="1" customWidth="1"/>
    <col min="15859" max="15859" width="0" style="1" hidden="1" customWidth="1"/>
    <col min="15860" max="15860" width="14.33203125" style="1" customWidth="1"/>
    <col min="15861" max="15861" width="7.5546875" style="1" customWidth="1"/>
    <col min="15862" max="15862" width="0" style="1" hidden="1" customWidth="1"/>
    <col min="15863" max="15864" width="14.33203125" style="1" customWidth="1"/>
    <col min="15865" max="15865" width="20.6640625" style="1" customWidth="1"/>
    <col min="15866" max="15866" width="14.44140625" style="1" customWidth="1"/>
    <col min="15867" max="15867" width="15" style="1" customWidth="1"/>
    <col min="15868" max="15868" width="2.6640625" style="1" customWidth="1"/>
    <col min="15869" max="15869" width="11.6640625" style="1" customWidth="1"/>
    <col min="15870" max="15870" width="11.5546875" style="1" customWidth="1"/>
    <col min="15871" max="15871" width="2.33203125" style="1" customWidth="1"/>
    <col min="15872" max="15872" width="41" style="1" customWidth="1"/>
    <col min="15873" max="15873" width="14.33203125" style="1" customWidth="1"/>
    <col min="15874" max="15875" width="11.5546875" style="1" customWidth="1"/>
    <col min="15876" max="15876" width="21.6640625" style="1" customWidth="1"/>
    <col min="15877" max="16068" width="11.44140625" style="1"/>
    <col min="16069" max="16069" width="21.6640625" style="1" customWidth="1"/>
    <col min="16070" max="16070" width="13.6640625" style="1" customWidth="1"/>
    <col min="16071" max="16071" width="38.6640625" style="1" customWidth="1"/>
    <col min="16072" max="16072" width="3" style="1" bestFit="1" customWidth="1"/>
    <col min="16073" max="16073" width="32.33203125" style="1" customWidth="1"/>
    <col min="16074" max="16074" width="46.33203125" style="1" customWidth="1"/>
    <col min="16075" max="16075" width="19" style="1" customWidth="1"/>
    <col min="16076" max="16076" width="0" style="1" hidden="1" customWidth="1"/>
    <col min="16077" max="16077" width="17.6640625" style="1" customWidth="1"/>
    <col min="16078" max="16078" width="0" style="1" hidden="1" customWidth="1"/>
    <col min="16079" max="16079" width="22.33203125" style="1" customWidth="1"/>
    <col min="16080" max="16080" width="5.33203125" style="1" customWidth="1"/>
    <col min="16081" max="16081" width="36.33203125" style="1" customWidth="1"/>
    <col min="16082" max="16082" width="5.6640625" style="1" customWidth="1"/>
    <col min="16083" max="16083" width="0" style="1" hidden="1" customWidth="1"/>
    <col min="16084" max="16084" width="20.6640625" style="1" customWidth="1"/>
    <col min="16085" max="16085" width="4.6640625" style="1" customWidth="1"/>
    <col min="16086" max="16086" width="0" style="1" hidden="1" customWidth="1"/>
    <col min="16087" max="16087" width="24.6640625" style="1" customWidth="1"/>
    <col min="16088" max="16088" width="12.33203125" style="1" customWidth="1"/>
    <col min="16089" max="16089" width="0" style="1" hidden="1" customWidth="1"/>
    <col min="16090" max="16090" width="3.44140625" style="1" customWidth="1"/>
    <col min="16091" max="16091" width="0" style="1" hidden="1" customWidth="1"/>
    <col min="16092" max="16092" width="17.6640625" style="1" customWidth="1"/>
    <col min="16093" max="16093" width="3.44140625" style="1" customWidth="1"/>
    <col min="16094" max="16094" width="0" style="1" hidden="1" customWidth="1"/>
    <col min="16095" max="16095" width="23.6640625" style="1" customWidth="1"/>
    <col min="16096" max="16096" width="10" style="1" customWidth="1"/>
    <col min="16097" max="16097" width="0" style="1" hidden="1" customWidth="1"/>
    <col min="16098" max="16099" width="14.6640625" style="1" customWidth="1"/>
    <col min="16100" max="16100" width="12.6640625" style="1" customWidth="1"/>
    <col min="16101" max="16101" width="3.33203125" style="1" customWidth="1"/>
    <col min="16102" max="16102" width="30.33203125" style="1" customWidth="1"/>
    <col min="16103" max="16103" width="5" style="1" customWidth="1"/>
    <col min="16104" max="16104" width="0" style="1" hidden="1" customWidth="1"/>
    <col min="16105" max="16105" width="14.33203125" style="1" customWidth="1"/>
    <col min="16106" max="16106" width="5.6640625" style="1" customWidth="1"/>
    <col min="16107" max="16107" width="0" style="1" hidden="1" customWidth="1"/>
    <col min="16108" max="16108" width="17.33203125" style="1" customWidth="1"/>
    <col min="16109" max="16109" width="12.6640625" style="1" customWidth="1"/>
    <col min="16110" max="16110" width="0" style="1" hidden="1" customWidth="1"/>
    <col min="16111" max="16111" width="5.33203125" style="1" customWidth="1"/>
    <col min="16112" max="16112" width="0" style="1" hidden="1" customWidth="1"/>
    <col min="16113" max="16113" width="17" style="1" customWidth="1"/>
    <col min="16114" max="16114" width="6.33203125" style="1" customWidth="1"/>
    <col min="16115" max="16115" width="0" style="1" hidden="1" customWidth="1"/>
    <col min="16116" max="16116" width="14.33203125" style="1" customWidth="1"/>
    <col min="16117" max="16117" width="7.5546875" style="1" customWidth="1"/>
    <col min="16118" max="16118" width="0" style="1" hidden="1" customWidth="1"/>
    <col min="16119" max="16120" width="14.33203125" style="1" customWidth="1"/>
    <col min="16121" max="16121" width="20.6640625" style="1" customWidth="1"/>
    <col min="16122" max="16122" width="14.44140625" style="1" customWidth="1"/>
    <col min="16123" max="16123" width="15" style="1" customWidth="1"/>
    <col min="16124" max="16124" width="2.6640625" style="1" customWidth="1"/>
    <col min="16125" max="16125" width="11.6640625" style="1" customWidth="1"/>
    <col min="16126" max="16126" width="11.5546875" style="1" customWidth="1"/>
    <col min="16127" max="16127" width="2.33203125" style="1" customWidth="1"/>
    <col min="16128" max="16128" width="41" style="1" customWidth="1"/>
    <col min="16129" max="16129" width="14.33203125" style="1" customWidth="1"/>
    <col min="16130" max="16131" width="11.5546875" style="1" customWidth="1"/>
    <col min="16132" max="16132" width="21.6640625" style="1" customWidth="1"/>
    <col min="16133" max="16326" width="11.44140625" style="1"/>
    <col min="16327" max="16384" width="11.5546875" style="1" customWidth="1"/>
  </cols>
  <sheetData>
    <row r="1" spans="1:47"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627" t="s">
        <v>1314</v>
      </c>
      <c r="AT1" s="627" t="s">
        <v>1342</v>
      </c>
    </row>
    <row r="2" spans="1:47"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row>
    <row r="3" spans="1:47"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t="s">
        <v>9</v>
      </c>
      <c r="AP3" s="697" t="s">
        <v>182</v>
      </c>
      <c r="AQ3" s="691"/>
      <c r="AR3" s="691" t="s">
        <v>140</v>
      </c>
    </row>
    <row r="4" spans="1:47" s="15" customFormat="1" ht="53.25" customHeight="1" thickBot="1" x14ac:dyDescent="0.35">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row>
    <row r="5" spans="1:47" ht="161.25" customHeight="1" x14ac:dyDescent="0.3">
      <c r="A5" s="729" t="s">
        <v>51</v>
      </c>
      <c r="B5" s="727" t="s">
        <v>104</v>
      </c>
      <c r="C5" s="727" t="s">
        <v>92</v>
      </c>
      <c r="D5" s="727" t="s">
        <v>12</v>
      </c>
      <c r="E5" s="727" t="s">
        <v>36</v>
      </c>
      <c r="F5" s="1046" t="s">
        <v>1004</v>
      </c>
      <c r="G5" s="749" t="s">
        <v>1296</v>
      </c>
      <c r="H5" s="727" t="s">
        <v>1005</v>
      </c>
      <c r="I5" s="730" t="s">
        <v>1006</v>
      </c>
      <c r="J5" s="727" t="s">
        <v>33</v>
      </c>
      <c r="K5" s="727">
        <v>72</v>
      </c>
      <c r="L5" s="728">
        <f>IF(J5="Diaria",+(K5/360),IF(J5="Mensual",+(K5/12),IF(J5="Bimestral",+(K5/6),IF(J5="Trimestral",+(K5/4),IF(J5="Semestral",+(K5/2),IF(J5="Anual",+(K5/1),""))))))</f>
        <v>0.2</v>
      </c>
      <c r="M5" s="727" t="s">
        <v>73</v>
      </c>
      <c r="N5" s="727">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727" t="s">
        <v>64</v>
      </c>
      <c r="P5" s="727">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27" t="s">
        <v>73</v>
      </c>
      <c r="R5" s="727">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46" t="s">
        <v>72</v>
      </c>
      <c r="T5" s="746" t="s">
        <v>45</v>
      </c>
      <c r="U5" s="746">
        <f>+MAX(N5,P5,R5)</f>
        <v>0.6</v>
      </c>
      <c r="V5" s="747" t="str">
        <f>IF(L5&lt;=20%,"Muy baja",IF(L5&lt;=40%,"Baja",IF(L5&lt;=60%,"Media",IF(L5&lt;=80%,"Alta",IF(L5&lt;=100%,"Muy alta",IF(L5&gt;=100%,"Muy alta",""))))))</f>
        <v>Muy baja</v>
      </c>
      <c r="W5" s="735">
        <v>0.2</v>
      </c>
      <c r="X5" s="748" t="str">
        <f>IF(U5=20%,"Leve",IF(U5=40%,"Menor",IF(U5=60%,"Moderado",IF(U5=80%,"Mayor",IF(U5=100%,"Catastrófico","")))))</f>
        <v>Moderado</v>
      </c>
      <c r="Y5" s="733">
        <v>0.6</v>
      </c>
      <c r="Z5" s="734" t="s">
        <v>56</v>
      </c>
      <c r="AA5" s="735">
        <f>IF(Z5="Bajo",25%,IF(Z5="Moderado",50%,IF(Z5="Alto",75%,IF(Z5="Extremo",100%,""))))</f>
        <v>0.5</v>
      </c>
      <c r="AB5" s="1048" t="s">
        <v>1007</v>
      </c>
      <c r="AC5" s="375" t="s">
        <v>1008</v>
      </c>
      <c r="AD5" s="49" t="s">
        <v>39</v>
      </c>
      <c r="AE5" s="22">
        <f>IF(AD5="Preventivo",25%,IF(AD5="Detectivo",15%,IF(AD5="Correctivo",10%,"")))</f>
        <v>0.15</v>
      </c>
      <c r="AF5" s="304" t="s">
        <v>215</v>
      </c>
      <c r="AG5" s="22">
        <f>IF(AF5="Manual",15%,IF(AF5="Automático",25%,""))</f>
        <v>0.15</v>
      </c>
      <c r="AH5" s="22">
        <f>+AG5+AE5</f>
        <v>0.3</v>
      </c>
      <c r="AI5" s="304" t="s">
        <v>216</v>
      </c>
      <c r="AJ5" s="282" t="s">
        <v>24</v>
      </c>
      <c r="AK5" s="304" t="s">
        <v>1009</v>
      </c>
      <c r="AL5" s="304">
        <f>+AH5*AA5</f>
        <v>0.15</v>
      </c>
      <c r="AM5" s="365">
        <f>+AA5-AL5</f>
        <v>0.35</v>
      </c>
      <c r="AN5" s="809" t="str">
        <f>+IF(C5="Corrupción","Moderado",IF(AM6&lt;=25%,"Bajo",IF(AM6&lt;=50%,"Moderado",IF(AM6&lt;=75%,"Alto",IF(AM6&gt;75%,"Extremo","")))))</f>
        <v>Bajo</v>
      </c>
      <c r="AO5" s="738" t="s">
        <v>59</v>
      </c>
      <c r="AP5" s="134">
        <v>1</v>
      </c>
      <c r="AQ5" s="33" t="s">
        <v>1010</v>
      </c>
      <c r="AR5" s="296" t="s">
        <v>1011</v>
      </c>
    </row>
    <row r="6" spans="1:47" ht="121.5" customHeight="1" thickBot="1" x14ac:dyDescent="0.35">
      <c r="A6" s="894"/>
      <c r="B6" s="890"/>
      <c r="C6" s="890"/>
      <c r="D6" s="890"/>
      <c r="E6" s="890"/>
      <c r="F6" s="1047"/>
      <c r="G6" s="926"/>
      <c r="H6" s="890"/>
      <c r="I6" s="892"/>
      <c r="J6" s="890"/>
      <c r="K6" s="890"/>
      <c r="L6" s="896"/>
      <c r="M6" s="890"/>
      <c r="N6" s="890"/>
      <c r="O6" s="890"/>
      <c r="P6" s="890"/>
      <c r="Q6" s="890"/>
      <c r="R6" s="890"/>
      <c r="S6" s="891"/>
      <c r="T6" s="891"/>
      <c r="U6" s="891"/>
      <c r="V6" s="888"/>
      <c r="W6" s="883"/>
      <c r="X6" s="889"/>
      <c r="Y6" s="1045"/>
      <c r="Z6" s="885"/>
      <c r="AA6" s="883"/>
      <c r="AB6" s="1049"/>
      <c r="AC6" s="216" t="s">
        <v>1012</v>
      </c>
      <c r="AD6" s="28" t="s">
        <v>57</v>
      </c>
      <c r="AE6" s="37">
        <f>IF(AD6="Preventivo",25%,IF(AD6="Detectivo",15%,IF(AD6="Correctivo",10%,"")))</f>
        <v>0.25</v>
      </c>
      <c r="AF6" s="319" t="s">
        <v>215</v>
      </c>
      <c r="AG6" s="37">
        <f>IF(AF6="Manual",15%,IF(AF6="Automático",25%,""))</f>
        <v>0.15</v>
      </c>
      <c r="AH6" s="37">
        <f>+AG6+AE6</f>
        <v>0.4</v>
      </c>
      <c r="AI6" s="319" t="s">
        <v>216</v>
      </c>
      <c r="AJ6" s="283" t="s">
        <v>24</v>
      </c>
      <c r="AK6" s="319" t="s">
        <v>1013</v>
      </c>
      <c r="AL6" s="319">
        <f>+AM5*AH6</f>
        <v>0.13999999999999999</v>
      </c>
      <c r="AM6" s="366">
        <f>+AM5-AL6</f>
        <v>0.21</v>
      </c>
      <c r="AN6" s="810"/>
      <c r="AO6" s="811"/>
      <c r="AP6" s="140">
        <v>2</v>
      </c>
      <c r="AQ6" s="33" t="s">
        <v>1014</v>
      </c>
      <c r="AR6" s="296" t="s">
        <v>1011</v>
      </c>
    </row>
    <row r="7" spans="1:47" ht="132.75" customHeight="1" thickBot="1" x14ac:dyDescent="0.35">
      <c r="A7" s="1051" t="s">
        <v>51</v>
      </c>
      <c r="B7" s="689" t="s">
        <v>104</v>
      </c>
      <c r="C7" s="689" t="s">
        <v>92</v>
      </c>
      <c r="D7" s="689" t="s">
        <v>12</v>
      </c>
      <c r="E7" s="689" t="s">
        <v>36</v>
      </c>
      <c r="F7" s="1050" t="s">
        <v>1015</v>
      </c>
      <c r="G7" s="712" t="s">
        <v>1297</v>
      </c>
      <c r="H7" s="689" t="s">
        <v>1016</v>
      </c>
      <c r="I7" s="689" t="s">
        <v>1017</v>
      </c>
      <c r="J7" s="689" t="s">
        <v>33</v>
      </c>
      <c r="K7" s="689">
        <v>72</v>
      </c>
      <c r="L7" s="713">
        <f>IF(J7="Diaria",+(K7/360),IF(J7="Mensual",+(K7/12),IF(J7="Bimestral",+(K7/6),IF(J7="Trimestral",+(K7/4),IF(J7="Semestral",+(K7/2),IF(J7="Anual",+(K7/1),""))))))</f>
        <v>0.2</v>
      </c>
      <c r="M7" s="689" t="s">
        <v>73</v>
      </c>
      <c r="N7" s="293">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689" t="s">
        <v>64</v>
      </c>
      <c r="P7" s="293">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689" t="s">
        <v>73</v>
      </c>
      <c r="R7" s="293">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17" t="s">
        <v>72</v>
      </c>
      <c r="T7" s="717" t="s">
        <v>45</v>
      </c>
      <c r="U7" s="288">
        <f>+MAX(N7,P7,R7)</f>
        <v>0.6</v>
      </c>
      <c r="V7" s="718" t="str">
        <f>IF(L7&lt;=20%,"Muy baja",IF(L7&lt;=40%,"Baja",IF(L7&lt;=60%,"Media",IF(L7&lt;=80%,"Alta",IF(L7&lt;=100%,"Muy alta",IF(L7&gt;=100%,"Muy alta",""))))))</f>
        <v>Muy baja</v>
      </c>
      <c r="W7" s="291">
        <v>0.2</v>
      </c>
      <c r="X7" s="720" t="str">
        <f>IF(U7=20%,"Leve",IF(U7=40%,"Menor",IF(U7=60%,"Moderado",IF(U7=80%,"Mayor",IF(U7=100%,"Catastrófico","")))))</f>
        <v>Moderado</v>
      </c>
      <c r="Y7" s="298">
        <v>0.6</v>
      </c>
      <c r="Z7" s="710" t="s">
        <v>56</v>
      </c>
      <c r="AA7" s="291">
        <f>IF(Z7="Bajo",25%,IF(Z7="Moderado",50%,IF(Z7="Alto",75%,IF(Z7="Extremo",100%,""))))</f>
        <v>0.5</v>
      </c>
      <c r="AB7" s="1052" t="s">
        <v>1007</v>
      </c>
      <c r="AC7" s="407" t="s">
        <v>1018</v>
      </c>
      <c r="AD7" s="282" t="s">
        <v>57</v>
      </c>
      <c r="AE7" s="365">
        <f>IF(AD7="Preventivo",25%,IF(AD7="Detectivo",15%,IF(AD7="Correctivo",10%,"")))</f>
        <v>0.25</v>
      </c>
      <c r="AF7" s="304" t="s">
        <v>215</v>
      </c>
      <c r="AG7" s="365">
        <f>IF(AF7="Manual",15%,IF(AF7="Automático",25%,""))</f>
        <v>0.15</v>
      </c>
      <c r="AH7" s="365">
        <f>+AG7+AE7</f>
        <v>0.4</v>
      </c>
      <c r="AI7" s="304" t="s">
        <v>216</v>
      </c>
      <c r="AJ7" s="282" t="s">
        <v>24</v>
      </c>
      <c r="AK7" s="304" t="s">
        <v>1019</v>
      </c>
      <c r="AL7" s="304">
        <f>+AH7*AA7</f>
        <v>0.2</v>
      </c>
      <c r="AM7" s="365">
        <f>+AA7-AL7</f>
        <v>0.3</v>
      </c>
      <c r="AN7" s="780" t="s">
        <v>169</v>
      </c>
      <c r="AO7" s="783" t="s">
        <v>59</v>
      </c>
      <c r="AP7" s="406">
        <v>1</v>
      </c>
      <c r="AQ7" s="361" t="s">
        <v>1020</v>
      </c>
      <c r="AR7" s="296" t="s">
        <v>1021</v>
      </c>
    </row>
    <row r="8" spans="1:47" ht="161.25" customHeight="1" thickBot="1" x14ac:dyDescent="0.35">
      <c r="A8" s="1051"/>
      <c r="B8" s="689"/>
      <c r="C8" s="689"/>
      <c r="D8" s="689"/>
      <c r="E8" s="689"/>
      <c r="F8" s="1050"/>
      <c r="G8" s="712"/>
      <c r="H8" s="689"/>
      <c r="I8" s="689"/>
      <c r="J8" s="689"/>
      <c r="K8" s="689"/>
      <c r="L8" s="713"/>
      <c r="M8" s="689"/>
      <c r="N8" s="82"/>
      <c r="O8" s="689"/>
      <c r="P8" s="82"/>
      <c r="Q8" s="689"/>
      <c r="R8" s="82"/>
      <c r="S8" s="717"/>
      <c r="T8" s="717"/>
      <c r="U8" s="82"/>
      <c r="V8" s="718"/>
      <c r="W8" s="156"/>
      <c r="X8" s="720"/>
      <c r="Y8" s="156"/>
      <c r="Z8" s="710"/>
      <c r="AA8" s="82"/>
      <c r="AB8" s="1052"/>
      <c r="AC8" s="532" t="s">
        <v>1022</v>
      </c>
      <c r="AD8" s="49" t="s">
        <v>57</v>
      </c>
      <c r="AE8" s="22">
        <f>IF(AD8="Preventivo",25%,IF(AD8="Detectivo",15%,IF(AD8="Correctivo",10%,"")))</f>
        <v>0.25</v>
      </c>
      <c r="AF8" s="49" t="s">
        <v>215</v>
      </c>
      <c r="AG8" s="22">
        <f>IF(AF8="Manual",15%,IF(AF8="Automático",25%,""))</f>
        <v>0.15</v>
      </c>
      <c r="AH8" s="22">
        <f>+AG8+AE8</f>
        <v>0.4</v>
      </c>
      <c r="AI8" s="49" t="s">
        <v>216</v>
      </c>
      <c r="AJ8" s="49" t="s">
        <v>41</v>
      </c>
      <c r="AK8" s="49"/>
      <c r="AL8" s="304">
        <f>+AH8*AA8</f>
        <v>0</v>
      </c>
      <c r="AM8" s="365">
        <f>+AA8-AL8</f>
        <v>0</v>
      </c>
      <c r="AN8" s="782"/>
      <c r="AO8" s="785"/>
      <c r="AP8" s="161">
        <v>1</v>
      </c>
      <c r="AQ8" s="161" t="s">
        <v>1023</v>
      </c>
      <c r="AR8" s="162" t="s">
        <v>475</v>
      </c>
    </row>
    <row r="9" spans="1:47" ht="303" thickBot="1" x14ac:dyDescent="0.35">
      <c r="A9" s="444" t="s">
        <v>217</v>
      </c>
      <c r="B9" s="293" t="s">
        <v>104</v>
      </c>
      <c r="C9" s="293" t="s">
        <v>92</v>
      </c>
      <c r="D9" s="293" t="s">
        <v>79</v>
      </c>
      <c r="E9" s="293" t="s">
        <v>36</v>
      </c>
      <c r="F9" s="305" t="s">
        <v>596</v>
      </c>
      <c r="G9" s="293" t="s">
        <v>597</v>
      </c>
      <c r="H9" s="293" t="s">
        <v>598</v>
      </c>
      <c r="I9" s="305" t="s">
        <v>599</v>
      </c>
      <c r="J9" s="282" t="s">
        <v>66</v>
      </c>
      <c r="K9" s="282">
        <v>1</v>
      </c>
      <c r="L9" s="285">
        <v>2.7777777777777779E-3</v>
      </c>
      <c r="M9" s="282" t="s">
        <v>30</v>
      </c>
      <c r="N9" s="282">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282" t="s">
        <v>64</v>
      </c>
      <c r="P9" s="282">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282" t="s">
        <v>73</v>
      </c>
      <c r="R9" s="282">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278" t="s">
        <v>60</v>
      </c>
      <c r="T9" s="278" t="s">
        <v>45</v>
      </c>
      <c r="U9" s="278">
        <f>+MAX(N9,P9,R9)</f>
        <v>0.6</v>
      </c>
      <c r="V9" s="289" t="str">
        <f>IF(L9&lt;=20%,"Muy baja",IF(L9&lt;=40%,"Baja",IF(L9&lt;=60%,"Media",IF(L9&lt;=80%,"Alta",IF(L9&lt;=100%,"Muy alta",IF(L9&gt;=100%,"Muy alta",""))))))</f>
        <v>Muy baja</v>
      </c>
      <c r="W9" s="271">
        <f>+IFERROR(VLOOKUP(V9,Fórmula!$F$1:$G$6,2,FALSE),"")</f>
        <v>0.2</v>
      </c>
      <c r="X9" s="280" t="str">
        <f>IF(U9=20%,"Leve",IF(U9=40%,"Menor",IF(U9=60%,"Moderado",IF(U9=80%,"Mayor",IF(U9=100%,"Catastrófico","")))))</f>
        <v>Moderado</v>
      </c>
      <c r="Y9" s="297" t="s">
        <v>56</v>
      </c>
      <c r="Z9" s="275" t="str">
        <f>+IFERROR(VLOOKUP(V9&amp;X9,Fórmula!$C$2:$D$26,2,FALSE),"")</f>
        <v>Moderado</v>
      </c>
      <c r="AA9" s="297" t="s">
        <v>56</v>
      </c>
      <c r="AB9" s="553" t="s">
        <v>600</v>
      </c>
      <c r="AC9" s="57" t="s">
        <v>641</v>
      </c>
      <c r="AD9" s="49" t="s">
        <v>57</v>
      </c>
      <c r="AE9" s="22" t="s">
        <v>215</v>
      </c>
      <c r="AF9" s="22">
        <v>0.23</v>
      </c>
      <c r="AG9" s="304" t="s">
        <v>215</v>
      </c>
      <c r="AH9" s="22">
        <f t="shared" ref="AH9" si="0">IF(AG9="Manual",15%,IF(AG9="Automático",25%,""))</f>
        <v>0.15</v>
      </c>
      <c r="AI9" s="22" t="s">
        <v>216</v>
      </c>
      <c r="AJ9" s="282" t="s">
        <v>24</v>
      </c>
      <c r="AK9" s="304" t="s">
        <v>640</v>
      </c>
      <c r="AL9" s="365">
        <v>0.3</v>
      </c>
      <c r="AM9" s="365">
        <v>0.3</v>
      </c>
      <c r="AN9" s="417" t="s">
        <v>56</v>
      </c>
      <c r="AO9" s="418" t="s">
        <v>59</v>
      </c>
      <c r="AP9" s="412">
        <v>1</v>
      </c>
      <c r="AQ9" s="287" t="s">
        <v>602</v>
      </c>
      <c r="AR9" s="244" t="s">
        <v>996</v>
      </c>
    </row>
    <row r="10" spans="1:47" s="617" customFormat="1" ht="409.6" x14ac:dyDescent="0.3">
      <c r="A10" s="602" t="s">
        <v>51</v>
      </c>
      <c r="B10" s="29" t="s">
        <v>1264</v>
      </c>
      <c r="C10" s="29" t="s">
        <v>58</v>
      </c>
      <c r="D10" s="29" t="s">
        <v>79</v>
      </c>
      <c r="E10" s="29" t="s">
        <v>80</v>
      </c>
      <c r="F10" s="40" t="s">
        <v>1261</v>
      </c>
      <c r="G10" s="182" t="s">
        <v>533</v>
      </c>
      <c r="H10" s="622" t="s">
        <v>1262</v>
      </c>
      <c r="I10" s="40" t="s">
        <v>1263</v>
      </c>
      <c r="J10" s="603" t="s">
        <v>95</v>
      </c>
      <c r="K10" s="604">
        <v>1</v>
      </c>
      <c r="L10" s="605">
        <f>IF(J10="Diaria",+(K10/360),IF(J10="Mensual",+(K10/12),IF(J10="Bimestral",+(K10/6),IF(J10="Trimestral",+(K10/4),IF(J10="Semestral",+(K10/2),IF(J10="Anual",+(K10/1),""))))))</f>
        <v>0.5</v>
      </c>
      <c r="M10" s="604" t="s">
        <v>47</v>
      </c>
      <c r="N10" s="588">
        <f t="shared" ref="N10" si="1">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606" t="s">
        <v>76</v>
      </c>
      <c r="P10" s="588" t="str">
        <f t="shared" ref="P10" si="2">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
      </c>
      <c r="Q10" s="604" t="s">
        <v>73</v>
      </c>
      <c r="R10" s="588">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607" t="s">
        <v>60</v>
      </c>
      <c r="T10" s="607" t="s">
        <v>73</v>
      </c>
      <c r="U10" s="608">
        <f>+MAX(N10,P10,R10)</f>
        <v>0.4</v>
      </c>
      <c r="V10" s="609" t="str">
        <f>IF(L10&lt;=20%,"Muy baja",IF(L10&lt;=40%,"Baja",IF(L10&lt;=60%,"Media",IF(L10&lt;=80%,"Alta",IF(L10&lt;=100%,"Muy alta",IF(L10&gt;=100%,"Muy alta",""))))))</f>
        <v>Media</v>
      </c>
      <c r="W10" s="610">
        <f>+IFERROR(VLOOKUP(V10,[3]Fórmula!$F$1:$G$6,2,FALSE),"")</f>
        <v>0.6</v>
      </c>
      <c r="X10" s="611" t="s">
        <v>56</v>
      </c>
      <c r="Y10" s="610">
        <f>+IFERROR(VLOOKUP(X10,[3]Fórmula!$H$1:$I$6,2,FALSE),"")</f>
        <v>0.6</v>
      </c>
      <c r="Z10" s="611" t="str">
        <f>+IFERROR(VLOOKUP(V10&amp;X10,[3]Fórmula!$C$2:$D$26,2,FALSE),"")</f>
        <v>Moderado</v>
      </c>
      <c r="AA10" s="612">
        <f>IF(Z10="Bajo",25%,IF(Z10="Moderado",50%,IF(Z10="Alto",75%,IF(Z10="Extremo",100%,""))))</f>
        <v>0.5</v>
      </c>
      <c r="AB10" s="613"/>
      <c r="AC10" s="603" t="s">
        <v>1311</v>
      </c>
      <c r="AD10" s="40" t="s">
        <v>57</v>
      </c>
      <c r="AE10" s="589">
        <f t="shared" ref="AE10" si="3">IF(AD10="Preventivo",25%,IF(AD10="Detectivo",15%,IF(AD10="Correctivo",10%,"")))</f>
        <v>0.25</v>
      </c>
      <c r="AF10" s="40" t="s">
        <v>215</v>
      </c>
      <c r="AG10" s="589">
        <f t="shared" ref="AG10" si="4">IF(AF10="Manual",15%,IF(AF10="Automático",25%,""))</f>
        <v>0.15</v>
      </c>
      <c r="AH10" s="589">
        <f t="shared" ref="AH10" si="5">+AG10+AE10</f>
        <v>0.4</v>
      </c>
      <c r="AI10" s="40" t="s">
        <v>216</v>
      </c>
      <c r="AJ10" s="40" t="s">
        <v>24</v>
      </c>
      <c r="AK10" s="40" t="s">
        <v>1312</v>
      </c>
      <c r="AL10" s="29">
        <f>+AA10*AH10</f>
        <v>0.2</v>
      </c>
      <c r="AM10" s="614">
        <f>+AA10-AL10</f>
        <v>0.3</v>
      </c>
      <c r="AN10" s="615" t="str">
        <f>IF(AM10&lt;=25%,"Bajo",IF(AM10&lt;=50%,"Moderado",IF(AM10&lt;=75%,"Alto",IF(AM10&gt;75%,"Extremo",""))))</f>
        <v>Moderado</v>
      </c>
      <c r="AO10" s="616" t="s">
        <v>59</v>
      </c>
      <c r="AP10" s="182"/>
      <c r="AQ10" s="46"/>
      <c r="AR10" s="618"/>
    </row>
    <row r="11" spans="1:47" ht="290.25" customHeight="1" x14ac:dyDescent="0.3">
      <c r="A11" s="640" t="s">
        <v>217</v>
      </c>
      <c r="B11" s="348" t="s">
        <v>29</v>
      </c>
      <c r="C11" s="348" t="s">
        <v>92</v>
      </c>
      <c r="D11" s="348" t="s">
        <v>79</v>
      </c>
      <c r="E11" s="348" t="s">
        <v>36</v>
      </c>
      <c r="F11" s="350" t="s">
        <v>1339</v>
      </c>
      <c r="G11" s="348" t="s">
        <v>1300</v>
      </c>
      <c r="H11" s="641" t="s">
        <v>835</v>
      </c>
      <c r="I11" s="350" t="s">
        <v>836</v>
      </c>
      <c r="J11" s="348" t="s">
        <v>66</v>
      </c>
      <c r="K11" s="348">
        <v>1</v>
      </c>
      <c r="L11" s="636">
        <f>IF(J11="Diaria",+(K11/360),IF(J11="Mensual",+(K11/12),IF(J11="Bimestral",+(K11/6),IF(J11="Trimestral",+(K11/4),IF(J11="Semestral",+(K11/2),IF(J11="Anual",+(K11/1),""))))))</f>
        <v>8.3333333333333329E-2</v>
      </c>
      <c r="M11" s="348" t="s">
        <v>73</v>
      </c>
      <c r="N11" s="348">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348" t="s">
        <v>31</v>
      </c>
      <c r="P11" s="348">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0.2</v>
      </c>
      <c r="Q11" s="348" t="s">
        <v>73</v>
      </c>
      <c r="R11" s="348">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635" t="s">
        <v>60</v>
      </c>
      <c r="T11" s="635" t="s">
        <v>45</v>
      </c>
      <c r="U11" s="635">
        <f>+MAX(N11,P11,R11)</f>
        <v>0.2</v>
      </c>
      <c r="V11" s="637" t="str">
        <f>IF(L11&lt;=20%,"Muy baja",IF(L11&lt;=40%,"Baja",IF(L11&lt;=60%,"Media",IF(L11&lt;=80%,"Alta",IF(L11&lt;=100%,"Muy alta",IF(L11&gt;=100%,"Muy alta",""))))))</f>
        <v>Muy baja</v>
      </c>
      <c r="W11" s="639">
        <f>+IFERROR(VLOOKUP(V11,Fórmula!$F$1:$G$6,2,FALSE),"")</f>
        <v>0.2</v>
      </c>
      <c r="X11" s="637" t="str">
        <f>IF(U11=20%,"Leve",IF(U11=40%,"Menor",IF(U11=60%,"Moderado",IF(U11=80%,"Mayor",IF(U11=100%,"Catastrófico","")))))</f>
        <v>Leve</v>
      </c>
      <c r="Y11" s="639">
        <f>+IFERROR(VLOOKUP(X11,Fórmula!$H$1:$I$6,2,FALSE),"")</f>
        <v>0.2</v>
      </c>
      <c r="Z11" s="352" t="str">
        <f>+IFERROR(VLOOKUP(V11&amp;X11,Fórmula!$C$2:$D$26,2,FALSE),"")</f>
        <v>Bajo</v>
      </c>
      <c r="AA11" s="643">
        <f>IF(Z11="Bajo",25%,IF(Z11="Moderado",50%,IF(Z11="Alto",75%,IF(Z11="Extremo",100%,""))))</f>
        <v>0.25</v>
      </c>
      <c r="AB11" s="642" t="s">
        <v>837</v>
      </c>
      <c r="AC11" s="404" t="s">
        <v>1341</v>
      </c>
      <c r="AD11" s="71" t="s">
        <v>57</v>
      </c>
      <c r="AE11" s="72">
        <f>IF(AD11="Preventivo",25%,IF(AD11="Detectivo",15%,IF(AD11="Correctivo",10%,"")))</f>
        <v>0.25</v>
      </c>
      <c r="AF11" s="350" t="s">
        <v>732</v>
      </c>
      <c r="AG11" s="72">
        <f>IF(AF11="Manual",15%,IF(AF11="Automático",25%,""))</f>
        <v>0.25</v>
      </c>
      <c r="AH11" s="72">
        <f>+AG11+AE11</f>
        <v>0.5</v>
      </c>
      <c r="AI11" s="308" t="s">
        <v>216</v>
      </c>
      <c r="AJ11" s="348" t="s">
        <v>24</v>
      </c>
      <c r="AK11" s="350" t="s">
        <v>838</v>
      </c>
      <c r="AL11" s="73" t="e">
        <f>+AA11-AK11</f>
        <v>#VALUE!</v>
      </c>
      <c r="AM11" s="352" t="e">
        <f>+IF(C11="Corrupción","Moderado",IF(#REF!&lt;=25%,"Bajo",IF(#REF!&lt;=50%,"Moderado",IF(#REF!&lt;=75%,"Alto",IF(#REF!&gt;75%,"Extremo","")))))</f>
        <v>#REF!</v>
      </c>
      <c r="AN11" s="290" t="s">
        <v>169</v>
      </c>
      <c r="AO11" s="658" t="s">
        <v>59</v>
      </c>
      <c r="AP11" s="93"/>
      <c r="AQ11" s="293"/>
      <c r="AR11" s="36"/>
      <c r="AS11" s="36"/>
      <c r="AT11" s="296"/>
      <c r="AU11" s="34"/>
    </row>
    <row r="12" spans="1:47" x14ac:dyDescent="0.3">
      <c r="W12" s="20"/>
      <c r="Y12" s="20"/>
      <c r="AE12" s="20"/>
      <c r="AF12" s="20"/>
      <c r="AG12" s="20"/>
      <c r="AH12" s="20"/>
      <c r="AM12" s="23"/>
    </row>
    <row r="13" spans="1:47" x14ac:dyDescent="0.3">
      <c r="W13" s="20"/>
      <c r="Y13" s="20"/>
      <c r="AE13" s="20"/>
      <c r="AF13" s="20"/>
      <c r="AG13" s="20"/>
      <c r="AH13" s="20"/>
      <c r="AM13" s="23"/>
    </row>
    <row r="14" spans="1:47" x14ac:dyDescent="0.3">
      <c r="W14" s="20"/>
      <c r="Y14" s="20"/>
      <c r="AE14" s="20"/>
      <c r="AF14" s="20"/>
      <c r="AG14" s="20"/>
      <c r="AH14" s="20"/>
      <c r="AM14" s="23"/>
    </row>
    <row r="15" spans="1:47" x14ac:dyDescent="0.3">
      <c r="W15" s="20"/>
      <c r="Y15" s="20"/>
      <c r="AE15" s="20"/>
      <c r="AF15" s="20"/>
      <c r="AG15" s="20"/>
      <c r="AH15" s="20"/>
      <c r="AM15" s="23"/>
    </row>
    <row r="16" spans="1:47" x14ac:dyDescent="0.3">
      <c r="W16" s="20"/>
      <c r="Y16" s="20"/>
      <c r="AE16" s="20"/>
      <c r="AF16" s="20"/>
      <c r="AG16" s="20"/>
      <c r="AH16" s="20"/>
      <c r="AM16" s="23"/>
    </row>
    <row r="17" spans="23:39" x14ac:dyDescent="0.3">
      <c r="W17" s="20"/>
      <c r="Y17" s="20"/>
      <c r="AE17" s="20"/>
      <c r="AF17" s="20"/>
      <c r="AG17" s="20"/>
      <c r="AH17" s="20"/>
      <c r="AM17" s="23"/>
    </row>
    <row r="18" spans="23:39" x14ac:dyDescent="0.3">
      <c r="W18" s="20"/>
      <c r="Y18" s="20"/>
      <c r="AE18" s="20"/>
      <c r="AF18" s="20"/>
      <c r="AG18" s="20"/>
      <c r="AH18" s="20"/>
      <c r="AM18" s="23"/>
    </row>
    <row r="19" spans="23:39" x14ac:dyDescent="0.3">
      <c r="W19" s="20"/>
      <c r="Y19" s="20"/>
      <c r="AE19" s="20"/>
      <c r="AF19" s="20"/>
      <c r="AG19" s="20"/>
      <c r="AH19" s="20"/>
      <c r="AM19" s="23"/>
    </row>
    <row r="20" spans="23:39" x14ac:dyDescent="0.3">
      <c r="W20" s="20"/>
      <c r="Y20" s="20"/>
      <c r="AE20" s="20"/>
      <c r="AF20" s="20"/>
      <c r="AG20" s="20"/>
      <c r="AH20" s="20"/>
      <c r="AM20" s="23"/>
    </row>
    <row r="21" spans="23:39" x14ac:dyDescent="0.3">
      <c r="W21" s="20"/>
      <c r="Y21" s="20"/>
      <c r="AE21" s="20"/>
      <c r="AF21" s="20"/>
      <c r="AG21" s="20"/>
      <c r="AH21" s="20"/>
      <c r="AM21" s="23"/>
    </row>
    <row r="22" spans="23:39" x14ac:dyDescent="0.3">
      <c r="W22" s="20"/>
      <c r="Y22" s="20"/>
      <c r="AE22" s="20"/>
      <c r="AF22" s="20"/>
      <c r="AG22" s="20"/>
      <c r="AH22" s="20"/>
      <c r="AM22" s="23"/>
    </row>
    <row r="23" spans="23:39" x14ac:dyDescent="0.3">
      <c r="W23" s="20"/>
      <c r="Y23" s="20"/>
      <c r="AE23" s="20"/>
      <c r="AF23" s="20"/>
      <c r="AG23" s="20"/>
      <c r="AH23" s="20"/>
      <c r="AM23" s="23"/>
    </row>
    <row r="24" spans="23:39" x14ac:dyDescent="0.3">
      <c r="W24" s="20"/>
      <c r="Y24" s="20"/>
      <c r="AE24" s="20"/>
      <c r="AF24" s="20"/>
      <c r="AG24" s="20"/>
      <c r="AH24" s="20"/>
      <c r="AM24" s="23"/>
    </row>
    <row r="25" spans="23:39" x14ac:dyDescent="0.3">
      <c r="W25" s="20"/>
      <c r="Y25" s="20"/>
      <c r="AE25" s="20"/>
      <c r="AF25" s="20"/>
      <c r="AG25" s="20"/>
      <c r="AH25" s="20"/>
      <c r="AM25" s="23"/>
    </row>
    <row r="26" spans="23:39" x14ac:dyDescent="0.3">
      <c r="W26" s="20"/>
      <c r="Y26" s="20"/>
      <c r="AE26" s="20"/>
      <c r="AF26" s="20"/>
      <c r="AG26" s="20"/>
      <c r="AH26" s="20"/>
      <c r="AM26" s="23"/>
    </row>
    <row r="27" spans="23:39" x14ac:dyDescent="0.3">
      <c r="W27" s="20"/>
      <c r="Y27" s="20"/>
      <c r="AE27" s="20"/>
      <c r="AF27" s="20"/>
      <c r="AG27" s="20"/>
      <c r="AH27" s="20"/>
      <c r="AM27" s="23"/>
    </row>
    <row r="28" spans="23:39" x14ac:dyDescent="0.3">
      <c r="W28" s="20"/>
      <c r="Y28" s="20"/>
      <c r="AE28" s="20"/>
      <c r="AF28" s="20"/>
      <c r="AG28" s="20"/>
      <c r="AH28" s="20"/>
      <c r="AM28" s="23"/>
    </row>
    <row r="29" spans="23:39" x14ac:dyDescent="0.3">
      <c r="W29" s="20"/>
      <c r="Y29" s="20"/>
      <c r="AE29" s="20"/>
      <c r="AF29" s="20"/>
      <c r="AG29" s="20"/>
      <c r="AH29" s="20"/>
      <c r="AM29" s="23"/>
    </row>
    <row r="30" spans="23:39" x14ac:dyDescent="0.3">
      <c r="W30" s="20"/>
      <c r="Y30" s="20"/>
      <c r="AE30" s="20"/>
      <c r="AF30" s="20"/>
      <c r="AG30" s="20"/>
      <c r="AH30" s="20"/>
      <c r="AM30" s="23"/>
    </row>
    <row r="31" spans="23:39" x14ac:dyDescent="0.3">
      <c r="W31" s="20"/>
      <c r="Y31" s="20"/>
      <c r="AE31" s="20"/>
      <c r="AF31" s="20"/>
      <c r="AG31" s="20"/>
      <c r="AH31" s="20"/>
      <c r="AM31" s="23"/>
    </row>
    <row r="32" spans="23:39" x14ac:dyDescent="0.3">
      <c r="W32" s="20"/>
      <c r="Y32" s="20"/>
      <c r="AE32" s="20"/>
      <c r="AF32" s="20"/>
      <c r="AG32" s="20"/>
      <c r="AH32" s="20"/>
      <c r="AM32" s="23"/>
    </row>
    <row r="33" spans="23:39" x14ac:dyDescent="0.3">
      <c r="W33" s="20"/>
      <c r="Y33" s="20"/>
      <c r="AE33" s="20"/>
      <c r="AF33" s="20"/>
      <c r="AG33" s="20"/>
      <c r="AH33" s="20"/>
      <c r="AM33" s="23"/>
    </row>
    <row r="34" spans="23:39" x14ac:dyDescent="0.3">
      <c r="W34" s="20"/>
      <c r="Y34" s="20"/>
      <c r="AE34" s="20"/>
      <c r="AF34" s="20"/>
      <c r="AG34" s="20"/>
      <c r="AH34" s="20"/>
      <c r="AM34" s="23"/>
    </row>
    <row r="35" spans="23:39" x14ac:dyDescent="0.3">
      <c r="W35" s="20"/>
      <c r="Y35" s="20"/>
      <c r="AE35" s="20"/>
      <c r="AF35" s="20"/>
      <c r="AG35" s="20"/>
      <c r="AH35" s="20"/>
      <c r="AM35" s="23"/>
    </row>
    <row r="36" spans="23:39" x14ac:dyDescent="0.3">
      <c r="W36" s="20"/>
      <c r="Y36" s="20"/>
      <c r="AE36" s="20"/>
      <c r="AF36" s="20"/>
      <c r="AG36" s="20"/>
      <c r="AH36" s="20"/>
      <c r="AM36" s="23"/>
    </row>
    <row r="37" spans="23:39" x14ac:dyDescent="0.3">
      <c r="W37" s="20"/>
      <c r="Y37" s="20"/>
      <c r="AE37" s="20"/>
      <c r="AF37" s="20"/>
      <c r="AG37" s="20"/>
      <c r="AH37" s="20"/>
      <c r="AM37" s="23"/>
    </row>
    <row r="38" spans="23:39" x14ac:dyDescent="0.3">
      <c r="W38" s="20"/>
      <c r="Y38" s="20"/>
      <c r="AE38" s="20"/>
      <c r="AF38" s="20"/>
      <c r="AG38" s="20"/>
      <c r="AH38" s="20"/>
      <c r="AM38" s="23"/>
    </row>
    <row r="39" spans="23:39" x14ac:dyDescent="0.3">
      <c r="W39" s="20"/>
      <c r="Y39" s="20"/>
      <c r="AE39" s="20"/>
      <c r="AF39" s="20"/>
      <c r="AG39" s="20"/>
      <c r="AH39" s="20"/>
      <c r="AM39" s="23"/>
    </row>
    <row r="40" spans="23:39" x14ac:dyDescent="0.3">
      <c r="W40" s="20"/>
      <c r="Y40" s="20"/>
      <c r="AE40" s="20"/>
      <c r="AF40" s="20"/>
      <c r="AG40" s="20"/>
      <c r="AH40" s="20"/>
      <c r="AM40" s="23"/>
    </row>
    <row r="41" spans="23:39" x14ac:dyDescent="0.3">
      <c r="W41" s="20"/>
      <c r="Y41" s="20"/>
      <c r="AE41" s="20"/>
      <c r="AF41" s="20"/>
      <c r="AG41" s="20"/>
      <c r="AH41" s="20"/>
      <c r="AM41" s="23"/>
    </row>
    <row r="42" spans="23:39" x14ac:dyDescent="0.3">
      <c r="W42" s="20"/>
      <c r="Y42" s="20"/>
      <c r="AE42" s="20"/>
      <c r="AF42" s="20"/>
      <c r="AG42" s="20"/>
      <c r="AH42" s="20"/>
      <c r="AM42" s="23"/>
    </row>
    <row r="43" spans="23:39" x14ac:dyDescent="0.3">
      <c r="W43" s="20"/>
      <c r="Y43" s="20"/>
      <c r="AE43" s="20"/>
      <c r="AF43" s="20"/>
      <c r="AG43" s="20"/>
      <c r="AH43" s="20"/>
      <c r="AM43" s="23"/>
    </row>
    <row r="44" spans="23:39" x14ac:dyDescent="0.3">
      <c r="W44" s="20"/>
      <c r="Y44" s="20"/>
      <c r="AE44" s="20"/>
      <c r="AF44" s="20"/>
      <c r="AG44" s="20"/>
      <c r="AH44" s="20"/>
      <c r="AM44" s="23"/>
    </row>
    <row r="45" spans="23:39" x14ac:dyDescent="0.3">
      <c r="W45" s="20"/>
      <c r="Y45" s="20"/>
      <c r="AE45" s="20"/>
      <c r="AF45" s="20"/>
      <c r="AG45" s="20"/>
      <c r="AH45" s="20"/>
      <c r="AM45" s="23"/>
    </row>
    <row r="46" spans="23:39" x14ac:dyDescent="0.3">
      <c r="W46" s="20"/>
      <c r="Y46" s="20"/>
      <c r="AE46" s="20"/>
      <c r="AF46" s="20"/>
      <c r="AG46" s="20"/>
      <c r="AH46" s="20"/>
      <c r="AM46" s="23"/>
    </row>
    <row r="47" spans="23:39" x14ac:dyDescent="0.3">
      <c r="W47" s="20"/>
      <c r="Y47" s="20"/>
      <c r="AE47" s="20"/>
      <c r="AF47" s="20"/>
      <c r="AG47" s="20"/>
      <c r="AH47" s="20"/>
      <c r="AM47" s="23"/>
    </row>
    <row r="48" spans="23:39" x14ac:dyDescent="0.3">
      <c r="W48" s="20"/>
      <c r="Y48" s="20"/>
      <c r="AE48" s="20"/>
      <c r="AF48" s="20"/>
      <c r="AG48" s="20"/>
      <c r="AH48" s="20"/>
      <c r="AM48" s="23"/>
    </row>
    <row r="49" spans="23:39" x14ac:dyDescent="0.3">
      <c r="W49" s="20"/>
      <c r="Y49" s="20"/>
      <c r="AE49" s="20"/>
      <c r="AF49" s="20"/>
      <c r="AG49" s="20"/>
      <c r="AH49" s="20"/>
      <c r="AM49" s="23"/>
    </row>
    <row r="50" spans="23:39" x14ac:dyDescent="0.3">
      <c r="W50" s="20"/>
      <c r="Y50" s="20"/>
      <c r="AE50" s="20"/>
      <c r="AF50" s="20"/>
      <c r="AG50" s="20"/>
      <c r="AH50" s="20"/>
      <c r="AM50" s="23"/>
    </row>
    <row r="51" spans="23:39" x14ac:dyDescent="0.3">
      <c r="W51" s="20"/>
      <c r="Y51" s="20"/>
      <c r="AE51" s="20"/>
      <c r="AF51" s="20"/>
      <c r="AG51" s="20"/>
      <c r="AH51" s="20"/>
      <c r="AM51" s="23"/>
    </row>
    <row r="52" spans="23:39" x14ac:dyDescent="0.3">
      <c r="W52" s="20"/>
      <c r="Y52" s="20"/>
      <c r="AE52" s="20"/>
      <c r="AF52" s="20"/>
      <c r="AG52" s="20"/>
      <c r="AH52" s="20"/>
      <c r="AM52" s="23"/>
    </row>
    <row r="53" spans="23:39" x14ac:dyDescent="0.3">
      <c r="W53" s="20"/>
      <c r="Y53" s="20"/>
      <c r="AE53" s="20"/>
      <c r="AF53" s="20"/>
      <c r="AG53" s="20"/>
      <c r="AH53" s="20"/>
      <c r="AM53" s="23"/>
    </row>
    <row r="54" spans="23:39" x14ac:dyDescent="0.3">
      <c r="W54" s="20"/>
      <c r="Y54" s="20"/>
      <c r="AE54" s="20"/>
      <c r="AF54" s="20"/>
      <c r="AG54" s="20"/>
      <c r="AH54" s="20"/>
      <c r="AM54" s="23"/>
    </row>
    <row r="55" spans="23:39" x14ac:dyDescent="0.3">
      <c r="W55" s="20"/>
      <c r="Y55" s="20"/>
      <c r="AE55" s="20"/>
      <c r="AF55" s="20"/>
      <c r="AG55" s="20"/>
      <c r="AH55" s="20"/>
      <c r="AM55" s="23"/>
    </row>
    <row r="56" spans="23:39" x14ac:dyDescent="0.3">
      <c r="W56" s="20"/>
      <c r="Y56" s="20"/>
      <c r="AE56" s="20"/>
      <c r="AF56" s="20"/>
      <c r="AG56" s="20"/>
      <c r="AH56" s="20"/>
      <c r="AM56" s="23"/>
    </row>
    <row r="57" spans="23:39" x14ac:dyDescent="0.3">
      <c r="W57" s="20"/>
      <c r="Y57" s="20"/>
      <c r="AE57" s="20"/>
      <c r="AF57" s="20"/>
      <c r="AG57" s="20"/>
      <c r="AH57" s="20"/>
      <c r="AM57" s="23"/>
    </row>
    <row r="58" spans="23:39" x14ac:dyDescent="0.3">
      <c r="W58" s="20"/>
      <c r="Y58" s="20"/>
      <c r="AE58" s="20"/>
      <c r="AF58" s="20"/>
      <c r="AG58" s="20"/>
      <c r="AH58" s="20"/>
      <c r="AM58" s="23"/>
    </row>
    <row r="59" spans="23:39" x14ac:dyDescent="0.3">
      <c r="W59" s="20"/>
      <c r="Y59" s="20"/>
      <c r="AE59" s="20"/>
      <c r="AF59" s="20"/>
      <c r="AG59" s="20"/>
      <c r="AH59" s="20"/>
      <c r="AM59" s="23"/>
    </row>
    <row r="60" spans="23:39" x14ac:dyDescent="0.3">
      <c r="W60" s="20"/>
      <c r="Y60" s="20"/>
      <c r="AE60" s="20"/>
      <c r="AF60" s="20"/>
      <c r="AG60" s="20"/>
      <c r="AH60" s="20"/>
      <c r="AM60" s="23"/>
    </row>
    <row r="61" spans="23:39" x14ac:dyDescent="0.3">
      <c r="W61" s="20"/>
      <c r="Y61" s="20"/>
      <c r="AE61" s="20"/>
      <c r="AF61" s="20"/>
      <c r="AG61" s="20"/>
      <c r="AH61" s="20"/>
      <c r="AM61" s="23"/>
    </row>
    <row r="62" spans="23:39" x14ac:dyDescent="0.3">
      <c r="W62" s="20"/>
      <c r="Y62" s="20"/>
      <c r="AE62" s="20"/>
      <c r="AF62" s="20"/>
      <c r="AG62" s="20"/>
      <c r="AH62" s="20"/>
      <c r="AM62" s="23"/>
    </row>
    <row r="63" spans="23:39" x14ac:dyDescent="0.3">
      <c r="W63" s="20"/>
      <c r="Y63" s="20"/>
      <c r="AE63" s="20"/>
      <c r="AF63" s="20"/>
      <c r="AG63" s="20"/>
      <c r="AH63" s="20"/>
      <c r="AM63" s="23"/>
    </row>
    <row r="64" spans="23:39" x14ac:dyDescent="0.3">
      <c r="W64" s="20"/>
      <c r="Y64" s="20"/>
      <c r="AE64" s="20"/>
      <c r="AF64" s="20"/>
      <c r="AG64" s="20"/>
      <c r="AH64" s="20"/>
      <c r="AM64" s="23"/>
    </row>
    <row r="65" spans="23:39" x14ac:dyDescent="0.3">
      <c r="W65" s="20"/>
      <c r="Y65" s="20"/>
      <c r="AE65" s="20"/>
      <c r="AF65" s="20"/>
      <c r="AG65" s="20"/>
      <c r="AH65" s="20"/>
      <c r="AM65" s="23"/>
    </row>
    <row r="66" spans="23:39" x14ac:dyDescent="0.3">
      <c r="W66" s="20"/>
      <c r="Y66" s="20"/>
      <c r="AE66" s="20"/>
      <c r="AF66" s="20"/>
      <c r="AG66" s="20"/>
      <c r="AH66" s="20"/>
      <c r="AM66" s="23"/>
    </row>
    <row r="67" spans="23:39" x14ac:dyDescent="0.3">
      <c r="W67" s="20"/>
      <c r="Y67" s="20"/>
      <c r="AE67" s="20"/>
      <c r="AF67" s="20"/>
      <c r="AG67" s="20"/>
      <c r="AH67" s="20"/>
      <c r="AM67" s="23"/>
    </row>
    <row r="68" spans="23:39" x14ac:dyDescent="0.3">
      <c r="W68" s="20"/>
      <c r="Y68" s="20"/>
      <c r="AE68" s="20"/>
      <c r="AF68" s="20"/>
      <c r="AG68" s="20"/>
      <c r="AH68" s="20"/>
      <c r="AM68" s="23"/>
    </row>
    <row r="69" spans="23:39" x14ac:dyDescent="0.3">
      <c r="W69" s="20"/>
      <c r="Y69" s="20"/>
      <c r="AE69" s="20"/>
      <c r="AF69" s="20"/>
      <c r="AG69" s="20"/>
      <c r="AH69" s="20"/>
      <c r="AM69" s="23"/>
    </row>
    <row r="70" spans="23:39" x14ac:dyDescent="0.3">
      <c r="W70" s="20"/>
      <c r="Y70" s="20"/>
      <c r="AE70" s="20"/>
      <c r="AF70" s="20"/>
      <c r="AG70" s="20"/>
      <c r="AH70" s="20"/>
      <c r="AM70" s="23"/>
    </row>
    <row r="71" spans="23:39" x14ac:dyDescent="0.3">
      <c r="W71" s="20"/>
      <c r="Y71" s="20"/>
      <c r="AE71" s="20"/>
      <c r="AF71" s="20"/>
      <c r="AG71" s="20"/>
      <c r="AH71" s="20"/>
      <c r="AM71" s="23"/>
    </row>
    <row r="72" spans="23:39" x14ac:dyDescent="0.3">
      <c r="W72" s="20"/>
      <c r="Y72" s="20"/>
      <c r="AE72" s="20"/>
      <c r="AF72" s="20"/>
      <c r="AG72" s="20"/>
      <c r="AH72" s="20"/>
      <c r="AM72" s="23"/>
    </row>
    <row r="73" spans="23:39" x14ac:dyDescent="0.3">
      <c r="W73" s="20"/>
      <c r="Y73" s="20"/>
      <c r="AE73" s="20"/>
      <c r="AF73" s="20"/>
      <c r="AG73" s="20"/>
      <c r="AH73" s="20"/>
      <c r="AM73" s="23"/>
    </row>
    <row r="74" spans="23:39" x14ac:dyDescent="0.3">
      <c r="W74" s="20"/>
      <c r="Y74" s="20"/>
      <c r="AE74" s="20"/>
      <c r="AF74" s="20"/>
      <c r="AG74" s="20"/>
      <c r="AH74" s="20"/>
      <c r="AM74" s="23"/>
    </row>
    <row r="75" spans="23:39" x14ac:dyDescent="0.3">
      <c r="W75" s="20"/>
      <c r="Y75" s="20"/>
      <c r="AE75" s="20"/>
      <c r="AF75" s="20"/>
      <c r="AG75" s="20"/>
      <c r="AH75" s="20"/>
      <c r="AM75" s="23"/>
    </row>
    <row r="76" spans="23:39" x14ac:dyDescent="0.3">
      <c r="W76" s="20"/>
      <c r="Y76" s="20"/>
      <c r="AE76" s="20"/>
      <c r="AF76" s="20"/>
      <c r="AG76" s="20"/>
      <c r="AH76" s="20"/>
      <c r="AM76" s="23"/>
    </row>
    <row r="77" spans="23:39" x14ac:dyDescent="0.3">
      <c r="W77" s="20"/>
      <c r="Y77" s="20"/>
      <c r="AE77" s="20"/>
      <c r="AF77" s="20"/>
      <c r="AG77" s="20"/>
      <c r="AH77" s="20"/>
      <c r="AM77" s="23"/>
    </row>
    <row r="78" spans="23:39" x14ac:dyDescent="0.3">
      <c r="W78" s="20"/>
      <c r="Y78" s="20"/>
      <c r="AE78" s="20"/>
      <c r="AF78" s="20"/>
      <c r="AG78" s="20"/>
      <c r="AH78" s="20"/>
      <c r="AM78" s="23"/>
    </row>
    <row r="79" spans="23:39" x14ac:dyDescent="0.3">
      <c r="W79" s="20"/>
      <c r="Y79" s="20"/>
      <c r="AE79" s="20"/>
      <c r="AF79" s="20"/>
      <c r="AG79" s="20"/>
      <c r="AH79" s="20"/>
      <c r="AM79" s="23"/>
    </row>
    <row r="80" spans="23:39" x14ac:dyDescent="0.3">
      <c r="W80" s="20"/>
      <c r="Y80" s="20"/>
      <c r="AE80" s="20"/>
      <c r="AF80" s="20"/>
      <c r="AG80" s="20"/>
      <c r="AH80" s="20"/>
      <c r="AM80" s="23"/>
    </row>
    <row r="81" spans="23:39" x14ac:dyDescent="0.3">
      <c r="W81" s="20"/>
      <c r="Y81" s="20"/>
      <c r="AE81" s="20"/>
      <c r="AF81" s="20"/>
      <c r="AG81" s="20"/>
      <c r="AH81" s="20"/>
      <c r="AM81" s="23"/>
    </row>
    <row r="82" spans="23:39" x14ac:dyDescent="0.3">
      <c r="W82" s="20"/>
      <c r="Y82" s="20"/>
      <c r="AE82" s="20"/>
      <c r="AF82" s="20"/>
      <c r="AG82" s="20"/>
      <c r="AH82" s="20"/>
      <c r="AM82" s="23"/>
    </row>
    <row r="83" spans="23:39" x14ac:dyDescent="0.3">
      <c r="W83" s="20"/>
      <c r="Y83" s="20"/>
      <c r="AE83" s="20"/>
      <c r="AF83" s="20"/>
      <c r="AG83" s="20"/>
      <c r="AH83" s="20"/>
      <c r="AM83" s="23"/>
    </row>
    <row r="84" spans="23:39" x14ac:dyDescent="0.3">
      <c r="W84" s="20"/>
      <c r="Y84" s="20"/>
      <c r="AE84" s="20"/>
      <c r="AF84" s="20"/>
      <c r="AG84" s="20"/>
      <c r="AH84" s="20"/>
      <c r="AM84" s="23"/>
    </row>
    <row r="85" spans="23:39" x14ac:dyDescent="0.3">
      <c r="W85" s="20"/>
      <c r="Y85" s="20"/>
      <c r="AE85" s="20"/>
      <c r="AF85" s="20"/>
      <c r="AG85" s="20"/>
      <c r="AH85" s="20"/>
      <c r="AM85" s="23"/>
    </row>
    <row r="86" spans="23:39" x14ac:dyDescent="0.3">
      <c r="W86" s="20"/>
      <c r="Y86" s="20"/>
      <c r="AE86" s="20"/>
      <c r="AF86" s="20"/>
      <c r="AG86" s="20"/>
      <c r="AH86" s="20"/>
      <c r="AM86" s="23"/>
    </row>
    <row r="87" spans="23:39" x14ac:dyDescent="0.3">
      <c r="W87" s="20"/>
      <c r="Y87" s="20"/>
      <c r="AE87" s="20"/>
      <c r="AF87" s="20"/>
      <c r="AG87" s="20"/>
      <c r="AH87" s="20"/>
      <c r="AM87" s="23"/>
    </row>
    <row r="88" spans="23:39" x14ac:dyDescent="0.3">
      <c r="W88" s="20"/>
      <c r="Y88" s="20"/>
      <c r="AE88" s="20"/>
      <c r="AF88" s="20"/>
      <c r="AG88" s="20"/>
      <c r="AH88" s="20"/>
      <c r="AM88" s="23"/>
    </row>
    <row r="89" spans="23:39" x14ac:dyDescent="0.3">
      <c r="W89" s="20"/>
      <c r="Y89" s="20"/>
      <c r="AE89" s="20"/>
      <c r="AF89" s="20"/>
      <c r="AG89" s="20"/>
      <c r="AH89" s="20"/>
      <c r="AM89" s="23"/>
    </row>
    <row r="90" spans="23:39" x14ac:dyDescent="0.3">
      <c r="W90" s="20"/>
      <c r="Y90" s="20"/>
      <c r="AE90" s="20"/>
      <c r="AF90" s="20"/>
      <c r="AG90" s="20"/>
      <c r="AH90" s="20"/>
      <c r="AM90" s="23"/>
    </row>
    <row r="91" spans="23:39" x14ac:dyDescent="0.3">
      <c r="W91" s="20"/>
      <c r="Y91" s="20"/>
      <c r="AE91" s="20"/>
      <c r="AF91" s="20"/>
      <c r="AG91" s="20"/>
      <c r="AH91" s="20"/>
      <c r="AM91" s="23"/>
    </row>
    <row r="92" spans="23:39" x14ac:dyDescent="0.3">
      <c r="W92" s="20"/>
      <c r="Y92" s="20"/>
      <c r="AE92" s="20"/>
      <c r="AF92" s="20"/>
      <c r="AG92" s="20"/>
      <c r="AH92" s="20"/>
      <c r="AM92" s="23"/>
    </row>
    <row r="93" spans="23:39" x14ac:dyDescent="0.3">
      <c r="W93" s="20"/>
      <c r="Y93" s="20"/>
      <c r="AE93" s="20"/>
      <c r="AF93" s="20"/>
      <c r="AG93" s="20"/>
      <c r="AH93" s="20"/>
      <c r="AM93" s="23"/>
    </row>
    <row r="94" spans="23:39" x14ac:dyDescent="0.3">
      <c r="W94" s="20"/>
      <c r="Y94" s="20"/>
      <c r="AE94" s="20"/>
      <c r="AF94" s="20"/>
      <c r="AG94" s="20"/>
      <c r="AH94" s="20"/>
      <c r="AM94" s="23"/>
    </row>
    <row r="95" spans="23:39" x14ac:dyDescent="0.3">
      <c r="W95" s="20"/>
      <c r="Y95" s="20"/>
      <c r="AE95" s="20"/>
      <c r="AF95" s="20"/>
      <c r="AG95" s="20"/>
      <c r="AH95" s="20"/>
      <c r="AM95" s="23"/>
    </row>
    <row r="96" spans="23:39" x14ac:dyDescent="0.3">
      <c r="W96" s="20"/>
      <c r="Y96" s="20"/>
      <c r="AE96" s="20"/>
      <c r="AF96" s="20"/>
      <c r="AG96" s="20"/>
      <c r="AH96" s="20"/>
      <c r="AM96" s="23"/>
    </row>
    <row r="97" spans="23:39" x14ac:dyDescent="0.3">
      <c r="W97" s="20"/>
      <c r="Y97" s="20"/>
      <c r="AE97" s="20"/>
      <c r="AF97" s="20"/>
      <c r="AG97" s="20"/>
      <c r="AH97" s="20"/>
      <c r="AM97" s="23"/>
    </row>
    <row r="98" spans="23:39" x14ac:dyDescent="0.3">
      <c r="W98" s="20"/>
      <c r="Y98" s="20"/>
      <c r="AE98" s="20"/>
      <c r="AF98" s="20"/>
      <c r="AG98" s="20"/>
      <c r="AH98" s="20"/>
      <c r="AM98" s="23"/>
    </row>
    <row r="99" spans="23:39" x14ac:dyDescent="0.3">
      <c r="W99" s="20"/>
      <c r="Y99" s="20"/>
      <c r="AE99" s="20"/>
      <c r="AF99" s="20"/>
      <c r="AG99" s="20"/>
      <c r="AH99" s="20"/>
      <c r="AM99" s="23"/>
    </row>
    <row r="100" spans="23:39" x14ac:dyDescent="0.3">
      <c r="W100" s="20"/>
      <c r="Y100" s="20"/>
      <c r="AE100" s="20"/>
      <c r="AF100" s="20"/>
      <c r="AG100" s="20"/>
      <c r="AH100" s="20"/>
      <c r="AM100" s="23"/>
    </row>
    <row r="101" spans="23:39" x14ac:dyDescent="0.3">
      <c r="W101" s="20"/>
      <c r="Y101" s="20"/>
      <c r="AE101" s="20"/>
      <c r="AF101" s="20"/>
      <c r="AG101" s="20"/>
      <c r="AH101" s="20"/>
      <c r="AM101" s="23"/>
    </row>
    <row r="102" spans="23:39" x14ac:dyDescent="0.3">
      <c r="W102" s="20"/>
      <c r="Y102" s="20"/>
      <c r="AE102" s="20"/>
      <c r="AF102" s="20"/>
      <c r="AG102" s="20"/>
      <c r="AH102" s="20"/>
      <c r="AM102" s="23"/>
    </row>
    <row r="103" spans="23:39" x14ac:dyDescent="0.3">
      <c r="W103" s="20"/>
      <c r="Y103" s="20"/>
      <c r="AE103" s="20"/>
      <c r="AF103" s="20"/>
      <c r="AG103" s="20"/>
      <c r="AH103" s="20"/>
      <c r="AM103" s="23"/>
    </row>
    <row r="104" spans="23:39" x14ac:dyDescent="0.3">
      <c r="W104" s="20"/>
      <c r="Y104" s="20"/>
      <c r="AE104" s="20"/>
      <c r="AF104" s="20"/>
      <c r="AG104" s="20"/>
      <c r="AH104" s="20"/>
      <c r="AM104" s="23"/>
    </row>
    <row r="105" spans="23:39" x14ac:dyDescent="0.3">
      <c r="W105" s="20"/>
      <c r="Y105" s="20"/>
      <c r="AE105" s="20"/>
      <c r="AF105" s="20"/>
      <c r="AG105" s="20"/>
      <c r="AH105" s="20"/>
      <c r="AM105" s="23"/>
    </row>
    <row r="106" spans="23:39" x14ac:dyDescent="0.3">
      <c r="W106" s="20"/>
      <c r="Y106" s="20"/>
      <c r="AE106" s="20"/>
      <c r="AF106" s="20"/>
      <c r="AG106" s="20"/>
      <c r="AH106" s="20"/>
      <c r="AM106" s="23"/>
    </row>
    <row r="107" spans="23:39" x14ac:dyDescent="0.3">
      <c r="W107" s="20"/>
      <c r="Y107" s="20"/>
      <c r="AE107" s="20"/>
      <c r="AF107" s="20"/>
      <c r="AG107" s="20"/>
      <c r="AH107" s="20"/>
      <c r="AM107" s="23"/>
    </row>
    <row r="108" spans="23:39" x14ac:dyDescent="0.3">
      <c r="W108" s="20"/>
      <c r="Y108" s="20"/>
      <c r="AE108" s="20"/>
      <c r="AF108" s="20"/>
      <c r="AG108" s="20"/>
      <c r="AH108" s="20"/>
      <c r="AM108" s="23"/>
    </row>
    <row r="109" spans="23:39" x14ac:dyDescent="0.3">
      <c r="W109" s="20"/>
      <c r="Y109" s="20"/>
      <c r="AE109" s="20"/>
      <c r="AF109" s="20"/>
      <c r="AG109" s="20"/>
      <c r="AH109" s="20"/>
      <c r="AM109" s="23"/>
    </row>
    <row r="110" spans="23:39" x14ac:dyDescent="0.3">
      <c r="W110" s="20"/>
      <c r="Y110" s="20"/>
      <c r="AE110" s="20"/>
      <c r="AF110" s="20"/>
      <c r="AG110" s="20"/>
      <c r="AH110" s="20"/>
      <c r="AM110" s="23"/>
    </row>
    <row r="111" spans="23:39" x14ac:dyDescent="0.3">
      <c r="W111" s="20"/>
      <c r="Y111" s="20"/>
      <c r="AE111" s="20"/>
      <c r="AF111" s="20"/>
      <c r="AG111" s="20"/>
      <c r="AH111" s="20"/>
      <c r="AM111" s="23"/>
    </row>
    <row r="112" spans="23:39" x14ac:dyDescent="0.3">
      <c r="W112" s="20"/>
      <c r="Y112" s="20"/>
      <c r="AE112" s="20"/>
      <c r="AF112" s="20"/>
      <c r="AG112" s="20"/>
      <c r="AH112" s="20"/>
      <c r="AM112" s="23"/>
    </row>
    <row r="113" spans="23:39" x14ac:dyDescent="0.3">
      <c r="W113" s="20"/>
      <c r="Y113" s="20"/>
      <c r="AE113" s="20"/>
      <c r="AF113" s="20"/>
      <c r="AG113" s="20"/>
      <c r="AH113" s="20"/>
      <c r="AM113" s="23"/>
    </row>
    <row r="114" spans="23:39" x14ac:dyDescent="0.3">
      <c r="W114" s="20"/>
      <c r="Y114" s="20"/>
      <c r="AE114" s="20"/>
      <c r="AF114" s="20"/>
      <c r="AG114" s="20"/>
      <c r="AH114" s="20"/>
      <c r="AM114" s="23"/>
    </row>
    <row r="115" spans="23:39" x14ac:dyDescent="0.3">
      <c r="W115" s="20"/>
      <c r="Y115" s="20"/>
      <c r="AE115" s="20"/>
      <c r="AF115" s="20"/>
      <c r="AG115" s="20"/>
      <c r="AH115" s="20"/>
      <c r="AM115" s="23"/>
    </row>
    <row r="116" spans="23:39" x14ac:dyDescent="0.3">
      <c r="W116" s="20"/>
      <c r="Y116" s="20"/>
      <c r="AE116" s="20"/>
      <c r="AF116" s="20"/>
      <c r="AG116" s="20"/>
      <c r="AH116" s="20"/>
      <c r="AM116" s="23"/>
    </row>
    <row r="117" spans="23:39" x14ac:dyDescent="0.3">
      <c r="W117" s="20"/>
      <c r="Y117" s="20"/>
      <c r="AE117" s="20"/>
      <c r="AF117" s="20"/>
      <c r="AG117" s="20"/>
      <c r="AH117" s="20"/>
      <c r="AM117" s="23"/>
    </row>
    <row r="118" spans="23:39" x14ac:dyDescent="0.3">
      <c r="W118" s="20"/>
      <c r="Y118" s="20"/>
      <c r="AE118" s="20"/>
      <c r="AF118" s="20"/>
      <c r="AG118" s="20"/>
      <c r="AH118" s="20"/>
      <c r="AM118" s="23"/>
    </row>
    <row r="119" spans="23:39" x14ac:dyDescent="0.3">
      <c r="W119" s="20"/>
      <c r="Y119" s="20"/>
      <c r="AE119" s="20"/>
      <c r="AF119" s="20"/>
      <c r="AG119" s="20"/>
      <c r="AH119" s="20"/>
      <c r="AM119" s="23"/>
    </row>
    <row r="120" spans="23:39" x14ac:dyDescent="0.3">
      <c r="W120" s="20"/>
      <c r="Y120" s="20"/>
      <c r="AE120" s="20"/>
      <c r="AF120" s="20"/>
      <c r="AG120" s="20"/>
      <c r="AH120" s="20"/>
      <c r="AM120" s="23"/>
    </row>
    <row r="121" spans="23:39" x14ac:dyDescent="0.3">
      <c r="W121" s="20"/>
      <c r="Y121" s="20"/>
      <c r="AE121" s="20"/>
      <c r="AF121" s="20"/>
      <c r="AG121" s="20"/>
      <c r="AH121" s="20"/>
      <c r="AM121" s="23"/>
    </row>
    <row r="122" spans="23:39" x14ac:dyDescent="0.3">
      <c r="W122" s="20"/>
      <c r="Y122" s="20"/>
      <c r="AE122" s="20"/>
      <c r="AF122" s="20"/>
      <c r="AG122" s="20"/>
      <c r="AH122" s="20"/>
      <c r="AM122" s="23"/>
    </row>
    <row r="123" spans="23:39" x14ac:dyDescent="0.3">
      <c r="W123" s="20"/>
      <c r="Y123" s="20"/>
      <c r="AE123" s="20"/>
      <c r="AF123" s="20"/>
      <c r="AG123" s="20"/>
      <c r="AH123" s="20"/>
      <c r="AM123" s="23"/>
    </row>
    <row r="124" spans="23:39" x14ac:dyDescent="0.3">
      <c r="W124" s="20"/>
      <c r="Y124" s="20"/>
      <c r="AE124" s="20"/>
      <c r="AF124" s="20"/>
      <c r="AG124" s="20"/>
      <c r="AH124" s="20"/>
      <c r="AM124" s="23"/>
    </row>
    <row r="125" spans="23:39" x14ac:dyDescent="0.3">
      <c r="W125" s="20"/>
      <c r="Y125" s="20"/>
      <c r="AE125" s="20"/>
      <c r="AF125" s="20"/>
      <c r="AG125" s="20"/>
      <c r="AH125" s="20"/>
      <c r="AM125" s="23"/>
    </row>
    <row r="126" spans="23:39" x14ac:dyDescent="0.3">
      <c r="W126" s="20"/>
      <c r="Y126" s="20"/>
      <c r="AE126" s="20"/>
      <c r="AF126" s="20"/>
      <c r="AG126" s="20"/>
      <c r="AH126" s="20"/>
      <c r="AM126" s="23"/>
    </row>
    <row r="127" spans="23:39" x14ac:dyDescent="0.3">
      <c r="W127" s="20"/>
      <c r="Y127" s="20"/>
      <c r="AE127" s="20"/>
      <c r="AF127" s="20"/>
      <c r="AG127" s="20"/>
      <c r="AH127" s="20"/>
      <c r="AM127" s="23"/>
    </row>
    <row r="128" spans="23:39" x14ac:dyDescent="0.3">
      <c r="W128" s="20"/>
      <c r="Y128" s="20"/>
      <c r="AE128" s="20"/>
      <c r="AF128" s="20"/>
      <c r="AG128" s="20"/>
      <c r="AH128" s="20"/>
      <c r="AM128" s="23"/>
    </row>
    <row r="129" spans="23:39" x14ac:dyDescent="0.3">
      <c r="W129" s="20"/>
      <c r="Y129" s="20"/>
      <c r="AE129" s="20"/>
      <c r="AF129" s="20"/>
      <c r="AG129" s="20"/>
      <c r="AH129" s="20"/>
      <c r="AM129" s="23"/>
    </row>
    <row r="130" spans="23:39" x14ac:dyDescent="0.3">
      <c r="W130" s="20"/>
      <c r="Y130" s="20"/>
      <c r="AE130" s="20"/>
      <c r="AF130" s="20"/>
      <c r="AG130" s="20"/>
      <c r="AH130" s="20"/>
      <c r="AM130" s="23"/>
    </row>
    <row r="131" spans="23:39" x14ac:dyDescent="0.3">
      <c r="W131" s="20"/>
      <c r="Y131" s="20"/>
      <c r="AE131" s="20"/>
      <c r="AF131" s="20"/>
      <c r="AG131" s="20"/>
      <c r="AH131" s="20"/>
      <c r="AM131" s="23"/>
    </row>
    <row r="132" spans="23:39" x14ac:dyDescent="0.3">
      <c r="W132" s="20"/>
      <c r="Y132" s="20"/>
      <c r="AE132" s="20"/>
      <c r="AF132" s="20"/>
      <c r="AG132" s="20"/>
      <c r="AH132" s="20"/>
      <c r="AM132" s="23"/>
    </row>
    <row r="133" spans="23:39" x14ac:dyDescent="0.3">
      <c r="W133" s="20"/>
      <c r="Y133" s="20"/>
      <c r="AE133" s="20"/>
      <c r="AF133" s="20"/>
      <c r="AG133" s="20"/>
      <c r="AH133" s="20"/>
      <c r="AM133" s="23"/>
    </row>
    <row r="134" spans="23:39" x14ac:dyDescent="0.3">
      <c r="W134" s="20"/>
      <c r="Y134" s="20"/>
      <c r="AE134" s="20"/>
      <c r="AF134" s="20"/>
      <c r="AG134" s="20"/>
      <c r="AH134" s="20"/>
      <c r="AM134" s="23"/>
    </row>
    <row r="135" spans="23:39" x14ac:dyDescent="0.3">
      <c r="W135" s="20"/>
      <c r="Y135" s="20"/>
      <c r="AE135" s="20"/>
      <c r="AF135" s="20"/>
      <c r="AG135" s="20"/>
      <c r="AH135" s="20"/>
      <c r="AM135" s="23"/>
    </row>
    <row r="136" spans="23:39" x14ac:dyDescent="0.3">
      <c r="W136" s="20"/>
      <c r="Y136" s="20"/>
      <c r="AE136" s="20"/>
      <c r="AF136" s="20"/>
      <c r="AG136" s="20"/>
      <c r="AH136" s="20"/>
      <c r="AM136" s="23"/>
    </row>
    <row r="137" spans="23:39" x14ac:dyDescent="0.3">
      <c r="W137" s="20"/>
      <c r="Y137" s="20"/>
      <c r="AE137" s="20"/>
      <c r="AF137" s="20"/>
      <c r="AG137" s="20"/>
      <c r="AH137" s="20"/>
      <c r="AM137" s="23"/>
    </row>
    <row r="138" spans="23:39" x14ac:dyDescent="0.3">
      <c r="W138" s="20"/>
      <c r="Y138" s="20"/>
      <c r="AE138" s="20"/>
      <c r="AF138" s="20"/>
      <c r="AG138" s="20"/>
      <c r="AH138" s="20"/>
      <c r="AM138" s="23"/>
    </row>
    <row r="139" spans="23:39" x14ac:dyDescent="0.3">
      <c r="W139" s="20"/>
      <c r="Y139" s="20"/>
      <c r="AE139" s="20"/>
      <c r="AF139" s="20"/>
      <c r="AG139" s="20"/>
      <c r="AH139" s="20"/>
      <c r="AM139" s="23"/>
    </row>
    <row r="140" spans="23:39" x14ac:dyDescent="0.3">
      <c r="W140" s="20"/>
      <c r="Y140" s="20"/>
      <c r="AE140" s="20"/>
      <c r="AF140" s="20"/>
      <c r="AG140" s="20"/>
      <c r="AH140" s="20"/>
      <c r="AM140" s="23"/>
    </row>
    <row r="141" spans="23:39" x14ac:dyDescent="0.3">
      <c r="W141" s="20"/>
      <c r="Y141" s="20"/>
      <c r="AE141" s="20"/>
      <c r="AF141" s="20"/>
      <c r="AG141" s="20"/>
      <c r="AH141" s="20"/>
      <c r="AM141" s="23"/>
    </row>
    <row r="142" spans="23:39" x14ac:dyDescent="0.3">
      <c r="W142" s="20"/>
      <c r="Y142" s="20"/>
      <c r="AE142" s="20"/>
      <c r="AF142" s="20"/>
      <c r="AG142" s="20"/>
      <c r="AH142" s="20"/>
      <c r="AM142" s="23"/>
    </row>
    <row r="143" spans="23:39" x14ac:dyDescent="0.3">
      <c r="W143" s="20"/>
      <c r="Y143" s="20"/>
      <c r="AE143" s="20"/>
      <c r="AF143" s="20"/>
      <c r="AG143" s="20"/>
      <c r="AH143" s="20"/>
      <c r="AM143" s="23"/>
    </row>
    <row r="144" spans="23:39" x14ac:dyDescent="0.3">
      <c r="W144" s="20"/>
      <c r="Y144" s="20"/>
      <c r="AE144" s="20"/>
      <c r="AF144" s="20"/>
      <c r="AG144" s="20"/>
      <c r="AH144" s="20"/>
      <c r="AM144" s="23"/>
    </row>
    <row r="145" spans="23:39" x14ac:dyDescent="0.3">
      <c r="W145" s="20"/>
      <c r="Y145" s="20"/>
      <c r="AE145" s="20"/>
      <c r="AF145" s="20"/>
      <c r="AG145" s="20"/>
      <c r="AH145" s="20"/>
      <c r="AM145" s="23"/>
    </row>
    <row r="146" spans="23:39" x14ac:dyDescent="0.3">
      <c r="W146" s="20"/>
      <c r="Y146" s="20"/>
      <c r="AE146" s="20"/>
      <c r="AF146" s="20"/>
      <c r="AG146" s="20"/>
      <c r="AH146" s="20"/>
      <c r="AM146" s="23"/>
    </row>
    <row r="147" spans="23:39" x14ac:dyDescent="0.3">
      <c r="W147" s="20"/>
      <c r="Y147" s="20"/>
      <c r="AE147" s="20"/>
      <c r="AF147" s="20"/>
      <c r="AG147" s="20"/>
      <c r="AH147" s="20"/>
      <c r="AM147" s="23"/>
    </row>
    <row r="148" spans="23:39" x14ac:dyDescent="0.3">
      <c r="W148" s="20"/>
      <c r="Y148" s="20"/>
      <c r="AE148" s="20"/>
      <c r="AF148" s="20"/>
      <c r="AG148" s="20"/>
      <c r="AH148" s="20"/>
      <c r="AM148" s="23"/>
    </row>
    <row r="149" spans="23:39" x14ac:dyDescent="0.3">
      <c r="W149" s="20"/>
      <c r="Y149" s="20"/>
      <c r="AE149" s="20"/>
      <c r="AF149" s="20"/>
      <c r="AG149" s="20"/>
      <c r="AH149" s="20"/>
      <c r="AM149" s="23"/>
    </row>
    <row r="150" spans="23:39" x14ac:dyDescent="0.3">
      <c r="W150" s="20"/>
      <c r="Y150" s="20"/>
      <c r="AE150" s="20"/>
      <c r="AF150" s="20"/>
      <c r="AG150" s="20"/>
      <c r="AH150" s="20"/>
      <c r="AM150" s="23"/>
    </row>
    <row r="151" spans="23:39" x14ac:dyDescent="0.3">
      <c r="W151" s="20"/>
      <c r="Y151" s="20"/>
      <c r="AE151" s="20"/>
      <c r="AF151" s="20"/>
      <c r="AG151" s="20"/>
      <c r="AH151" s="20"/>
      <c r="AM151" s="23"/>
    </row>
    <row r="152" spans="23:39" x14ac:dyDescent="0.3">
      <c r="W152" s="20"/>
      <c r="Y152" s="20"/>
      <c r="AE152" s="20"/>
      <c r="AF152" s="20"/>
      <c r="AG152" s="20"/>
      <c r="AH152" s="20"/>
      <c r="AM152" s="23"/>
    </row>
    <row r="153" spans="23:39" x14ac:dyDescent="0.3">
      <c r="W153" s="20"/>
      <c r="Y153" s="20"/>
      <c r="AE153" s="20"/>
      <c r="AF153" s="20"/>
      <c r="AG153" s="20"/>
      <c r="AH153" s="20"/>
      <c r="AM153" s="23"/>
    </row>
    <row r="154" spans="23:39" x14ac:dyDescent="0.3">
      <c r="W154" s="20"/>
      <c r="Y154" s="20"/>
      <c r="AE154" s="20"/>
      <c r="AF154" s="20"/>
      <c r="AG154" s="20"/>
      <c r="AH154" s="20"/>
      <c r="AM154" s="23"/>
    </row>
    <row r="155" spans="23:39" x14ac:dyDescent="0.3">
      <c r="W155" s="20"/>
      <c r="Y155" s="20"/>
      <c r="AE155" s="20"/>
      <c r="AF155" s="20"/>
      <c r="AG155" s="20"/>
      <c r="AH155" s="20"/>
      <c r="AM155" s="23"/>
    </row>
    <row r="156" spans="23:39" x14ac:dyDescent="0.3">
      <c r="W156" s="20"/>
      <c r="Y156" s="20"/>
      <c r="AE156" s="20"/>
      <c r="AF156" s="20"/>
      <c r="AG156" s="20"/>
      <c r="AH156" s="20"/>
      <c r="AM156" s="23"/>
    </row>
    <row r="157" spans="23:39" x14ac:dyDescent="0.3">
      <c r="W157" s="20"/>
      <c r="Y157" s="20"/>
      <c r="AE157" s="20"/>
      <c r="AF157" s="20"/>
      <c r="AG157" s="20"/>
      <c r="AH157" s="20"/>
      <c r="AM157" s="23"/>
    </row>
    <row r="158" spans="23:39" x14ac:dyDescent="0.3">
      <c r="W158" s="20"/>
      <c r="Y158" s="20"/>
      <c r="AE158" s="20"/>
      <c r="AF158" s="20"/>
      <c r="AG158" s="20"/>
      <c r="AH158" s="20"/>
      <c r="AM158" s="23"/>
    </row>
    <row r="159" spans="23:39" x14ac:dyDescent="0.3">
      <c r="W159" s="20"/>
      <c r="Y159" s="20"/>
      <c r="AE159" s="20"/>
      <c r="AF159" s="20"/>
      <c r="AG159" s="20"/>
      <c r="AH159" s="20"/>
      <c r="AM159" s="23"/>
    </row>
    <row r="160" spans="23:39" x14ac:dyDescent="0.3">
      <c r="W160" s="20"/>
      <c r="Y160" s="20"/>
      <c r="AE160" s="20"/>
      <c r="AF160" s="20"/>
      <c r="AG160" s="20"/>
      <c r="AH160" s="20"/>
      <c r="AM160" s="23"/>
    </row>
    <row r="161" spans="23:39" x14ac:dyDescent="0.3">
      <c r="W161" s="20"/>
      <c r="Y161" s="20"/>
      <c r="AE161" s="20"/>
      <c r="AF161" s="20"/>
      <c r="AG161" s="20"/>
      <c r="AH161" s="20"/>
      <c r="AM161" s="23"/>
    </row>
    <row r="162" spans="23:39" x14ac:dyDescent="0.3">
      <c r="W162" s="20"/>
      <c r="Y162" s="20"/>
      <c r="AE162" s="20"/>
      <c r="AF162" s="20"/>
      <c r="AG162" s="20"/>
      <c r="AH162" s="20"/>
      <c r="AM162" s="23"/>
    </row>
    <row r="163" spans="23:39" x14ac:dyDescent="0.3">
      <c r="W163" s="20"/>
      <c r="Y163" s="20"/>
      <c r="AE163" s="20"/>
      <c r="AF163" s="20"/>
      <c r="AG163" s="20"/>
      <c r="AH163" s="20"/>
      <c r="AM163" s="23"/>
    </row>
    <row r="164" spans="23:39" x14ac:dyDescent="0.3">
      <c r="W164" s="20"/>
      <c r="Y164" s="20"/>
      <c r="AE164" s="20"/>
      <c r="AF164" s="20"/>
      <c r="AG164" s="20"/>
      <c r="AH164" s="20"/>
      <c r="AM164" s="23"/>
    </row>
    <row r="165" spans="23:39" x14ac:dyDescent="0.3">
      <c r="W165" s="20"/>
      <c r="Y165" s="20"/>
      <c r="AE165" s="20"/>
      <c r="AF165" s="20"/>
      <c r="AG165" s="20"/>
      <c r="AH165" s="20"/>
      <c r="AM165" s="23"/>
    </row>
    <row r="166" spans="23:39" x14ac:dyDescent="0.3">
      <c r="W166" s="20"/>
      <c r="Y166" s="20"/>
      <c r="AE166" s="20"/>
      <c r="AF166" s="20"/>
      <c r="AG166" s="20"/>
      <c r="AH166" s="20"/>
      <c r="AM166" s="23"/>
    </row>
    <row r="167" spans="23:39" x14ac:dyDescent="0.3">
      <c r="W167" s="20"/>
      <c r="Y167" s="20"/>
      <c r="AE167" s="20"/>
      <c r="AF167" s="20"/>
      <c r="AG167" s="20"/>
      <c r="AH167" s="20"/>
      <c r="AM167" s="23"/>
    </row>
    <row r="168" spans="23:39" x14ac:dyDescent="0.3">
      <c r="W168" s="20"/>
      <c r="Y168" s="20"/>
      <c r="AE168" s="20"/>
      <c r="AF168" s="20"/>
      <c r="AG168" s="20"/>
      <c r="AH168" s="20"/>
      <c r="AM168" s="23"/>
    </row>
    <row r="169" spans="23:39" x14ac:dyDescent="0.3">
      <c r="W169" s="20"/>
      <c r="Y169" s="20"/>
      <c r="AE169" s="20"/>
      <c r="AF169" s="20"/>
      <c r="AG169" s="20"/>
      <c r="AH169" s="20"/>
      <c r="AM169" s="23"/>
    </row>
    <row r="170" spans="23:39" x14ac:dyDescent="0.3">
      <c r="W170" s="20"/>
      <c r="Y170" s="20"/>
      <c r="AE170" s="20"/>
      <c r="AF170" s="20"/>
      <c r="AG170" s="20"/>
      <c r="AH170" s="20"/>
      <c r="AM170" s="23"/>
    </row>
    <row r="171" spans="23:39" x14ac:dyDescent="0.3">
      <c r="W171" s="20"/>
      <c r="Y171" s="20"/>
      <c r="AE171" s="20"/>
      <c r="AF171" s="20"/>
      <c r="AG171" s="20"/>
      <c r="AH171" s="20"/>
      <c r="AM171" s="23"/>
    </row>
    <row r="172" spans="23:39" x14ac:dyDescent="0.3">
      <c r="W172" s="20"/>
      <c r="Y172" s="20"/>
      <c r="AE172" s="20"/>
      <c r="AF172" s="20"/>
      <c r="AG172" s="20"/>
      <c r="AH172" s="20"/>
      <c r="AM172" s="23"/>
    </row>
    <row r="173" spans="23:39" x14ac:dyDescent="0.3">
      <c r="W173" s="20"/>
      <c r="Y173" s="20"/>
      <c r="AE173" s="20"/>
      <c r="AF173" s="20"/>
      <c r="AG173" s="20"/>
      <c r="AH173" s="20"/>
      <c r="AM173" s="23"/>
    </row>
    <row r="174" spans="23:39" x14ac:dyDescent="0.3">
      <c r="W174" s="20"/>
      <c r="Y174" s="20"/>
      <c r="AE174" s="20"/>
      <c r="AF174" s="20"/>
      <c r="AG174" s="20"/>
      <c r="AH174" s="20"/>
      <c r="AM174" s="23"/>
    </row>
    <row r="175" spans="23:39" x14ac:dyDescent="0.3">
      <c r="W175" s="20"/>
      <c r="Y175" s="20"/>
      <c r="AE175" s="20"/>
      <c r="AF175" s="20"/>
      <c r="AG175" s="20"/>
      <c r="AH175" s="20"/>
      <c r="AM175" s="23"/>
    </row>
    <row r="176" spans="23:39" x14ac:dyDescent="0.3">
      <c r="W176" s="20"/>
      <c r="Y176" s="20"/>
      <c r="AE176" s="20"/>
      <c r="AF176" s="20"/>
      <c r="AG176" s="20"/>
      <c r="AH176" s="20"/>
      <c r="AM176" s="23"/>
    </row>
    <row r="177" spans="23:39" x14ac:dyDescent="0.3">
      <c r="W177" s="20"/>
      <c r="Y177" s="20"/>
      <c r="AE177" s="20"/>
      <c r="AF177" s="20"/>
      <c r="AG177" s="20"/>
      <c r="AH177" s="20"/>
      <c r="AM177" s="23"/>
    </row>
    <row r="178" spans="23:39" x14ac:dyDescent="0.3">
      <c r="W178" s="20"/>
      <c r="Y178" s="20"/>
      <c r="AE178" s="20"/>
      <c r="AF178" s="20"/>
      <c r="AG178" s="20"/>
      <c r="AH178" s="20"/>
      <c r="AM178" s="23"/>
    </row>
    <row r="179" spans="23:39" x14ac:dyDescent="0.3">
      <c r="W179" s="20"/>
      <c r="Y179" s="20"/>
      <c r="AE179" s="20"/>
      <c r="AF179" s="20"/>
      <c r="AG179" s="20"/>
      <c r="AH179" s="20"/>
      <c r="AM179" s="23"/>
    </row>
    <row r="180" spans="23:39" x14ac:dyDescent="0.3">
      <c r="W180" s="20"/>
      <c r="Y180" s="20"/>
      <c r="AE180" s="20"/>
      <c r="AF180" s="20"/>
      <c r="AG180" s="20"/>
      <c r="AH180" s="20"/>
      <c r="AM180" s="23"/>
    </row>
    <row r="181" spans="23:39" x14ac:dyDescent="0.3">
      <c r="W181" s="20"/>
      <c r="Y181" s="20"/>
      <c r="AE181" s="20"/>
      <c r="AF181" s="20"/>
      <c r="AG181" s="20"/>
      <c r="AH181" s="20"/>
      <c r="AM181" s="23"/>
    </row>
    <row r="182" spans="23:39" x14ac:dyDescent="0.3">
      <c r="W182" s="20"/>
      <c r="Y182" s="20"/>
      <c r="AE182" s="20"/>
      <c r="AF182" s="20"/>
      <c r="AG182" s="20"/>
      <c r="AH182" s="20"/>
      <c r="AM182" s="23"/>
    </row>
    <row r="183" spans="23:39" x14ac:dyDescent="0.3">
      <c r="W183" s="20"/>
      <c r="Y183" s="20"/>
      <c r="AE183" s="20"/>
      <c r="AF183" s="20"/>
      <c r="AG183" s="20"/>
      <c r="AH183" s="20"/>
      <c r="AM183" s="23"/>
    </row>
    <row r="184" spans="23:39" x14ac:dyDescent="0.3">
      <c r="W184" s="20"/>
      <c r="Y184" s="20"/>
      <c r="AE184" s="20"/>
      <c r="AF184" s="20"/>
      <c r="AG184" s="20"/>
      <c r="AH184" s="20"/>
      <c r="AM184" s="23"/>
    </row>
    <row r="185" spans="23:39" x14ac:dyDescent="0.3">
      <c r="W185" s="20"/>
      <c r="Y185" s="20"/>
      <c r="AE185" s="20"/>
      <c r="AF185" s="20"/>
      <c r="AG185" s="20"/>
      <c r="AH185" s="20"/>
      <c r="AM185" s="23"/>
    </row>
    <row r="186" spans="23:39" x14ac:dyDescent="0.3">
      <c r="W186" s="20"/>
      <c r="Y186" s="20"/>
      <c r="AE186" s="20"/>
      <c r="AF186" s="20"/>
      <c r="AG186" s="20"/>
      <c r="AH186" s="20"/>
      <c r="AM186" s="23"/>
    </row>
    <row r="187" spans="23:39" x14ac:dyDescent="0.3">
      <c r="W187" s="20"/>
      <c r="Y187" s="20"/>
      <c r="AE187" s="20"/>
      <c r="AF187" s="20"/>
      <c r="AG187" s="20"/>
      <c r="AH187" s="20"/>
      <c r="AM187" s="23"/>
    </row>
    <row r="188" spans="23:39" x14ac:dyDescent="0.3">
      <c r="W188" s="20"/>
      <c r="Y188" s="20"/>
      <c r="AE188" s="20"/>
      <c r="AF188" s="20"/>
      <c r="AG188" s="20"/>
      <c r="AH188" s="20"/>
      <c r="AM188" s="23"/>
    </row>
    <row r="189" spans="23:39" x14ac:dyDescent="0.3">
      <c r="W189" s="20"/>
      <c r="Y189" s="20"/>
      <c r="AE189" s="20"/>
      <c r="AF189" s="20"/>
      <c r="AG189" s="20"/>
      <c r="AH189" s="20"/>
      <c r="AM189" s="23"/>
    </row>
    <row r="190" spans="23:39" x14ac:dyDescent="0.3">
      <c r="W190" s="20"/>
      <c r="Y190" s="20"/>
      <c r="AE190" s="20"/>
      <c r="AF190" s="20"/>
      <c r="AG190" s="20"/>
      <c r="AH190" s="20"/>
      <c r="AM190" s="23"/>
    </row>
    <row r="191" spans="23:39" x14ac:dyDescent="0.3">
      <c r="W191" s="20"/>
      <c r="Y191" s="20"/>
      <c r="AE191" s="20"/>
      <c r="AF191" s="20"/>
      <c r="AG191" s="20"/>
      <c r="AH191" s="20"/>
      <c r="AM191" s="23"/>
    </row>
    <row r="192" spans="23:39" x14ac:dyDescent="0.3">
      <c r="W192" s="20"/>
      <c r="Y192" s="20"/>
      <c r="AE192" s="20"/>
      <c r="AF192" s="20"/>
      <c r="AG192" s="20"/>
      <c r="AH192" s="20"/>
      <c r="AM192" s="23"/>
    </row>
    <row r="193" spans="23:39" x14ac:dyDescent="0.3">
      <c r="W193" s="20"/>
      <c r="Y193" s="20"/>
      <c r="AE193" s="20"/>
      <c r="AF193" s="20"/>
      <c r="AG193" s="20"/>
      <c r="AH193" s="20"/>
      <c r="AM193" s="23"/>
    </row>
    <row r="194" spans="23:39" x14ac:dyDescent="0.3">
      <c r="W194" s="20"/>
      <c r="Y194" s="20"/>
      <c r="AE194" s="20"/>
      <c r="AF194" s="20"/>
      <c r="AG194" s="20"/>
      <c r="AH194" s="20"/>
      <c r="AM194" s="23"/>
    </row>
    <row r="195" spans="23:39" x14ac:dyDescent="0.3">
      <c r="W195" s="20"/>
      <c r="Y195" s="20"/>
      <c r="AE195" s="20"/>
      <c r="AF195" s="20"/>
      <c r="AG195" s="20"/>
      <c r="AH195" s="20"/>
      <c r="AM195" s="23"/>
    </row>
    <row r="196" spans="23:39" x14ac:dyDescent="0.3">
      <c r="W196" s="20"/>
      <c r="Y196" s="20"/>
      <c r="AE196" s="20"/>
      <c r="AF196" s="20"/>
      <c r="AG196" s="20"/>
      <c r="AH196" s="20"/>
      <c r="AM196" s="23"/>
    </row>
    <row r="197" spans="23:39" x14ac:dyDescent="0.3">
      <c r="W197" s="20"/>
      <c r="Y197" s="20"/>
      <c r="AE197" s="20"/>
      <c r="AF197" s="20"/>
      <c r="AG197" s="20"/>
      <c r="AH197" s="20"/>
      <c r="AM197" s="23"/>
    </row>
    <row r="198" spans="23:39" x14ac:dyDescent="0.3">
      <c r="W198" s="20"/>
      <c r="Y198" s="20"/>
      <c r="AE198" s="20"/>
      <c r="AF198" s="20"/>
      <c r="AG198" s="20"/>
      <c r="AH198" s="20"/>
      <c r="AM198" s="23"/>
    </row>
    <row r="199" spans="23:39" x14ac:dyDescent="0.3">
      <c r="W199" s="20"/>
      <c r="Y199" s="20"/>
      <c r="AE199" s="20"/>
      <c r="AF199" s="20"/>
      <c r="AG199" s="20"/>
      <c r="AH199" s="20"/>
      <c r="AM199" s="23"/>
    </row>
    <row r="200" spans="23:39" x14ac:dyDescent="0.3">
      <c r="W200" s="20"/>
      <c r="Y200" s="20"/>
      <c r="AE200" s="20"/>
      <c r="AF200" s="20"/>
      <c r="AG200" s="20"/>
      <c r="AH200" s="20"/>
      <c r="AM200" s="23"/>
    </row>
    <row r="201" spans="23:39" x14ac:dyDescent="0.3">
      <c r="W201" s="20"/>
      <c r="Y201" s="20"/>
      <c r="AE201" s="20"/>
      <c r="AF201" s="20"/>
      <c r="AG201" s="20"/>
      <c r="AH201" s="20"/>
      <c r="AM201" s="23"/>
    </row>
    <row r="202" spans="23:39" x14ac:dyDescent="0.3">
      <c r="W202" s="20"/>
      <c r="Y202" s="20"/>
      <c r="AE202" s="20"/>
      <c r="AF202" s="20"/>
      <c r="AG202" s="20"/>
      <c r="AH202" s="20"/>
      <c r="AM202" s="23"/>
    </row>
    <row r="203" spans="23:39" x14ac:dyDescent="0.3">
      <c r="W203" s="20"/>
      <c r="Y203" s="20"/>
      <c r="AE203" s="20"/>
      <c r="AF203" s="20"/>
      <c r="AG203" s="20"/>
      <c r="AH203" s="20"/>
      <c r="AM203" s="23"/>
    </row>
    <row r="204" spans="23:39" x14ac:dyDescent="0.3">
      <c r="W204" s="20"/>
      <c r="Y204" s="20"/>
      <c r="AE204" s="20"/>
      <c r="AF204" s="20"/>
      <c r="AG204" s="20"/>
      <c r="AH204" s="20"/>
      <c r="AM204" s="23"/>
    </row>
    <row r="205" spans="23:39" x14ac:dyDescent="0.3">
      <c r="W205" s="20"/>
      <c r="Y205" s="20"/>
      <c r="AE205" s="20"/>
      <c r="AF205" s="20"/>
      <c r="AG205" s="20"/>
      <c r="AH205" s="20"/>
      <c r="AM205" s="23"/>
    </row>
    <row r="206" spans="23:39" x14ac:dyDescent="0.3">
      <c r="W206" s="20"/>
      <c r="Y206" s="20"/>
      <c r="AE206" s="20"/>
      <c r="AF206" s="20"/>
      <c r="AG206" s="20"/>
      <c r="AH206" s="20"/>
      <c r="AM206" s="23"/>
    </row>
    <row r="207" spans="23:39" x14ac:dyDescent="0.3">
      <c r="W207" s="20"/>
      <c r="Y207" s="20"/>
      <c r="AE207" s="20"/>
      <c r="AF207" s="20"/>
      <c r="AG207" s="20"/>
      <c r="AH207" s="20"/>
      <c r="AM207" s="23"/>
    </row>
    <row r="208" spans="23:39" x14ac:dyDescent="0.3">
      <c r="W208" s="20"/>
      <c r="Y208" s="20"/>
      <c r="AE208" s="20"/>
      <c r="AF208" s="20"/>
      <c r="AG208" s="20"/>
      <c r="AH208" s="20"/>
      <c r="AM208" s="23"/>
    </row>
    <row r="209" spans="23:39" x14ac:dyDescent="0.3">
      <c r="W209" s="20"/>
      <c r="Y209" s="20"/>
      <c r="AE209" s="20"/>
      <c r="AF209" s="20"/>
      <c r="AG209" s="20"/>
      <c r="AH209" s="20"/>
      <c r="AM209" s="23"/>
    </row>
    <row r="210" spans="23:39" x14ac:dyDescent="0.3">
      <c r="W210" s="20"/>
      <c r="Y210" s="20"/>
      <c r="AE210" s="20"/>
      <c r="AF210" s="20"/>
      <c r="AG210" s="20"/>
      <c r="AH210" s="20"/>
      <c r="AM210" s="23"/>
    </row>
    <row r="211" spans="23:39" x14ac:dyDescent="0.3">
      <c r="W211" s="20"/>
      <c r="Y211" s="20"/>
      <c r="AE211" s="20"/>
      <c r="AF211" s="20"/>
      <c r="AG211" s="20"/>
      <c r="AH211" s="20"/>
      <c r="AM211" s="23"/>
    </row>
    <row r="212" spans="23:39" x14ac:dyDescent="0.3">
      <c r="W212" s="20"/>
      <c r="Y212" s="20"/>
      <c r="AE212" s="20"/>
      <c r="AF212" s="20"/>
      <c r="AG212" s="20"/>
      <c r="AH212" s="20"/>
      <c r="AM212" s="23"/>
    </row>
    <row r="213" spans="23:39" x14ac:dyDescent="0.3">
      <c r="W213" s="20"/>
      <c r="Y213" s="20"/>
      <c r="AE213" s="20"/>
      <c r="AF213" s="20"/>
      <c r="AG213" s="20"/>
      <c r="AH213" s="20"/>
      <c r="AM213" s="23"/>
    </row>
    <row r="214" spans="23:39" x14ac:dyDescent="0.3">
      <c r="W214" s="20"/>
      <c r="Y214" s="20"/>
      <c r="AE214" s="20"/>
      <c r="AF214" s="20"/>
      <c r="AG214" s="20"/>
      <c r="AH214" s="20"/>
      <c r="AM214" s="23"/>
    </row>
    <row r="215" spans="23:39" x14ac:dyDescent="0.3">
      <c r="W215" s="20"/>
      <c r="Y215" s="20"/>
      <c r="AE215" s="20"/>
      <c r="AF215" s="20"/>
      <c r="AG215" s="20"/>
      <c r="AH215" s="20"/>
      <c r="AM215" s="23"/>
    </row>
    <row r="216" spans="23:39" x14ac:dyDescent="0.3">
      <c r="W216" s="20"/>
      <c r="Y216" s="20"/>
      <c r="AE216" s="20"/>
      <c r="AF216" s="20"/>
      <c r="AG216" s="20"/>
      <c r="AH216" s="20"/>
      <c r="AM216" s="23"/>
    </row>
    <row r="217" spans="23:39" x14ac:dyDescent="0.3">
      <c r="W217" s="20"/>
      <c r="Y217" s="20"/>
      <c r="AE217" s="20"/>
      <c r="AF217" s="20"/>
      <c r="AG217" s="20"/>
      <c r="AH217" s="20"/>
      <c r="AM217" s="23"/>
    </row>
    <row r="218" spans="23:39" x14ac:dyDescent="0.3">
      <c r="W218" s="20"/>
      <c r="Y218" s="20"/>
      <c r="AE218" s="20"/>
      <c r="AF218" s="20"/>
      <c r="AG218" s="20"/>
      <c r="AH218" s="20"/>
      <c r="AM218" s="23"/>
    </row>
    <row r="219" spans="23:39" x14ac:dyDescent="0.3">
      <c r="W219" s="20"/>
      <c r="Y219" s="20"/>
      <c r="AE219" s="20"/>
      <c r="AF219" s="20"/>
      <c r="AG219" s="20"/>
      <c r="AH219" s="20"/>
      <c r="AM219" s="23"/>
    </row>
    <row r="220" spans="23:39" x14ac:dyDescent="0.3">
      <c r="W220" s="20"/>
      <c r="Y220" s="20"/>
      <c r="AE220" s="20"/>
      <c r="AF220" s="20"/>
      <c r="AG220" s="20"/>
      <c r="AH220" s="20"/>
      <c r="AM220" s="23"/>
    </row>
    <row r="221" spans="23:39" x14ac:dyDescent="0.3">
      <c r="W221" s="20"/>
      <c r="Y221" s="20"/>
      <c r="AE221" s="20"/>
      <c r="AF221" s="20"/>
      <c r="AG221" s="20"/>
      <c r="AH221" s="20"/>
      <c r="AM221" s="23"/>
    </row>
    <row r="222" spans="23:39" x14ac:dyDescent="0.3">
      <c r="W222" s="20"/>
      <c r="Y222" s="20"/>
      <c r="AE222" s="20"/>
      <c r="AF222" s="20"/>
      <c r="AG222" s="20"/>
      <c r="AH222" s="20"/>
      <c r="AM222" s="23"/>
    </row>
    <row r="223" spans="23:39" x14ac:dyDescent="0.3">
      <c r="W223" s="20"/>
      <c r="Y223" s="20"/>
      <c r="AE223" s="20"/>
      <c r="AF223" s="20"/>
      <c r="AG223" s="20"/>
      <c r="AH223" s="20"/>
      <c r="AM223" s="23"/>
    </row>
    <row r="224" spans="23:39" x14ac:dyDescent="0.3">
      <c r="W224" s="20"/>
      <c r="Y224" s="20"/>
      <c r="AE224" s="20"/>
      <c r="AF224" s="20"/>
      <c r="AG224" s="20"/>
      <c r="AH224" s="20"/>
      <c r="AM224" s="23"/>
    </row>
    <row r="225" spans="23:39" x14ac:dyDescent="0.3">
      <c r="W225" s="20"/>
      <c r="Y225" s="20"/>
      <c r="AE225" s="20"/>
      <c r="AF225" s="20"/>
      <c r="AG225" s="20"/>
      <c r="AH225" s="20"/>
      <c r="AM225" s="23"/>
    </row>
    <row r="226" spans="23:39" x14ac:dyDescent="0.3">
      <c r="W226" s="20"/>
      <c r="Y226" s="20"/>
      <c r="AE226" s="20"/>
      <c r="AF226" s="20"/>
      <c r="AG226" s="20"/>
      <c r="AH226" s="20"/>
      <c r="AM226" s="23"/>
    </row>
    <row r="227" spans="23:39" x14ac:dyDescent="0.3">
      <c r="W227" s="20"/>
      <c r="Y227" s="20"/>
      <c r="AE227" s="20"/>
      <c r="AF227" s="20"/>
      <c r="AG227" s="20"/>
      <c r="AH227" s="20"/>
      <c r="AM227" s="23"/>
    </row>
    <row r="228" spans="23:39" x14ac:dyDescent="0.3">
      <c r="W228" s="20"/>
      <c r="Y228" s="20"/>
      <c r="AE228" s="20"/>
      <c r="AF228" s="20"/>
      <c r="AG228" s="20"/>
      <c r="AH228" s="20"/>
      <c r="AM228" s="23"/>
    </row>
    <row r="229" spans="23:39" x14ac:dyDescent="0.3">
      <c r="W229" s="20"/>
      <c r="Y229" s="20"/>
      <c r="AE229" s="20"/>
      <c r="AF229" s="20"/>
      <c r="AG229" s="20"/>
      <c r="AH229" s="20"/>
      <c r="AM229" s="23"/>
    </row>
    <row r="230" spans="23:39" x14ac:dyDescent="0.3">
      <c r="W230" s="20"/>
      <c r="Y230" s="20"/>
      <c r="AE230" s="20"/>
      <c r="AF230" s="20"/>
      <c r="AG230" s="20"/>
      <c r="AH230" s="20"/>
      <c r="AM230" s="23"/>
    </row>
    <row r="231" spans="23:39" x14ac:dyDescent="0.3">
      <c r="W231" s="20"/>
      <c r="Y231" s="20"/>
      <c r="AE231" s="20"/>
      <c r="AF231" s="20"/>
      <c r="AG231" s="20"/>
      <c r="AH231" s="20"/>
      <c r="AM231" s="23"/>
    </row>
    <row r="232" spans="23:39" x14ac:dyDescent="0.3">
      <c r="W232" s="20"/>
      <c r="Y232" s="20"/>
      <c r="AE232" s="20"/>
      <c r="AF232" s="20"/>
      <c r="AG232" s="20"/>
      <c r="AH232" s="20"/>
      <c r="AM232" s="23"/>
    </row>
    <row r="233" spans="23:39" x14ac:dyDescent="0.3">
      <c r="W233" s="20"/>
      <c r="Y233" s="20"/>
      <c r="AE233" s="20"/>
      <c r="AF233" s="20"/>
      <c r="AG233" s="20"/>
      <c r="AH233" s="20"/>
      <c r="AM233" s="23"/>
    </row>
    <row r="234" spans="23:39" x14ac:dyDescent="0.3">
      <c r="W234" s="20"/>
      <c r="Y234" s="20"/>
      <c r="AE234" s="20"/>
      <c r="AF234" s="20"/>
      <c r="AG234" s="20"/>
      <c r="AH234" s="20"/>
      <c r="AM234" s="23"/>
    </row>
  </sheetData>
  <sheetProtection formatCells="0" formatColumns="0" formatRows="0"/>
  <mergeCells count="69">
    <mergeCell ref="AN7:AN8"/>
    <mergeCell ref="AO7:AO8"/>
    <mergeCell ref="M7:M8"/>
    <mergeCell ref="O7:O8"/>
    <mergeCell ref="Q7:Q8"/>
    <mergeCell ref="S7:S8"/>
    <mergeCell ref="T7:T8"/>
    <mergeCell ref="V7:V8"/>
    <mergeCell ref="X7:X8"/>
    <mergeCell ref="Z7:Z8"/>
    <mergeCell ref="AB7:AB8"/>
    <mergeCell ref="J7:J8"/>
    <mergeCell ref="K7:K8"/>
    <mergeCell ref="L7:L8"/>
    <mergeCell ref="S5:S6"/>
    <mergeCell ref="T5:T6"/>
    <mergeCell ref="J5:J6"/>
    <mergeCell ref="K5:K6"/>
    <mergeCell ref="L5:L6"/>
    <mergeCell ref="M5:M6"/>
    <mergeCell ref="P5:P6"/>
    <mergeCell ref="Q5:Q6"/>
    <mergeCell ref="R5:R6"/>
    <mergeCell ref="A7:A8"/>
    <mergeCell ref="B7:B8"/>
    <mergeCell ref="C7:C8"/>
    <mergeCell ref="D7:D8"/>
    <mergeCell ref="E7:E8"/>
    <mergeCell ref="F7:F8"/>
    <mergeCell ref="G7:G8"/>
    <mergeCell ref="H7:H8"/>
    <mergeCell ref="I7:I8"/>
    <mergeCell ref="G5:G6"/>
    <mergeCell ref="H5:H6"/>
    <mergeCell ref="I5:I6"/>
    <mergeCell ref="AA5:AA6"/>
    <mergeCell ref="AB5:AB6"/>
    <mergeCell ref="AN5:AN6"/>
    <mergeCell ref="AO5:AO6"/>
    <mergeCell ref="U5:U6"/>
    <mergeCell ref="V5:V6"/>
    <mergeCell ref="W5:W6"/>
    <mergeCell ref="X5:X6"/>
    <mergeCell ref="A5:A6"/>
    <mergeCell ref="N5:N6"/>
    <mergeCell ref="O5:O6"/>
    <mergeCell ref="Y5:Y6"/>
    <mergeCell ref="Z5:Z6"/>
    <mergeCell ref="B5:B6"/>
    <mergeCell ref="C5:C6"/>
    <mergeCell ref="D5:D6"/>
    <mergeCell ref="E5:E6"/>
    <mergeCell ref="F5:F6"/>
    <mergeCell ref="A1:AR1"/>
    <mergeCell ref="A2:T3"/>
    <mergeCell ref="U2:AB3"/>
    <mergeCell ref="AC2:AK2"/>
    <mergeCell ref="AM2:AO2"/>
    <mergeCell ref="G4:H4"/>
    <mergeCell ref="AJ4:AK4"/>
    <mergeCell ref="AP2:AR2"/>
    <mergeCell ref="AC3:AC4"/>
    <mergeCell ref="AD3:AG3"/>
    <mergeCell ref="AH3:AH4"/>
    <mergeCell ref="AI3:AK3"/>
    <mergeCell ref="AL3:AN4"/>
    <mergeCell ref="AO3:AO4"/>
    <mergeCell ref="AP3:AQ4"/>
    <mergeCell ref="AR3:AR4"/>
  </mergeCells>
  <conditionalFormatting sqref="AI5:AI8">
    <cfRule type="containsText" dxfId="438" priority="103" operator="containsText" text="BAJA">
      <formula>NOT(ISERROR(SEARCH("BAJA",AI5)))</formula>
    </cfRule>
    <cfRule type="containsText" dxfId="437" priority="104" operator="containsText" text="MEDIA">
      <formula>NOT(ISERROR(SEARCH("MEDIA",AI5)))</formula>
    </cfRule>
    <cfRule type="containsText" dxfId="436" priority="105" operator="containsText" text="ALTA">
      <formula>NOT(ISERROR(SEARCH("ALTA",AI5)))</formula>
    </cfRule>
  </conditionalFormatting>
  <conditionalFormatting sqref="AI10:AI11">
    <cfRule type="containsText" dxfId="435" priority="8" operator="containsText" text="BAJA">
      <formula>NOT(ISERROR(SEARCH("BAJA",AI10)))</formula>
    </cfRule>
    <cfRule type="containsText" dxfId="434" priority="9" operator="containsText" text="MEDIA">
      <formula>NOT(ISERROR(SEARCH("MEDIA",AI10)))</formula>
    </cfRule>
    <cfRule type="containsText" dxfId="433" priority="10" operator="containsText" text="ALTA">
      <formula>NOT(ISERROR(SEARCH("ALTA",AI10)))</formula>
    </cfRule>
  </conditionalFormatting>
  <conditionalFormatting sqref="AI9:AN9">
    <cfRule type="containsText" dxfId="432" priority="80" operator="containsText" text="MEDIA">
      <formula>NOT(ISERROR(SEARCH("MEDIA",AI9)))</formula>
    </cfRule>
    <cfRule type="containsText" dxfId="431" priority="79" operator="containsText" text="BAJA">
      <formula>NOT(ISERROR(SEARCH("BAJA",AI9)))</formula>
    </cfRule>
    <cfRule type="containsText" dxfId="430" priority="81" operator="containsText" text="ALTA">
      <formula>NOT(ISERROR(SEARCH("ALTA",AI9)))</formula>
    </cfRule>
  </conditionalFormatting>
  <conditionalFormatting sqref="AK5:AM8">
    <cfRule type="containsText" dxfId="429" priority="118" operator="containsText" text="ALTA">
      <formula>NOT(ISERROR(SEARCH("ALTA",AK5)))</formula>
    </cfRule>
    <cfRule type="containsText" dxfId="428" priority="116" operator="containsText" text="BAJA">
      <formula>NOT(ISERROR(SEARCH("BAJA",AK5)))</formula>
    </cfRule>
    <cfRule type="containsText" dxfId="427" priority="117" operator="containsText" text="MEDIA">
      <formula>NOT(ISERROR(SEARCH("MEDIA",AK5)))</formula>
    </cfRule>
  </conditionalFormatting>
  <conditionalFormatting sqref="AL9">
    <cfRule type="cellIs" dxfId="426" priority="78" operator="between">
      <formula>0%</formula>
      <formula>25%</formula>
    </cfRule>
    <cfRule type="cellIs" dxfId="425" priority="77" operator="between">
      <formula>26%</formula>
      <formula>50%</formula>
    </cfRule>
    <cfRule type="cellIs" dxfId="424" priority="76" operator="between">
      <formula>51%</formula>
      <formula>75%</formula>
    </cfRule>
    <cfRule type="cellIs" dxfId="423" priority="75" operator="greaterThan">
      <formula>75%</formula>
    </cfRule>
  </conditionalFormatting>
  <conditionalFormatting sqref="AL11">
    <cfRule type="containsText" dxfId="422" priority="6" operator="containsText" text="MEDIA">
      <formula>NOT(ISERROR(SEARCH("MEDIA",AL11)))</formula>
    </cfRule>
    <cfRule type="containsText" dxfId="421" priority="7" operator="containsText" text="ALTA">
      <formula>NOT(ISERROR(SEARCH("ALTA",AL11)))</formula>
    </cfRule>
    <cfRule type="cellIs" dxfId="420" priority="1" operator="greaterThan">
      <formula>75%</formula>
    </cfRule>
    <cfRule type="cellIs" dxfId="419" priority="2" operator="between">
      <formula>51%</formula>
      <formula>75%</formula>
    </cfRule>
    <cfRule type="cellIs" dxfId="418" priority="3" operator="between">
      <formula>26%</formula>
      <formula>50%</formula>
    </cfRule>
    <cfRule type="cellIs" dxfId="417" priority="4" operator="between">
      <formula>0%</formula>
      <formula>25%</formula>
    </cfRule>
    <cfRule type="containsText" dxfId="416" priority="5" operator="containsText" text="BAJA">
      <formula>NOT(ISERROR(SEARCH("BAJA",AL11)))</formula>
    </cfRule>
  </conditionalFormatting>
  <conditionalFormatting sqref="AL10:AM10">
    <cfRule type="containsText" dxfId="415" priority="17" operator="containsText" text="ALTA">
      <formula>NOT(ISERROR(SEARCH("ALTA",AL10)))</formula>
    </cfRule>
    <cfRule type="containsText" dxfId="414" priority="16" operator="containsText" text="MEDIA">
      <formula>NOT(ISERROR(SEARCH("MEDIA",AL10)))</formula>
    </cfRule>
    <cfRule type="containsText" dxfId="413" priority="15" operator="containsText" text="BAJA">
      <formula>NOT(ISERROR(SEARCH("BAJA",AL10)))</formula>
    </cfRule>
    <cfRule type="cellIs" dxfId="412" priority="14" operator="between">
      <formula>0%</formula>
      <formula>25%</formula>
    </cfRule>
    <cfRule type="cellIs" dxfId="411" priority="13" operator="between">
      <formula>26%</formula>
      <formula>50%</formula>
    </cfRule>
    <cfRule type="cellIs" dxfId="410" priority="12" operator="between">
      <formula>51%</formula>
      <formula>75%</formula>
    </cfRule>
    <cfRule type="cellIs" dxfId="409" priority="11" operator="greaterThan">
      <formula>75%</formula>
    </cfRule>
  </conditionalFormatting>
  <conditionalFormatting sqref="AM5:AM9">
    <cfRule type="cellIs" dxfId="408" priority="34" operator="between">
      <formula>0%</formula>
      <formula>25%</formula>
    </cfRule>
    <cfRule type="cellIs" dxfId="407" priority="31" operator="greaterThan">
      <formula>75%</formula>
    </cfRule>
    <cfRule type="cellIs" dxfId="406" priority="32" operator="between">
      <formula>51%</formula>
      <formula>75%</formula>
    </cfRule>
    <cfRule type="cellIs" dxfId="405" priority="33" operator="between">
      <formula>26%</formula>
      <formula>50%</formula>
    </cfRule>
  </conditionalFormatting>
  <conditionalFormatting sqref="AR9">
    <cfRule type="containsText" dxfId="404" priority="18" operator="containsText" text="BAJA">
      <formula>NOT(ISERROR(SEARCH("BAJA",AR9)))</formula>
    </cfRule>
    <cfRule type="containsText" dxfId="403" priority="20" operator="containsText" text="ALTA">
      <formula>NOT(ISERROR(SEARCH("ALTA",AR9)))</formula>
    </cfRule>
    <cfRule type="containsText" dxfId="402" priority="19" operator="containsText" text="MEDIA">
      <formula>NOT(ISERROR(SEARCH("MEDIA",AR9)))</formula>
    </cfRule>
  </conditionalFormatting>
  <dataValidations count="3">
    <dataValidation type="list" allowBlank="1" showInputMessage="1" showErrorMessage="1" sqref="A5 A7 A9:A11" xr:uid="{00000000-0002-0000-0000-000004000000}">
      <formula1>"SI,NO"</formula1>
    </dataValidation>
    <dataValidation type="list" allowBlank="1" showInputMessage="1" showErrorMessage="1" sqref="AI5:AI8 AI10:AI11" xr:uid="{00000000-0002-0000-0000-000002000000}">
      <formula1>"Confiable,No confiable"</formula1>
    </dataValidation>
    <dataValidation type="list" allowBlank="1" showInputMessage="1" showErrorMessage="1" sqref="AF5:AF8 AG9 AF10:AF11" xr:uid="{00000000-0002-0000-0000-000001000000}">
      <formula1>"Manual,Automático"</formula1>
    </dataValidation>
  </dataValidations>
  <pageMargins left="0.7" right="0.7" top="0.75" bottom="0.75" header="0.3" footer="0.3"/>
  <pageSetup paperSize="8" orientation="landscape"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FE2195FC-2AAA-47C3-BE54-A2EC6E3A34D2}">
          <x14:formula1>
            <xm:f>Listas!$K$2:$K$6</xm:f>
          </x14:formula1>
          <xm:sqref>S9</xm:sqref>
        </x14:dataValidation>
        <x14:dataValidation type="list" allowBlank="1" showInputMessage="1" showErrorMessage="1" xr:uid="{80E3D050-3248-4A6C-9EF6-2BDB7505381F}">
          <x14:formula1>
            <xm:f>Listas!$H$2:$H$3</xm:f>
          </x14:formula1>
          <xm:sqref>AJ9 AJ11</xm:sqref>
        </x14:dataValidation>
        <x14:dataValidation type="list" allowBlank="1" showInputMessage="1" showErrorMessage="1" xr:uid="{62F069E7-4974-4A65-AFD3-20BC85EF32CA}">
          <x14:formula1>
            <xm:f>Listas!$M$2:$M$15</xm:f>
          </x14:formula1>
          <xm:sqref>B9 B11</xm:sqref>
        </x14:dataValidation>
        <x14:dataValidation type="list" allowBlank="1" showInputMessage="1" showErrorMessage="1" xr:uid="{315A8D7C-E77D-4BDF-8F6B-5248EBB55A28}">
          <x14:formula1>
            <xm:f>Listas!$L$2:$L$5</xm:f>
          </x14:formula1>
          <xm:sqref>T9 T11</xm:sqref>
        </x14:dataValidation>
        <x14:dataValidation type="list" allowBlank="1" showInputMessage="1" showErrorMessage="1" xr:uid="{DBB06C5E-CAED-4B78-AA00-EF1FBED52AEB}">
          <x14:formula1>
            <xm:f>Listas!$Q$2:$Q$8</xm:f>
          </x14:formula1>
          <xm:sqref>J9 J11</xm:sqref>
        </x14:dataValidation>
        <x14:dataValidation type="list" allowBlank="1" showInputMessage="1" showErrorMessage="1" xr:uid="{919785D3-33CD-4942-B610-E0DF53425373}">
          <x14:formula1>
            <xm:f>Listas!$N$2:$N$7</xm:f>
          </x14:formula1>
          <xm:sqref>M9 M11</xm:sqref>
        </x14:dataValidation>
        <x14:dataValidation type="list" allowBlank="1" showInputMessage="1" showErrorMessage="1" xr:uid="{29FBD372-2211-459E-A73B-77F4D85EBC82}">
          <x14:formula1>
            <xm:f>Listas!$O$2:$O$7</xm:f>
          </x14:formula1>
          <xm:sqref>O9 O11</xm:sqref>
        </x14:dataValidation>
        <x14:dataValidation type="list" allowBlank="1" showInputMessage="1" showErrorMessage="1" xr:uid="{04E08FE8-4AB3-4875-9241-8AC5B827D16E}">
          <x14:formula1>
            <xm:f>Listas!$P$2:$P$7</xm:f>
          </x14:formula1>
          <xm:sqref>Q9 Q11</xm:sqref>
        </x14:dataValidation>
        <x14:dataValidation type="list" allowBlank="1" showInputMessage="1" showErrorMessage="1" xr:uid="{CA856B8F-845E-4804-A1B9-1818900BF402}">
          <x14:formula1>
            <xm:f>Listas!$F$2:$F$4</xm:f>
          </x14:formula1>
          <xm:sqref>AD9 AD11</xm:sqref>
        </x14:dataValidation>
        <x14:dataValidation type="list" allowBlank="1" showInputMessage="1" showErrorMessage="1" xr:uid="{FF9A225A-6CD5-4A69-93D8-108EA3C110BD}">
          <x14:formula1>
            <xm:f>Listas!$G$2:$G$11</xm:f>
          </x14:formula1>
          <xm:sqref>C9 C11</xm:sqref>
        </x14:dataValidation>
        <x14:dataValidation type="list" allowBlank="1" showInputMessage="1" showErrorMessage="1" xr:uid="{78A19C9B-3CE0-49EE-BA13-B79222E1558B}">
          <x14:formula1>
            <xm:f>Listas!$C$2:$C$8</xm:f>
          </x14:formula1>
          <xm:sqref>E9 E11</xm:sqref>
        </x14:dataValidation>
        <x14:dataValidation type="list" allowBlank="1" showInputMessage="1" showErrorMessage="1" xr:uid="{9387B9A5-45BB-4BC4-BCBB-E0E2419F8515}">
          <x14:formula1>
            <xm:f>Listas!$B$2:$B$7</xm:f>
          </x14:formula1>
          <xm:sqref>D9 D11</xm:sqref>
        </x14:dataValidation>
        <x14:dataValidation type="list" allowBlank="1" showInputMessage="1" showErrorMessage="1" xr:uid="{A49E1999-6B31-4A4F-8976-6721E6B613FF}">
          <x14:formula1>
            <xm:f>Listas!$K$2:$K$5</xm:f>
          </x14:formula1>
          <xm:sqref>S11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E16D-9760-46E8-A8E6-5B65CD7380C5}">
  <dimension ref="A1:AU20"/>
  <sheetViews>
    <sheetView zoomScale="85" zoomScaleNormal="70" workbookViewId="0">
      <pane ySplit="3" topLeftCell="A20" activePane="bottomLeft" state="frozen"/>
      <selection activeCell="G4" sqref="G4:G13"/>
      <selection pane="bottomLeft" activeCell="H20" sqref="H20"/>
    </sheetView>
  </sheetViews>
  <sheetFormatPr baseColWidth="10" defaultColWidth="11.44140625" defaultRowHeight="15" customHeight="1"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21" style="2" customWidth="1"/>
    <col min="11" max="11" width="13.109375" style="2" customWidth="1"/>
    <col min="12" max="12" width="15.109375" style="2" customWidth="1"/>
    <col min="13" max="13" width="20.33203125" style="2" customWidth="1"/>
    <col min="14" max="14" width="3.44140625" style="2" hidden="1" customWidth="1"/>
    <col min="15" max="15" width="17.88671875" style="2" customWidth="1"/>
    <col min="16" max="16" width="3.44140625" style="2" hidden="1" customWidth="1"/>
    <col min="17" max="17" width="19.4414062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6.44140625" style="2" hidden="1" customWidth="1"/>
    <col min="28" max="28" width="24.44140625" style="2" customWidth="1"/>
    <col min="29" max="29" width="63.44140625" style="2" customWidth="1"/>
    <col min="30" max="30" width="86.33203125" style="2" hidden="1" customWidth="1"/>
    <col min="31" max="31" width="15.88671875" style="2" customWidth="1"/>
    <col min="32" max="32" width="8.44140625" style="21" hidden="1" customWidth="1"/>
    <col min="33" max="33" width="20.33203125" style="21" customWidth="1"/>
    <col min="34" max="34" width="9" style="21" hidden="1" customWidth="1"/>
    <col min="35" max="35" width="14.109375" style="21" customWidth="1"/>
    <col min="36" max="36" width="14.6640625" style="6" customWidth="1"/>
    <col min="37" max="37" width="22.88671875" style="2" customWidth="1"/>
    <col min="38" max="38" width="13.6640625" style="2" hidden="1" customWidth="1"/>
    <col min="39" max="39" width="13.6640625" style="24" hidden="1" customWidth="1"/>
    <col min="40" max="40" width="13.6640625" style="2" customWidth="1"/>
    <col min="41" max="41" width="15.33203125" style="2" customWidth="1"/>
    <col min="42" max="42" width="5.44140625" style="1" customWidth="1"/>
    <col min="43" max="43" width="25.109375" style="1" customWidth="1"/>
    <col min="44" max="44" width="24.33203125" style="1" customWidth="1"/>
    <col min="45" max="163" width="11.44140625" style="1"/>
    <col min="164" max="164" width="21.88671875" style="1" customWidth="1"/>
    <col min="165" max="165" width="13.88671875" style="1" customWidth="1"/>
    <col min="166" max="166" width="38.6640625" style="1" customWidth="1"/>
    <col min="167" max="167" width="3" style="1" bestFit="1" customWidth="1"/>
    <col min="168" max="168" width="32.33203125" style="1" customWidth="1"/>
    <col min="169" max="169" width="46.33203125" style="1" customWidth="1"/>
    <col min="170" max="170" width="19" style="1" customWidth="1"/>
    <col min="171" max="171" width="0" style="1" hidden="1" customWidth="1"/>
    <col min="172" max="172" width="17.6640625" style="1" customWidth="1"/>
    <col min="173" max="173" width="0" style="1" hidden="1" customWidth="1"/>
    <col min="174" max="174" width="22.33203125" style="1" customWidth="1"/>
    <col min="175" max="175" width="5.33203125" style="1" customWidth="1"/>
    <col min="176" max="176" width="36.33203125" style="1" customWidth="1"/>
    <col min="177" max="177" width="5.6640625" style="1" customWidth="1"/>
    <col min="178" max="178" width="0" style="1" hidden="1" customWidth="1"/>
    <col min="179" max="179" width="20.6640625" style="1" customWidth="1"/>
    <col min="180" max="180" width="4.88671875" style="1" customWidth="1"/>
    <col min="181" max="181" width="0" style="1" hidden="1" customWidth="1"/>
    <col min="182" max="182" width="24.6640625" style="1" customWidth="1"/>
    <col min="183" max="183" width="12.33203125" style="1" customWidth="1"/>
    <col min="184" max="184" width="0" style="1" hidden="1" customWidth="1"/>
    <col min="185" max="185" width="3.44140625" style="1" customWidth="1"/>
    <col min="186" max="186" width="0" style="1" hidden="1" customWidth="1"/>
    <col min="187" max="187" width="17.6640625" style="1" customWidth="1"/>
    <col min="188" max="188" width="3.44140625" style="1" customWidth="1"/>
    <col min="189" max="189" width="0" style="1" hidden="1" customWidth="1"/>
    <col min="190" max="190" width="23.6640625" style="1" customWidth="1"/>
    <col min="191" max="191" width="10" style="1" customWidth="1"/>
    <col min="192" max="192" width="0" style="1" hidden="1" customWidth="1"/>
    <col min="193" max="194" width="14.6640625" style="1" customWidth="1"/>
    <col min="195" max="195" width="12.88671875" style="1" customWidth="1"/>
    <col min="196" max="196" width="3.33203125" style="1" customWidth="1"/>
    <col min="197" max="197" width="30.33203125" style="1" customWidth="1"/>
    <col min="198" max="198" width="5" style="1" customWidth="1"/>
    <col min="199" max="199" width="0" style="1" hidden="1" customWidth="1"/>
    <col min="200" max="200" width="14.33203125" style="1" customWidth="1"/>
    <col min="201" max="201" width="5.6640625" style="1" customWidth="1"/>
    <col min="202" max="202" width="0" style="1" hidden="1" customWidth="1"/>
    <col min="203" max="203" width="17.33203125" style="1" customWidth="1"/>
    <col min="204" max="204" width="12.6640625" style="1" customWidth="1"/>
    <col min="205" max="205" width="0" style="1" hidden="1" customWidth="1"/>
    <col min="206" max="206" width="5.33203125" style="1" customWidth="1"/>
    <col min="207" max="207" width="0" style="1" hidden="1" customWidth="1"/>
    <col min="208" max="208" width="17" style="1" customWidth="1"/>
    <col min="209" max="209" width="6.33203125" style="1" customWidth="1"/>
    <col min="210" max="210" width="0" style="1" hidden="1" customWidth="1"/>
    <col min="211" max="211" width="14.33203125" style="1" customWidth="1"/>
    <col min="212" max="212" width="7.5546875" style="1" customWidth="1"/>
    <col min="213" max="213" width="0" style="1" hidden="1" customWidth="1"/>
    <col min="214" max="215" width="14.33203125" style="1" customWidth="1"/>
    <col min="216" max="216" width="20.88671875" style="1" customWidth="1"/>
    <col min="217" max="217" width="14.44140625" style="1" customWidth="1"/>
    <col min="218" max="218" width="15" style="1" customWidth="1"/>
    <col min="219" max="219" width="2.6640625" style="1" customWidth="1"/>
    <col min="220" max="220" width="11.6640625" style="1" customWidth="1"/>
    <col min="221" max="221" width="11.5546875" style="1" customWidth="1"/>
    <col min="222" max="222" width="2.33203125" style="1" customWidth="1"/>
    <col min="223" max="223" width="41" style="1" customWidth="1"/>
    <col min="224" max="224" width="14.33203125" style="1" customWidth="1"/>
    <col min="225" max="226" width="11.5546875" style="1" customWidth="1"/>
    <col min="227" max="227" width="21.88671875" style="1" customWidth="1"/>
    <col min="228" max="419" width="11.44140625" style="1"/>
    <col min="420" max="420" width="21.88671875" style="1" customWidth="1"/>
    <col min="421" max="421" width="13.88671875" style="1" customWidth="1"/>
    <col min="422" max="422" width="38.6640625" style="1" customWidth="1"/>
    <col min="423" max="423" width="3" style="1" bestFit="1" customWidth="1"/>
    <col min="424" max="424" width="32.33203125" style="1" customWidth="1"/>
    <col min="425" max="425" width="46.33203125" style="1" customWidth="1"/>
    <col min="426" max="426" width="19" style="1" customWidth="1"/>
    <col min="427" max="427" width="0" style="1" hidden="1" customWidth="1"/>
    <col min="428" max="428" width="17.6640625" style="1" customWidth="1"/>
    <col min="429" max="429" width="0" style="1" hidden="1" customWidth="1"/>
    <col min="430" max="430" width="22.33203125" style="1" customWidth="1"/>
    <col min="431" max="431" width="5.33203125" style="1" customWidth="1"/>
    <col min="432" max="432" width="36.33203125" style="1" customWidth="1"/>
    <col min="433" max="433" width="5.6640625" style="1" customWidth="1"/>
    <col min="434" max="434" width="0" style="1" hidden="1" customWidth="1"/>
    <col min="435" max="435" width="20.6640625" style="1" customWidth="1"/>
    <col min="436" max="436" width="4.88671875" style="1" customWidth="1"/>
    <col min="437" max="437" width="0" style="1" hidden="1" customWidth="1"/>
    <col min="438" max="438" width="24.6640625" style="1" customWidth="1"/>
    <col min="439" max="439" width="12.33203125" style="1" customWidth="1"/>
    <col min="440" max="440" width="0" style="1" hidden="1" customWidth="1"/>
    <col min="441" max="441" width="3.44140625" style="1" customWidth="1"/>
    <col min="442" max="442" width="0" style="1" hidden="1" customWidth="1"/>
    <col min="443" max="443" width="17.6640625" style="1" customWidth="1"/>
    <col min="444" max="444" width="3.44140625" style="1" customWidth="1"/>
    <col min="445" max="445" width="0" style="1" hidden="1" customWidth="1"/>
    <col min="446" max="446" width="23.6640625" style="1" customWidth="1"/>
    <col min="447" max="447" width="10" style="1" customWidth="1"/>
    <col min="448" max="448" width="0" style="1" hidden="1" customWidth="1"/>
    <col min="449" max="450" width="14.6640625" style="1" customWidth="1"/>
    <col min="451" max="451" width="12.88671875" style="1" customWidth="1"/>
    <col min="452" max="452" width="3.33203125" style="1" customWidth="1"/>
    <col min="453" max="453" width="30.33203125" style="1" customWidth="1"/>
    <col min="454" max="454" width="5" style="1" customWidth="1"/>
    <col min="455" max="455" width="0" style="1" hidden="1" customWidth="1"/>
    <col min="456" max="456" width="14.33203125" style="1" customWidth="1"/>
    <col min="457" max="457" width="5.6640625" style="1" customWidth="1"/>
    <col min="458" max="458" width="0" style="1" hidden="1" customWidth="1"/>
    <col min="459" max="459" width="17.33203125" style="1" customWidth="1"/>
    <col min="460" max="460" width="12.6640625" style="1" customWidth="1"/>
    <col min="461" max="461" width="0" style="1" hidden="1" customWidth="1"/>
    <col min="462" max="462" width="5.33203125" style="1" customWidth="1"/>
    <col min="463" max="463" width="0" style="1" hidden="1" customWidth="1"/>
    <col min="464" max="464" width="17" style="1" customWidth="1"/>
    <col min="465" max="465" width="6.33203125" style="1" customWidth="1"/>
    <col min="466" max="466" width="0" style="1" hidden="1" customWidth="1"/>
    <col min="467" max="467" width="14.33203125" style="1" customWidth="1"/>
    <col min="468" max="468" width="7.5546875" style="1" customWidth="1"/>
    <col min="469" max="469" width="0" style="1" hidden="1" customWidth="1"/>
    <col min="470" max="471" width="14.33203125" style="1" customWidth="1"/>
    <col min="472" max="472" width="20.88671875" style="1" customWidth="1"/>
    <col min="473" max="473" width="14.44140625" style="1" customWidth="1"/>
    <col min="474" max="474" width="15" style="1" customWidth="1"/>
    <col min="475" max="475" width="2.6640625" style="1" customWidth="1"/>
    <col min="476" max="476" width="11.6640625" style="1" customWidth="1"/>
    <col min="477" max="477" width="11.5546875" style="1" customWidth="1"/>
    <col min="478" max="478" width="2.33203125" style="1" customWidth="1"/>
    <col min="479" max="479" width="41" style="1" customWidth="1"/>
    <col min="480" max="480" width="14.33203125" style="1" customWidth="1"/>
    <col min="481" max="482" width="11.5546875" style="1" customWidth="1"/>
    <col min="483" max="483" width="21.88671875" style="1" customWidth="1"/>
    <col min="484" max="675" width="11.44140625" style="1"/>
    <col min="676" max="676" width="21.88671875" style="1" customWidth="1"/>
    <col min="677" max="677" width="13.88671875" style="1" customWidth="1"/>
    <col min="678" max="678" width="38.6640625" style="1" customWidth="1"/>
    <col min="679" max="679" width="3" style="1" bestFit="1" customWidth="1"/>
    <col min="680" max="680" width="32.33203125" style="1" customWidth="1"/>
    <col min="681" max="681" width="46.33203125" style="1" customWidth="1"/>
    <col min="682" max="682" width="19" style="1" customWidth="1"/>
    <col min="683" max="683" width="0" style="1" hidden="1" customWidth="1"/>
    <col min="684" max="684" width="17.6640625" style="1" customWidth="1"/>
    <col min="685" max="685" width="0" style="1" hidden="1" customWidth="1"/>
    <col min="686" max="686" width="22.33203125" style="1" customWidth="1"/>
    <col min="687" max="687" width="5.33203125" style="1" customWidth="1"/>
    <col min="688" max="688" width="36.33203125" style="1" customWidth="1"/>
    <col min="689" max="689" width="5.6640625" style="1" customWidth="1"/>
    <col min="690" max="690" width="0" style="1" hidden="1" customWidth="1"/>
    <col min="691" max="691" width="20.6640625" style="1" customWidth="1"/>
    <col min="692" max="692" width="4.88671875" style="1" customWidth="1"/>
    <col min="693" max="693" width="0" style="1" hidden="1" customWidth="1"/>
    <col min="694" max="694" width="24.6640625" style="1" customWidth="1"/>
    <col min="695" max="695" width="12.33203125" style="1" customWidth="1"/>
    <col min="696" max="696" width="0" style="1" hidden="1" customWidth="1"/>
    <col min="697" max="697" width="3.44140625" style="1" customWidth="1"/>
    <col min="698" max="698" width="0" style="1" hidden="1" customWidth="1"/>
    <col min="699" max="699" width="17.6640625" style="1" customWidth="1"/>
    <col min="700" max="700" width="3.44140625" style="1" customWidth="1"/>
    <col min="701" max="701" width="0" style="1" hidden="1" customWidth="1"/>
    <col min="702" max="702" width="23.6640625" style="1" customWidth="1"/>
    <col min="703" max="703" width="10" style="1" customWidth="1"/>
    <col min="704" max="704" width="0" style="1" hidden="1" customWidth="1"/>
    <col min="705" max="706" width="14.6640625" style="1" customWidth="1"/>
    <col min="707" max="707" width="12.88671875" style="1" customWidth="1"/>
    <col min="708" max="708" width="3.33203125" style="1" customWidth="1"/>
    <col min="709" max="709" width="30.33203125" style="1" customWidth="1"/>
    <col min="710" max="710" width="5" style="1" customWidth="1"/>
    <col min="711" max="711" width="0" style="1" hidden="1" customWidth="1"/>
    <col min="712" max="712" width="14.33203125" style="1" customWidth="1"/>
    <col min="713" max="713" width="5.6640625" style="1" customWidth="1"/>
    <col min="714" max="714" width="0" style="1" hidden="1" customWidth="1"/>
    <col min="715" max="715" width="17.33203125" style="1" customWidth="1"/>
    <col min="716" max="716" width="12.6640625" style="1" customWidth="1"/>
    <col min="717" max="717" width="0" style="1" hidden="1" customWidth="1"/>
    <col min="718" max="718" width="5.33203125" style="1" customWidth="1"/>
    <col min="719" max="719" width="0" style="1" hidden="1" customWidth="1"/>
    <col min="720" max="720" width="17" style="1" customWidth="1"/>
    <col min="721" max="721" width="6.33203125" style="1" customWidth="1"/>
    <col min="722" max="722" width="0" style="1" hidden="1" customWidth="1"/>
    <col min="723" max="723" width="14.33203125" style="1" customWidth="1"/>
    <col min="724" max="724" width="7.5546875" style="1" customWidth="1"/>
    <col min="725" max="725" width="0" style="1" hidden="1" customWidth="1"/>
    <col min="726" max="727" width="14.33203125" style="1" customWidth="1"/>
    <col min="728" max="728" width="20.88671875" style="1" customWidth="1"/>
    <col min="729" max="729" width="14.44140625" style="1" customWidth="1"/>
    <col min="730" max="730" width="15" style="1" customWidth="1"/>
    <col min="731" max="731" width="2.6640625" style="1" customWidth="1"/>
    <col min="732" max="732" width="11.6640625" style="1" customWidth="1"/>
    <col min="733" max="733" width="11.5546875" style="1" customWidth="1"/>
    <col min="734" max="734" width="2.33203125" style="1" customWidth="1"/>
    <col min="735" max="735" width="41" style="1" customWidth="1"/>
    <col min="736" max="736" width="14.33203125" style="1" customWidth="1"/>
    <col min="737" max="738" width="11.5546875" style="1" customWidth="1"/>
    <col min="739" max="739" width="21.88671875" style="1" customWidth="1"/>
    <col min="740" max="931" width="11.44140625" style="1"/>
    <col min="932" max="932" width="21.88671875" style="1" customWidth="1"/>
    <col min="933" max="933" width="13.88671875" style="1" customWidth="1"/>
    <col min="934" max="934" width="38.6640625" style="1" customWidth="1"/>
    <col min="935" max="935" width="3" style="1" bestFit="1" customWidth="1"/>
    <col min="936" max="936" width="32.33203125" style="1" customWidth="1"/>
    <col min="937" max="937" width="46.33203125" style="1" customWidth="1"/>
    <col min="938" max="938" width="19" style="1" customWidth="1"/>
    <col min="939" max="939" width="0" style="1" hidden="1" customWidth="1"/>
    <col min="940" max="940" width="17.6640625" style="1" customWidth="1"/>
    <col min="941" max="941" width="0" style="1" hidden="1" customWidth="1"/>
    <col min="942" max="942" width="22.33203125" style="1" customWidth="1"/>
    <col min="943" max="943" width="5.33203125" style="1" customWidth="1"/>
    <col min="944" max="944" width="36.33203125" style="1" customWidth="1"/>
    <col min="945" max="945" width="5.6640625" style="1" customWidth="1"/>
    <col min="946" max="946" width="0" style="1" hidden="1" customWidth="1"/>
    <col min="947" max="947" width="20.6640625" style="1" customWidth="1"/>
    <col min="948" max="948" width="4.88671875" style="1" customWidth="1"/>
    <col min="949" max="949" width="0" style="1" hidden="1" customWidth="1"/>
    <col min="950" max="950" width="24.6640625" style="1" customWidth="1"/>
    <col min="951" max="951" width="12.33203125" style="1" customWidth="1"/>
    <col min="952" max="952" width="0" style="1" hidden="1" customWidth="1"/>
    <col min="953" max="953" width="3.44140625" style="1" customWidth="1"/>
    <col min="954" max="954" width="0" style="1" hidden="1" customWidth="1"/>
    <col min="955" max="955" width="17.6640625" style="1" customWidth="1"/>
    <col min="956" max="956" width="3.44140625" style="1" customWidth="1"/>
    <col min="957" max="957" width="0" style="1" hidden="1" customWidth="1"/>
    <col min="958" max="958" width="23.6640625" style="1" customWidth="1"/>
    <col min="959" max="959" width="10" style="1" customWidth="1"/>
    <col min="960" max="960" width="0" style="1" hidden="1" customWidth="1"/>
    <col min="961" max="962" width="14.6640625" style="1" customWidth="1"/>
    <col min="963" max="963" width="12.88671875" style="1" customWidth="1"/>
    <col min="964" max="964" width="3.33203125" style="1" customWidth="1"/>
    <col min="965" max="965" width="30.33203125" style="1" customWidth="1"/>
    <col min="966" max="966" width="5" style="1" customWidth="1"/>
    <col min="967" max="967" width="0" style="1" hidden="1" customWidth="1"/>
    <col min="968" max="968" width="14.33203125" style="1" customWidth="1"/>
    <col min="969" max="969" width="5.6640625" style="1" customWidth="1"/>
    <col min="970" max="970" width="0" style="1" hidden="1" customWidth="1"/>
    <col min="971" max="971" width="17.33203125" style="1" customWidth="1"/>
    <col min="972" max="972" width="12.6640625" style="1" customWidth="1"/>
    <col min="973" max="973" width="0" style="1" hidden="1" customWidth="1"/>
    <col min="974" max="974" width="5.33203125" style="1" customWidth="1"/>
    <col min="975" max="975" width="0" style="1" hidden="1" customWidth="1"/>
    <col min="976" max="976" width="17" style="1" customWidth="1"/>
    <col min="977" max="977" width="6.33203125" style="1" customWidth="1"/>
    <col min="978" max="978" width="0" style="1" hidden="1" customWidth="1"/>
    <col min="979" max="979" width="14.33203125" style="1" customWidth="1"/>
    <col min="980" max="980" width="7.5546875" style="1" customWidth="1"/>
    <col min="981" max="981" width="0" style="1" hidden="1" customWidth="1"/>
    <col min="982" max="983" width="14.33203125" style="1" customWidth="1"/>
    <col min="984" max="984" width="20.88671875" style="1" customWidth="1"/>
    <col min="985" max="985" width="14.44140625" style="1" customWidth="1"/>
    <col min="986" max="986" width="15" style="1" customWidth="1"/>
    <col min="987" max="987" width="2.6640625" style="1" customWidth="1"/>
    <col min="988" max="988" width="11.6640625" style="1" customWidth="1"/>
    <col min="989" max="989" width="11.5546875" style="1" customWidth="1"/>
    <col min="990" max="990" width="2.33203125" style="1" customWidth="1"/>
    <col min="991" max="991" width="41" style="1" customWidth="1"/>
    <col min="992" max="992" width="14.33203125" style="1" customWidth="1"/>
    <col min="993" max="994" width="11.5546875" style="1" customWidth="1"/>
    <col min="995" max="995" width="21.88671875" style="1" customWidth="1"/>
    <col min="996" max="1187" width="11.44140625" style="1"/>
    <col min="1188" max="1188" width="21.88671875" style="1" customWidth="1"/>
    <col min="1189" max="1189" width="13.88671875" style="1" customWidth="1"/>
    <col min="1190" max="1190" width="38.6640625" style="1" customWidth="1"/>
    <col min="1191" max="1191" width="3" style="1" bestFit="1" customWidth="1"/>
    <col min="1192" max="1192" width="32.33203125" style="1" customWidth="1"/>
    <col min="1193" max="1193" width="46.33203125" style="1" customWidth="1"/>
    <col min="1194" max="1194" width="19" style="1" customWidth="1"/>
    <col min="1195" max="1195" width="0" style="1" hidden="1" customWidth="1"/>
    <col min="1196" max="1196" width="17.6640625" style="1" customWidth="1"/>
    <col min="1197" max="1197" width="0" style="1" hidden="1" customWidth="1"/>
    <col min="1198" max="1198" width="22.33203125" style="1" customWidth="1"/>
    <col min="1199" max="1199" width="5.33203125" style="1" customWidth="1"/>
    <col min="1200" max="1200" width="36.33203125" style="1" customWidth="1"/>
    <col min="1201" max="1201" width="5.6640625" style="1" customWidth="1"/>
    <col min="1202" max="1202" width="0" style="1" hidden="1" customWidth="1"/>
    <col min="1203" max="1203" width="20.6640625" style="1" customWidth="1"/>
    <col min="1204" max="1204" width="4.88671875" style="1" customWidth="1"/>
    <col min="1205" max="1205" width="0" style="1" hidden="1" customWidth="1"/>
    <col min="1206" max="1206" width="24.6640625" style="1" customWidth="1"/>
    <col min="1207" max="1207" width="12.33203125" style="1" customWidth="1"/>
    <col min="1208" max="1208" width="0" style="1" hidden="1" customWidth="1"/>
    <col min="1209" max="1209" width="3.44140625" style="1" customWidth="1"/>
    <col min="1210" max="1210" width="0" style="1" hidden="1" customWidth="1"/>
    <col min="1211" max="1211" width="17.6640625" style="1" customWidth="1"/>
    <col min="1212" max="1212" width="3.44140625" style="1" customWidth="1"/>
    <col min="1213" max="1213" width="0" style="1" hidden="1" customWidth="1"/>
    <col min="1214" max="1214" width="23.6640625" style="1" customWidth="1"/>
    <col min="1215" max="1215" width="10" style="1" customWidth="1"/>
    <col min="1216" max="1216" width="0" style="1" hidden="1" customWidth="1"/>
    <col min="1217" max="1218" width="14.6640625" style="1" customWidth="1"/>
    <col min="1219" max="1219" width="12.88671875" style="1" customWidth="1"/>
    <col min="1220" max="1220" width="3.33203125" style="1" customWidth="1"/>
    <col min="1221" max="1221" width="30.33203125" style="1" customWidth="1"/>
    <col min="1222" max="1222" width="5" style="1" customWidth="1"/>
    <col min="1223" max="1223" width="0" style="1" hidden="1" customWidth="1"/>
    <col min="1224" max="1224" width="14.33203125" style="1" customWidth="1"/>
    <col min="1225" max="1225" width="5.6640625" style="1" customWidth="1"/>
    <col min="1226" max="1226" width="0" style="1" hidden="1" customWidth="1"/>
    <col min="1227" max="1227" width="17.33203125" style="1" customWidth="1"/>
    <col min="1228" max="1228" width="12.6640625" style="1" customWidth="1"/>
    <col min="1229" max="1229" width="0" style="1" hidden="1" customWidth="1"/>
    <col min="1230" max="1230" width="5.33203125" style="1" customWidth="1"/>
    <col min="1231" max="1231" width="0" style="1" hidden="1" customWidth="1"/>
    <col min="1232" max="1232" width="17" style="1" customWidth="1"/>
    <col min="1233" max="1233" width="6.33203125" style="1" customWidth="1"/>
    <col min="1234" max="1234" width="0" style="1" hidden="1" customWidth="1"/>
    <col min="1235" max="1235" width="14.33203125" style="1" customWidth="1"/>
    <col min="1236" max="1236" width="7.5546875" style="1" customWidth="1"/>
    <col min="1237" max="1237" width="0" style="1" hidden="1" customWidth="1"/>
    <col min="1238" max="1239" width="14.33203125" style="1" customWidth="1"/>
    <col min="1240" max="1240" width="20.88671875" style="1" customWidth="1"/>
    <col min="1241" max="1241" width="14.44140625" style="1" customWidth="1"/>
    <col min="1242" max="1242" width="15" style="1" customWidth="1"/>
    <col min="1243" max="1243" width="2.6640625" style="1" customWidth="1"/>
    <col min="1244" max="1244" width="11.6640625" style="1" customWidth="1"/>
    <col min="1245" max="1245" width="11.5546875" style="1" customWidth="1"/>
    <col min="1246" max="1246" width="2.33203125" style="1" customWidth="1"/>
    <col min="1247" max="1247" width="41" style="1" customWidth="1"/>
    <col min="1248" max="1248" width="14.33203125" style="1" customWidth="1"/>
    <col min="1249" max="1250" width="11.5546875" style="1" customWidth="1"/>
    <col min="1251" max="1251" width="21.88671875" style="1" customWidth="1"/>
    <col min="1252" max="1443" width="11.44140625" style="1"/>
    <col min="1444" max="1444" width="21.88671875" style="1" customWidth="1"/>
    <col min="1445" max="1445" width="13.88671875" style="1" customWidth="1"/>
    <col min="1446" max="1446" width="38.6640625" style="1" customWidth="1"/>
    <col min="1447" max="1447" width="3" style="1" bestFit="1" customWidth="1"/>
    <col min="1448" max="1448" width="32.33203125" style="1" customWidth="1"/>
    <col min="1449" max="1449" width="46.33203125" style="1" customWidth="1"/>
    <col min="1450" max="1450" width="19" style="1" customWidth="1"/>
    <col min="1451" max="1451" width="0" style="1" hidden="1" customWidth="1"/>
    <col min="1452" max="1452" width="17.6640625" style="1" customWidth="1"/>
    <col min="1453" max="1453" width="0" style="1" hidden="1" customWidth="1"/>
    <col min="1454" max="1454" width="22.33203125" style="1" customWidth="1"/>
    <col min="1455" max="1455" width="5.33203125" style="1" customWidth="1"/>
    <col min="1456" max="1456" width="36.33203125" style="1" customWidth="1"/>
    <col min="1457" max="1457" width="5.6640625" style="1" customWidth="1"/>
    <col min="1458" max="1458" width="0" style="1" hidden="1" customWidth="1"/>
    <col min="1459" max="1459" width="20.6640625" style="1" customWidth="1"/>
    <col min="1460" max="1460" width="4.88671875" style="1" customWidth="1"/>
    <col min="1461" max="1461" width="0" style="1" hidden="1" customWidth="1"/>
    <col min="1462" max="1462" width="24.6640625" style="1" customWidth="1"/>
    <col min="1463" max="1463" width="12.33203125" style="1" customWidth="1"/>
    <col min="1464" max="1464" width="0" style="1" hidden="1" customWidth="1"/>
    <col min="1465" max="1465" width="3.44140625" style="1" customWidth="1"/>
    <col min="1466" max="1466" width="0" style="1" hidden="1" customWidth="1"/>
    <col min="1467" max="1467" width="17.6640625" style="1" customWidth="1"/>
    <col min="1468" max="1468" width="3.44140625" style="1" customWidth="1"/>
    <col min="1469" max="1469" width="0" style="1" hidden="1" customWidth="1"/>
    <col min="1470" max="1470" width="23.6640625" style="1" customWidth="1"/>
    <col min="1471" max="1471" width="10" style="1" customWidth="1"/>
    <col min="1472" max="1472" width="0" style="1" hidden="1" customWidth="1"/>
    <col min="1473" max="1474" width="14.6640625" style="1" customWidth="1"/>
    <col min="1475" max="1475" width="12.88671875" style="1" customWidth="1"/>
    <col min="1476" max="1476" width="3.33203125" style="1" customWidth="1"/>
    <col min="1477" max="1477" width="30.33203125" style="1" customWidth="1"/>
    <col min="1478" max="1478" width="5" style="1" customWidth="1"/>
    <col min="1479" max="1479" width="0" style="1" hidden="1" customWidth="1"/>
    <col min="1480" max="1480" width="14.33203125" style="1" customWidth="1"/>
    <col min="1481" max="1481" width="5.6640625" style="1" customWidth="1"/>
    <col min="1482" max="1482" width="0" style="1" hidden="1" customWidth="1"/>
    <col min="1483" max="1483" width="17.33203125" style="1" customWidth="1"/>
    <col min="1484" max="1484" width="12.6640625" style="1" customWidth="1"/>
    <col min="1485" max="1485" width="0" style="1" hidden="1" customWidth="1"/>
    <col min="1486" max="1486" width="5.33203125" style="1" customWidth="1"/>
    <col min="1487" max="1487" width="0" style="1" hidden="1" customWidth="1"/>
    <col min="1488" max="1488" width="17" style="1" customWidth="1"/>
    <col min="1489" max="1489" width="6.33203125" style="1" customWidth="1"/>
    <col min="1490" max="1490" width="0" style="1" hidden="1" customWidth="1"/>
    <col min="1491" max="1491" width="14.33203125" style="1" customWidth="1"/>
    <col min="1492" max="1492" width="7.5546875" style="1" customWidth="1"/>
    <col min="1493" max="1493" width="0" style="1" hidden="1" customWidth="1"/>
    <col min="1494" max="1495" width="14.33203125" style="1" customWidth="1"/>
    <col min="1496" max="1496" width="20.88671875" style="1" customWidth="1"/>
    <col min="1497" max="1497" width="14.44140625" style="1" customWidth="1"/>
    <col min="1498" max="1498" width="15" style="1" customWidth="1"/>
    <col min="1499" max="1499" width="2.6640625" style="1" customWidth="1"/>
    <col min="1500" max="1500" width="11.6640625" style="1" customWidth="1"/>
    <col min="1501" max="1501" width="11.5546875" style="1" customWidth="1"/>
    <col min="1502" max="1502" width="2.33203125" style="1" customWidth="1"/>
    <col min="1503" max="1503" width="41" style="1" customWidth="1"/>
    <col min="1504" max="1504" width="14.33203125" style="1" customWidth="1"/>
    <col min="1505" max="1506" width="11.5546875" style="1" customWidth="1"/>
    <col min="1507" max="1507" width="21.88671875" style="1" customWidth="1"/>
    <col min="1508" max="1699" width="11.44140625" style="1"/>
    <col min="1700" max="1700" width="21.88671875" style="1" customWidth="1"/>
    <col min="1701" max="1701" width="13.88671875" style="1" customWidth="1"/>
    <col min="1702" max="1702" width="38.6640625" style="1" customWidth="1"/>
    <col min="1703" max="1703" width="3" style="1" bestFit="1" customWidth="1"/>
    <col min="1704" max="1704" width="32.33203125" style="1" customWidth="1"/>
    <col min="1705" max="1705" width="46.33203125" style="1" customWidth="1"/>
    <col min="1706" max="1706" width="19" style="1" customWidth="1"/>
    <col min="1707" max="1707" width="0" style="1" hidden="1" customWidth="1"/>
    <col min="1708" max="1708" width="17.6640625" style="1" customWidth="1"/>
    <col min="1709" max="1709" width="0" style="1" hidden="1" customWidth="1"/>
    <col min="1710" max="1710" width="22.33203125" style="1" customWidth="1"/>
    <col min="1711" max="1711" width="5.33203125" style="1" customWidth="1"/>
    <col min="1712" max="1712" width="36.33203125" style="1" customWidth="1"/>
    <col min="1713" max="1713" width="5.6640625" style="1" customWidth="1"/>
    <col min="1714" max="1714" width="0" style="1" hidden="1" customWidth="1"/>
    <col min="1715" max="1715" width="20.6640625" style="1" customWidth="1"/>
    <col min="1716" max="1716" width="4.88671875" style="1" customWidth="1"/>
    <col min="1717" max="1717" width="0" style="1" hidden="1" customWidth="1"/>
    <col min="1718" max="1718" width="24.6640625" style="1" customWidth="1"/>
    <col min="1719" max="1719" width="12.33203125" style="1" customWidth="1"/>
    <col min="1720" max="1720" width="0" style="1" hidden="1" customWidth="1"/>
    <col min="1721" max="1721" width="3.44140625" style="1" customWidth="1"/>
    <col min="1722" max="1722" width="0" style="1" hidden="1" customWidth="1"/>
    <col min="1723" max="1723" width="17.6640625" style="1" customWidth="1"/>
    <col min="1724" max="1724" width="3.44140625" style="1" customWidth="1"/>
    <col min="1725" max="1725" width="0" style="1" hidden="1" customWidth="1"/>
    <col min="1726" max="1726" width="23.6640625" style="1" customWidth="1"/>
    <col min="1727" max="1727" width="10" style="1" customWidth="1"/>
    <col min="1728" max="1728" width="0" style="1" hidden="1" customWidth="1"/>
    <col min="1729" max="1730" width="14.6640625" style="1" customWidth="1"/>
    <col min="1731" max="1731" width="12.88671875" style="1" customWidth="1"/>
    <col min="1732" max="1732" width="3.33203125" style="1" customWidth="1"/>
    <col min="1733" max="1733" width="30.33203125" style="1" customWidth="1"/>
    <col min="1734" max="1734" width="5" style="1" customWidth="1"/>
    <col min="1735" max="1735" width="0" style="1" hidden="1" customWidth="1"/>
    <col min="1736" max="1736" width="14.33203125" style="1" customWidth="1"/>
    <col min="1737" max="1737" width="5.6640625" style="1" customWidth="1"/>
    <col min="1738" max="1738" width="0" style="1" hidden="1" customWidth="1"/>
    <col min="1739" max="1739" width="17.33203125" style="1" customWidth="1"/>
    <col min="1740" max="1740" width="12.6640625" style="1" customWidth="1"/>
    <col min="1741" max="1741" width="0" style="1" hidden="1" customWidth="1"/>
    <col min="1742" max="1742" width="5.33203125" style="1" customWidth="1"/>
    <col min="1743" max="1743" width="0" style="1" hidden="1" customWidth="1"/>
    <col min="1744" max="1744" width="17" style="1" customWidth="1"/>
    <col min="1745" max="1745" width="6.33203125" style="1" customWidth="1"/>
    <col min="1746" max="1746" width="0" style="1" hidden="1" customWidth="1"/>
    <col min="1747" max="1747" width="14.33203125" style="1" customWidth="1"/>
    <col min="1748" max="1748" width="7.5546875" style="1" customWidth="1"/>
    <col min="1749" max="1749" width="0" style="1" hidden="1" customWidth="1"/>
    <col min="1750" max="1751" width="14.33203125" style="1" customWidth="1"/>
    <col min="1752" max="1752" width="20.88671875" style="1" customWidth="1"/>
    <col min="1753" max="1753" width="14.44140625" style="1" customWidth="1"/>
    <col min="1754" max="1754" width="15" style="1" customWidth="1"/>
    <col min="1755" max="1755" width="2.6640625" style="1" customWidth="1"/>
    <col min="1756" max="1756" width="11.6640625" style="1" customWidth="1"/>
    <col min="1757" max="1757" width="11.5546875" style="1" customWidth="1"/>
    <col min="1758" max="1758" width="2.33203125" style="1" customWidth="1"/>
    <col min="1759" max="1759" width="41" style="1" customWidth="1"/>
    <col min="1760" max="1760" width="14.33203125" style="1" customWidth="1"/>
    <col min="1761" max="1762" width="11.5546875" style="1" customWidth="1"/>
    <col min="1763" max="1763" width="21.88671875" style="1" customWidth="1"/>
    <col min="1764" max="1955" width="11.44140625" style="1"/>
    <col min="1956" max="1956" width="21.88671875" style="1" customWidth="1"/>
    <col min="1957" max="1957" width="13.88671875" style="1" customWidth="1"/>
    <col min="1958" max="1958" width="38.6640625" style="1" customWidth="1"/>
    <col min="1959" max="1959" width="3" style="1" bestFit="1" customWidth="1"/>
    <col min="1960" max="1960" width="32.33203125" style="1" customWidth="1"/>
    <col min="1961" max="1961" width="46.33203125" style="1" customWidth="1"/>
    <col min="1962" max="1962" width="19" style="1" customWidth="1"/>
    <col min="1963" max="1963" width="0" style="1" hidden="1" customWidth="1"/>
    <col min="1964" max="1964" width="17.6640625" style="1" customWidth="1"/>
    <col min="1965" max="1965" width="0" style="1" hidden="1" customWidth="1"/>
    <col min="1966" max="1966" width="22.33203125" style="1" customWidth="1"/>
    <col min="1967" max="1967" width="5.33203125" style="1" customWidth="1"/>
    <col min="1968" max="1968" width="36.33203125" style="1" customWidth="1"/>
    <col min="1969" max="1969" width="5.6640625" style="1" customWidth="1"/>
    <col min="1970" max="1970" width="0" style="1" hidden="1" customWidth="1"/>
    <col min="1971" max="1971" width="20.6640625" style="1" customWidth="1"/>
    <col min="1972" max="1972" width="4.88671875" style="1" customWidth="1"/>
    <col min="1973" max="1973" width="0" style="1" hidden="1" customWidth="1"/>
    <col min="1974" max="1974" width="24.6640625" style="1" customWidth="1"/>
    <col min="1975" max="1975" width="12.33203125" style="1" customWidth="1"/>
    <col min="1976" max="1976" width="0" style="1" hidden="1" customWidth="1"/>
    <col min="1977" max="1977" width="3.44140625" style="1" customWidth="1"/>
    <col min="1978" max="1978" width="0" style="1" hidden="1" customWidth="1"/>
    <col min="1979" max="1979" width="17.6640625" style="1" customWidth="1"/>
    <col min="1980" max="1980" width="3.44140625" style="1" customWidth="1"/>
    <col min="1981" max="1981" width="0" style="1" hidden="1" customWidth="1"/>
    <col min="1982" max="1982" width="23.6640625" style="1" customWidth="1"/>
    <col min="1983" max="1983" width="10" style="1" customWidth="1"/>
    <col min="1984" max="1984" width="0" style="1" hidden="1" customWidth="1"/>
    <col min="1985" max="1986" width="14.6640625" style="1" customWidth="1"/>
    <col min="1987" max="1987" width="12.88671875" style="1" customWidth="1"/>
    <col min="1988" max="1988" width="3.33203125" style="1" customWidth="1"/>
    <col min="1989" max="1989" width="30.33203125" style="1" customWidth="1"/>
    <col min="1990" max="1990" width="5" style="1" customWidth="1"/>
    <col min="1991" max="1991" width="0" style="1" hidden="1" customWidth="1"/>
    <col min="1992" max="1992" width="14.33203125" style="1" customWidth="1"/>
    <col min="1993" max="1993" width="5.6640625" style="1" customWidth="1"/>
    <col min="1994" max="1994" width="0" style="1" hidden="1" customWidth="1"/>
    <col min="1995" max="1995" width="17.33203125" style="1" customWidth="1"/>
    <col min="1996" max="1996" width="12.6640625" style="1" customWidth="1"/>
    <col min="1997" max="1997" width="0" style="1" hidden="1" customWidth="1"/>
    <col min="1998" max="1998" width="5.33203125" style="1" customWidth="1"/>
    <col min="1999" max="1999" width="0" style="1" hidden="1" customWidth="1"/>
    <col min="2000" max="2000" width="17" style="1" customWidth="1"/>
    <col min="2001" max="2001" width="6.33203125" style="1" customWidth="1"/>
    <col min="2002" max="2002" width="0" style="1" hidden="1" customWidth="1"/>
    <col min="2003" max="2003" width="14.33203125" style="1" customWidth="1"/>
    <col min="2004" max="2004" width="7.5546875" style="1" customWidth="1"/>
    <col min="2005" max="2005" width="0" style="1" hidden="1" customWidth="1"/>
    <col min="2006" max="2007" width="14.33203125" style="1" customWidth="1"/>
    <col min="2008" max="2008" width="20.88671875" style="1" customWidth="1"/>
    <col min="2009" max="2009" width="14.44140625" style="1" customWidth="1"/>
    <col min="2010" max="2010" width="15" style="1" customWidth="1"/>
    <col min="2011" max="2011" width="2.6640625" style="1" customWidth="1"/>
    <col min="2012" max="2012" width="11.6640625" style="1" customWidth="1"/>
    <col min="2013" max="2013" width="11.5546875" style="1" customWidth="1"/>
    <col min="2014" max="2014" width="2.33203125" style="1" customWidth="1"/>
    <col min="2015" max="2015" width="41" style="1" customWidth="1"/>
    <col min="2016" max="2016" width="14.33203125" style="1" customWidth="1"/>
    <col min="2017" max="2018" width="11.5546875" style="1" customWidth="1"/>
    <col min="2019" max="2019" width="21.88671875" style="1" customWidth="1"/>
    <col min="2020" max="2211" width="11.44140625" style="1"/>
    <col min="2212" max="2212" width="21.88671875" style="1" customWidth="1"/>
    <col min="2213" max="2213" width="13.88671875" style="1" customWidth="1"/>
    <col min="2214" max="2214" width="38.6640625" style="1" customWidth="1"/>
    <col min="2215" max="2215" width="3" style="1" bestFit="1" customWidth="1"/>
    <col min="2216" max="2216" width="32.33203125" style="1" customWidth="1"/>
    <col min="2217" max="2217" width="46.33203125" style="1" customWidth="1"/>
    <col min="2218" max="2218" width="19" style="1" customWidth="1"/>
    <col min="2219" max="2219" width="0" style="1" hidden="1" customWidth="1"/>
    <col min="2220" max="2220" width="17.6640625" style="1" customWidth="1"/>
    <col min="2221" max="2221" width="0" style="1" hidden="1" customWidth="1"/>
    <col min="2222" max="2222" width="22.33203125" style="1" customWidth="1"/>
    <col min="2223" max="2223" width="5.33203125" style="1" customWidth="1"/>
    <col min="2224" max="2224" width="36.33203125" style="1" customWidth="1"/>
    <col min="2225" max="2225" width="5.6640625" style="1" customWidth="1"/>
    <col min="2226" max="2226" width="0" style="1" hidden="1" customWidth="1"/>
    <col min="2227" max="2227" width="20.6640625" style="1" customWidth="1"/>
    <col min="2228" max="2228" width="4.88671875" style="1" customWidth="1"/>
    <col min="2229" max="2229" width="0" style="1" hidden="1" customWidth="1"/>
    <col min="2230" max="2230" width="24.6640625" style="1" customWidth="1"/>
    <col min="2231" max="2231" width="12.33203125" style="1" customWidth="1"/>
    <col min="2232" max="2232" width="0" style="1" hidden="1" customWidth="1"/>
    <col min="2233" max="2233" width="3.44140625" style="1" customWidth="1"/>
    <col min="2234" max="2234" width="0" style="1" hidden="1" customWidth="1"/>
    <col min="2235" max="2235" width="17.6640625" style="1" customWidth="1"/>
    <col min="2236" max="2236" width="3.44140625" style="1" customWidth="1"/>
    <col min="2237" max="2237" width="0" style="1" hidden="1" customWidth="1"/>
    <col min="2238" max="2238" width="23.6640625" style="1" customWidth="1"/>
    <col min="2239" max="2239" width="10" style="1" customWidth="1"/>
    <col min="2240" max="2240" width="0" style="1" hidden="1" customWidth="1"/>
    <col min="2241" max="2242" width="14.6640625" style="1" customWidth="1"/>
    <col min="2243" max="2243" width="12.88671875" style="1" customWidth="1"/>
    <col min="2244" max="2244" width="3.33203125" style="1" customWidth="1"/>
    <col min="2245" max="2245" width="30.33203125" style="1" customWidth="1"/>
    <col min="2246" max="2246" width="5" style="1" customWidth="1"/>
    <col min="2247" max="2247" width="0" style="1" hidden="1" customWidth="1"/>
    <col min="2248" max="2248" width="14.33203125" style="1" customWidth="1"/>
    <col min="2249" max="2249" width="5.6640625" style="1" customWidth="1"/>
    <col min="2250" max="2250" width="0" style="1" hidden="1" customWidth="1"/>
    <col min="2251" max="2251" width="17.33203125" style="1" customWidth="1"/>
    <col min="2252" max="2252" width="12.6640625" style="1" customWidth="1"/>
    <col min="2253" max="2253" width="0" style="1" hidden="1" customWidth="1"/>
    <col min="2254" max="2254" width="5.33203125" style="1" customWidth="1"/>
    <col min="2255" max="2255" width="0" style="1" hidden="1" customWidth="1"/>
    <col min="2256" max="2256" width="17" style="1" customWidth="1"/>
    <col min="2257" max="2257" width="6.33203125" style="1" customWidth="1"/>
    <col min="2258" max="2258" width="0" style="1" hidden="1" customWidth="1"/>
    <col min="2259" max="2259" width="14.33203125" style="1" customWidth="1"/>
    <col min="2260" max="2260" width="7.5546875" style="1" customWidth="1"/>
    <col min="2261" max="2261" width="0" style="1" hidden="1" customWidth="1"/>
    <col min="2262" max="2263" width="14.33203125" style="1" customWidth="1"/>
    <col min="2264" max="2264" width="20.88671875" style="1" customWidth="1"/>
    <col min="2265" max="2265" width="14.44140625" style="1" customWidth="1"/>
    <col min="2266" max="2266" width="15" style="1" customWidth="1"/>
    <col min="2267" max="2267" width="2.6640625" style="1" customWidth="1"/>
    <col min="2268" max="2268" width="11.6640625" style="1" customWidth="1"/>
    <col min="2269" max="2269" width="11.5546875" style="1" customWidth="1"/>
    <col min="2270" max="2270" width="2.33203125" style="1" customWidth="1"/>
    <col min="2271" max="2271" width="41" style="1" customWidth="1"/>
    <col min="2272" max="2272" width="14.33203125" style="1" customWidth="1"/>
    <col min="2273" max="2274" width="11.5546875" style="1" customWidth="1"/>
    <col min="2275" max="2275" width="21.88671875" style="1" customWidth="1"/>
    <col min="2276" max="2467" width="11.44140625" style="1"/>
    <col min="2468" max="2468" width="21.88671875" style="1" customWidth="1"/>
    <col min="2469" max="2469" width="13.88671875" style="1" customWidth="1"/>
    <col min="2470" max="2470" width="38.6640625" style="1" customWidth="1"/>
    <col min="2471" max="2471" width="3" style="1" bestFit="1" customWidth="1"/>
    <col min="2472" max="2472" width="32.33203125" style="1" customWidth="1"/>
    <col min="2473" max="2473" width="46.33203125" style="1" customWidth="1"/>
    <col min="2474" max="2474" width="19" style="1" customWidth="1"/>
    <col min="2475" max="2475" width="0" style="1" hidden="1" customWidth="1"/>
    <col min="2476" max="2476" width="17.6640625" style="1" customWidth="1"/>
    <col min="2477" max="2477" width="0" style="1" hidden="1" customWidth="1"/>
    <col min="2478" max="2478" width="22.33203125" style="1" customWidth="1"/>
    <col min="2479" max="2479" width="5.33203125" style="1" customWidth="1"/>
    <col min="2480" max="2480" width="36.33203125" style="1" customWidth="1"/>
    <col min="2481" max="2481" width="5.6640625" style="1" customWidth="1"/>
    <col min="2482" max="2482" width="0" style="1" hidden="1" customWidth="1"/>
    <col min="2483" max="2483" width="20.6640625" style="1" customWidth="1"/>
    <col min="2484" max="2484" width="4.88671875" style="1" customWidth="1"/>
    <col min="2485" max="2485" width="0" style="1" hidden="1" customWidth="1"/>
    <col min="2486" max="2486" width="24.6640625" style="1" customWidth="1"/>
    <col min="2487" max="2487" width="12.33203125" style="1" customWidth="1"/>
    <col min="2488" max="2488" width="0" style="1" hidden="1" customWidth="1"/>
    <col min="2489" max="2489" width="3.44140625" style="1" customWidth="1"/>
    <col min="2490" max="2490" width="0" style="1" hidden="1" customWidth="1"/>
    <col min="2491" max="2491" width="17.6640625" style="1" customWidth="1"/>
    <col min="2492" max="2492" width="3.44140625" style="1" customWidth="1"/>
    <col min="2493" max="2493" width="0" style="1" hidden="1" customWidth="1"/>
    <col min="2494" max="2494" width="23.6640625" style="1" customWidth="1"/>
    <col min="2495" max="2495" width="10" style="1" customWidth="1"/>
    <col min="2496" max="2496" width="0" style="1" hidden="1" customWidth="1"/>
    <col min="2497" max="2498" width="14.6640625" style="1" customWidth="1"/>
    <col min="2499" max="2499" width="12.88671875" style="1" customWidth="1"/>
    <col min="2500" max="2500" width="3.33203125" style="1" customWidth="1"/>
    <col min="2501" max="2501" width="30.33203125" style="1" customWidth="1"/>
    <col min="2502" max="2502" width="5" style="1" customWidth="1"/>
    <col min="2503" max="2503" width="0" style="1" hidden="1" customWidth="1"/>
    <col min="2504" max="2504" width="14.33203125" style="1" customWidth="1"/>
    <col min="2505" max="2505" width="5.6640625" style="1" customWidth="1"/>
    <col min="2506" max="2506" width="0" style="1" hidden="1" customWidth="1"/>
    <col min="2507" max="2507" width="17.33203125" style="1" customWidth="1"/>
    <col min="2508" max="2508" width="12.6640625" style="1" customWidth="1"/>
    <col min="2509" max="2509" width="0" style="1" hidden="1" customWidth="1"/>
    <col min="2510" max="2510" width="5.33203125" style="1" customWidth="1"/>
    <col min="2511" max="2511" width="0" style="1" hidden="1" customWidth="1"/>
    <col min="2512" max="2512" width="17" style="1" customWidth="1"/>
    <col min="2513" max="2513" width="6.33203125" style="1" customWidth="1"/>
    <col min="2514" max="2514" width="0" style="1" hidden="1" customWidth="1"/>
    <col min="2515" max="2515" width="14.33203125" style="1" customWidth="1"/>
    <col min="2516" max="2516" width="7.5546875" style="1" customWidth="1"/>
    <col min="2517" max="2517" width="0" style="1" hidden="1" customWidth="1"/>
    <col min="2518" max="2519" width="14.33203125" style="1" customWidth="1"/>
    <col min="2520" max="2520" width="20.88671875" style="1" customWidth="1"/>
    <col min="2521" max="2521" width="14.44140625" style="1" customWidth="1"/>
    <col min="2522" max="2522" width="15" style="1" customWidth="1"/>
    <col min="2523" max="2523" width="2.6640625" style="1" customWidth="1"/>
    <col min="2524" max="2524" width="11.6640625" style="1" customWidth="1"/>
    <col min="2525" max="2525" width="11.5546875" style="1" customWidth="1"/>
    <col min="2526" max="2526" width="2.33203125" style="1" customWidth="1"/>
    <col min="2527" max="2527" width="41" style="1" customWidth="1"/>
    <col min="2528" max="2528" width="14.33203125" style="1" customWidth="1"/>
    <col min="2529" max="2530" width="11.5546875" style="1" customWidth="1"/>
    <col min="2531" max="2531" width="21.88671875" style="1" customWidth="1"/>
    <col min="2532" max="2723" width="11.44140625" style="1"/>
    <col min="2724" max="2724" width="21.88671875" style="1" customWidth="1"/>
    <col min="2725" max="2725" width="13.88671875" style="1" customWidth="1"/>
    <col min="2726" max="2726" width="38.6640625" style="1" customWidth="1"/>
    <col min="2727" max="2727" width="3" style="1" bestFit="1" customWidth="1"/>
    <col min="2728" max="2728" width="32.33203125" style="1" customWidth="1"/>
    <col min="2729" max="2729" width="46.33203125" style="1" customWidth="1"/>
    <col min="2730" max="2730" width="19" style="1" customWidth="1"/>
    <col min="2731" max="2731" width="0" style="1" hidden="1" customWidth="1"/>
    <col min="2732" max="2732" width="17.6640625" style="1" customWidth="1"/>
    <col min="2733" max="2733" width="0" style="1" hidden="1" customWidth="1"/>
    <col min="2734" max="2734" width="22.33203125" style="1" customWidth="1"/>
    <col min="2735" max="2735" width="5.33203125" style="1" customWidth="1"/>
    <col min="2736" max="2736" width="36.33203125" style="1" customWidth="1"/>
    <col min="2737" max="2737" width="5.6640625" style="1" customWidth="1"/>
    <col min="2738" max="2738" width="0" style="1" hidden="1" customWidth="1"/>
    <col min="2739" max="2739" width="20.6640625" style="1" customWidth="1"/>
    <col min="2740" max="2740" width="4.88671875" style="1" customWidth="1"/>
    <col min="2741" max="2741" width="0" style="1" hidden="1" customWidth="1"/>
    <col min="2742" max="2742" width="24.6640625" style="1" customWidth="1"/>
    <col min="2743" max="2743" width="12.33203125" style="1" customWidth="1"/>
    <col min="2744" max="2744" width="0" style="1" hidden="1" customWidth="1"/>
    <col min="2745" max="2745" width="3.44140625" style="1" customWidth="1"/>
    <col min="2746" max="2746" width="0" style="1" hidden="1" customWidth="1"/>
    <col min="2747" max="2747" width="17.6640625" style="1" customWidth="1"/>
    <col min="2748" max="2748" width="3.44140625" style="1" customWidth="1"/>
    <col min="2749" max="2749" width="0" style="1" hidden="1" customWidth="1"/>
    <col min="2750" max="2750" width="23.6640625" style="1" customWidth="1"/>
    <col min="2751" max="2751" width="10" style="1" customWidth="1"/>
    <col min="2752" max="2752" width="0" style="1" hidden="1" customWidth="1"/>
    <col min="2753" max="2754" width="14.6640625" style="1" customWidth="1"/>
    <col min="2755" max="2755" width="12.88671875" style="1" customWidth="1"/>
    <col min="2756" max="2756" width="3.33203125" style="1" customWidth="1"/>
    <col min="2757" max="2757" width="30.33203125" style="1" customWidth="1"/>
    <col min="2758" max="2758" width="5" style="1" customWidth="1"/>
    <col min="2759" max="2759" width="0" style="1" hidden="1" customWidth="1"/>
    <col min="2760" max="2760" width="14.33203125" style="1" customWidth="1"/>
    <col min="2761" max="2761" width="5.6640625" style="1" customWidth="1"/>
    <col min="2762" max="2762" width="0" style="1" hidden="1" customWidth="1"/>
    <col min="2763" max="2763" width="17.33203125" style="1" customWidth="1"/>
    <col min="2764" max="2764" width="12.6640625" style="1" customWidth="1"/>
    <col min="2765" max="2765" width="0" style="1" hidden="1" customWidth="1"/>
    <col min="2766" max="2766" width="5.33203125" style="1" customWidth="1"/>
    <col min="2767" max="2767" width="0" style="1" hidden="1" customWidth="1"/>
    <col min="2768" max="2768" width="17" style="1" customWidth="1"/>
    <col min="2769" max="2769" width="6.33203125" style="1" customWidth="1"/>
    <col min="2770" max="2770" width="0" style="1" hidden="1" customWidth="1"/>
    <col min="2771" max="2771" width="14.33203125" style="1" customWidth="1"/>
    <col min="2772" max="2772" width="7.5546875" style="1" customWidth="1"/>
    <col min="2773" max="2773" width="0" style="1" hidden="1" customWidth="1"/>
    <col min="2774" max="2775" width="14.33203125" style="1" customWidth="1"/>
    <col min="2776" max="2776" width="20.88671875" style="1" customWidth="1"/>
    <col min="2777" max="2777" width="14.44140625" style="1" customWidth="1"/>
    <col min="2778" max="2778" width="15" style="1" customWidth="1"/>
    <col min="2779" max="2779" width="2.6640625" style="1" customWidth="1"/>
    <col min="2780" max="2780" width="11.6640625" style="1" customWidth="1"/>
    <col min="2781" max="2781" width="11.5546875" style="1" customWidth="1"/>
    <col min="2782" max="2782" width="2.33203125" style="1" customWidth="1"/>
    <col min="2783" max="2783" width="41" style="1" customWidth="1"/>
    <col min="2784" max="2784" width="14.33203125" style="1" customWidth="1"/>
    <col min="2785" max="2786" width="11.5546875" style="1" customWidth="1"/>
    <col min="2787" max="2787" width="21.88671875" style="1" customWidth="1"/>
    <col min="2788" max="2979" width="11.44140625" style="1"/>
    <col min="2980" max="2980" width="21.88671875" style="1" customWidth="1"/>
    <col min="2981" max="2981" width="13.88671875" style="1" customWidth="1"/>
    <col min="2982" max="2982" width="38.6640625" style="1" customWidth="1"/>
    <col min="2983" max="2983" width="3" style="1" bestFit="1" customWidth="1"/>
    <col min="2984" max="2984" width="32.33203125" style="1" customWidth="1"/>
    <col min="2985" max="2985" width="46.33203125" style="1" customWidth="1"/>
    <col min="2986" max="2986" width="19" style="1" customWidth="1"/>
    <col min="2987" max="2987" width="0" style="1" hidden="1" customWidth="1"/>
    <col min="2988" max="2988" width="17.6640625" style="1" customWidth="1"/>
    <col min="2989" max="2989" width="0" style="1" hidden="1" customWidth="1"/>
    <col min="2990" max="2990" width="22.33203125" style="1" customWidth="1"/>
    <col min="2991" max="2991" width="5.33203125" style="1" customWidth="1"/>
    <col min="2992" max="2992" width="36.33203125" style="1" customWidth="1"/>
    <col min="2993" max="2993" width="5.6640625" style="1" customWidth="1"/>
    <col min="2994" max="2994" width="0" style="1" hidden="1" customWidth="1"/>
    <col min="2995" max="2995" width="20.6640625" style="1" customWidth="1"/>
    <col min="2996" max="2996" width="4.88671875" style="1" customWidth="1"/>
    <col min="2997" max="2997" width="0" style="1" hidden="1" customWidth="1"/>
    <col min="2998" max="2998" width="24.6640625" style="1" customWidth="1"/>
    <col min="2999" max="2999" width="12.33203125" style="1" customWidth="1"/>
    <col min="3000" max="3000" width="0" style="1" hidden="1" customWidth="1"/>
    <col min="3001" max="3001" width="3.44140625" style="1" customWidth="1"/>
    <col min="3002" max="3002" width="0" style="1" hidden="1" customWidth="1"/>
    <col min="3003" max="3003" width="17.6640625" style="1" customWidth="1"/>
    <col min="3004" max="3004" width="3.44140625" style="1" customWidth="1"/>
    <col min="3005" max="3005" width="0" style="1" hidden="1" customWidth="1"/>
    <col min="3006" max="3006" width="23.6640625" style="1" customWidth="1"/>
    <col min="3007" max="3007" width="10" style="1" customWidth="1"/>
    <col min="3008" max="3008" width="0" style="1" hidden="1" customWidth="1"/>
    <col min="3009" max="3010" width="14.6640625" style="1" customWidth="1"/>
    <col min="3011" max="3011" width="12.88671875" style="1" customWidth="1"/>
    <col min="3012" max="3012" width="3.33203125" style="1" customWidth="1"/>
    <col min="3013" max="3013" width="30.33203125" style="1" customWidth="1"/>
    <col min="3014" max="3014" width="5" style="1" customWidth="1"/>
    <col min="3015" max="3015" width="0" style="1" hidden="1" customWidth="1"/>
    <col min="3016" max="3016" width="14.33203125" style="1" customWidth="1"/>
    <col min="3017" max="3017" width="5.6640625" style="1" customWidth="1"/>
    <col min="3018" max="3018" width="0" style="1" hidden="1" customWidth="1"/>
    <col min="3019" max="3019" width="17.33203125" style="1" customWidth="1"/>
    <col min="3020" max="3020" width="12.6640625" style="1" customWidth="1"/>
    <col min="3021" max="3021" width="0" style="1" hidden="1" customWidth="1"/>
    <col min="3022" max="3022" width="5.33203125" style="1" customWidth="1"/>
    <col min="3023" max="3023" width="0" style="1" hidden="1" customWidth="1"/>
    <col min="3024" max="3024" width="17" style="1" customWidth="1"/>
    <col min="3025" max="3025" width="6.33203125" style="1" customWidth="1"/>
    <col min="3026" max="3026" width="0" style="1" hidden="1" customWidth="1"/>
    <col min="3027" max="3027" width="14.33203125" style="1" customWidth="1"/>
    <col min="3028" max="3028" width="7.5546875" style="1" customWidth="1"/>
    <col min="3029" max="3029" width="0" style="1" hidden="1" customWidth="1"/>
    <col min="3030" max="3031" width="14.33203125" style="1" customWidth="1"/>
    <col min="3032" max="3032" width="20.88671875" style="1" customWidth="1"/>
    <col min="3033" max="3033" width="14.44140625" style="1" customWidth="1"/>
    <col min="3034" max="3034" width="15" style="1" customWidth="1"/>
    <col min="3035" max="3035" width="2.6640625" style="1" customWidth="1"/>
    <col min="3036" max="3036" width="11.6640625" style="1" customWidth="1"/>
    <col min="3037" max="3037" width="11.5546875" style="1" customWidth="1"/>
    <col min="3038" max="3038" width="2.33203125" style="1" customWidth="1"/>
    <col min="3039" max="3039" width="41" style="1" customWidth="1"/>
    <col min="3040" max="3040" width="14.33203125" style="1" customWidth="1"/>
    <col min="3041" max="3042" width="11.5546875" style="1" customWidth="1"/>
    <col min="3043" max="3043" width="21.88671875" style="1" customWidth="1"/>
    <col min="3044" max="3235" width="11.44140625" style="1"/>
    <col min="3236" max="3236" width="21.88671875" style="1" customWidth="1"/>
    <col min="3237" max="3237" width="13.88671875" style="1" customWidth="1"/>
    <col min="3238" max="3238" width="38.6640625" style="1" customWidth="1"/>
    <col min="3239" max="3239" width="3" style="1" bestFit="1" customWidth="1"/>
    <col min="3240" max="3240" width="32.33203125" style="1" customWidth="1"/>
    <col min="3241" max="3241" width="46.33203125" style="1" customWidth="1"/>
    <col min="3242" max="3242" width="19" style="1" customWidth="1"/>
    <col min="3243" max="3243" width="0" style="1" hidden="1" customWidth="1"/>
    <col min="3244" max="3244" width="17.6640625" style="1" customWidth="1"/>
    <col min="3245" max="3245" width="0" style="1" hidden="1" customWidth="1"/>
    <col min="3246" max="3246" width="22.33203125" style="1" customWidth="1"/>
    <col min="3247" max="3247" width="5.33203125" style="1" customWidth="1"/>
    <col min="3248" max="3248" width="36.33203125" style="1" customWidth="1"/>
    <col min="3249" max="3249" width="5.6640625" style="1" customWidth="1"/>
    <col min="3250" max="3250" width="0" style="1" hidden="1" customWidth="1"/>
    <col min="3251" max="3251" width="20.6640625" style="1" customWidth="1"/>
    <col min="3252" max="3252" width="4.88671875" style="1" customWidth="1"/>
    <col min="3253" max="3253" width="0" style="1" hidden="1" customWidth="1"/>
    <col min="3254" max="3254" width="24.6640625" style="1" customWidth="1"/>
    <col min="3255" max="3255" width="12.33203125" style="1" customWidth="1"/>
    <col min="3256" max="3256" width="0" style="1" hidden="1" customWidth="1"/>
    <col min="3257" max="3257" width="3.44140625" style="1" customWidth="1"/>
    <col min="3258" max="3258" width="0" style="1" hidden="1" customWidth="1"/>
    <col min="3259" max="3259" width="17.6640625" style="1" customWidth="1"/>
    <col min="3260" max="3260" width="3.44140625" style="1" customWidth="1"/>
    <col min="3261" max="3261" width="0" style="1" hidden="1" customWidth="1"/>
    <col min="3262" max="3262" width="23.6640625" style="1" customWidth="1"/>
    <col min="3263" max="3263" width="10" style="1" customWidth="1"/>
    <col min="3264" max="3264" width="0" style="1" hidden="1" customWidth="1"/>
    <col min="3265" max="3266" width="14.6640625" style="1" customWidth="1"/>
    <col min="3267" max="3267" width="12.88671875" style="1" customWidth="1"/>
    <col min="3268" max="3268" width="3.33203125" style="1" customWidth="1"/>
    <col min="3269" max="3269" width="30.33203125" style="1" customWidth="1"/>
    <col min="3270" max="3270" width="5" style="1" customWidth="1"/>
    <col min="3271" max="3271" width="0" style="1" hidden="1" customWidth="1"/>
    <col min="3272" max="3272" width="14.33203125" style="1" customWidth="1"/>
    <col min="3273" max="3273" width="5.6640625" style="1" customWidth="1"/>
    <col min="3274" max="3274" width="0" style="1" hidden="1" customWidth="1"/>
    <col min="3275" max="3275" width="17.33203125" style="1" customWidth="1"/>
    <col min="3276" max="3276" width="12.6640625" style="1" customWidth="1"/>
    <col min="3277" max="3277" width="0" style="1" hidden="1" customWidth="1"/>
    <col min="3278" max="3278" width="5.33203125" style="1" customWidth="1"/>
    <col min="3279" max="3279" width="0" style="1" hidden="1" customWidth="1"/>
    <col min="3280" max="3280" width="17" style="1" customWidth="1"/>
    <col min="3281" max="3281" width="6.33203125" style="1" customWidth="1"/>
    <col min="3282" max="3282" width="0" style="1" hidden="1" customWidth="1"/>
    <col min="3283" max="3283" width="14.33203125" style="1" customWidth="1"/>
    <col min="3284" max="3284" width="7.5546875" style="1" customWidth="1"/>
    <col min="3285" max="3285" width="0" style="1" hidden="1" customWidth="1"/>
    <col min="3286" max="3287" width="14.33203125" style="1" customWidth="1"/>
    <col min="3288" max="3288" width="20.88671875" style="1" customWidth="1"/>
    <col min="3289" max="3289" width="14.44140625" style="1" customWidth="1"/>
    <col min="3290" max="3290" width="15" style="1" customWidth="1"/>
    <col min="3291" max="3291" width="2.6640625" style="1" customWidth="1"/>
    <col min="3292" max="3292" width="11.6640625" style="1" customWidth="1"/>
    <col min="3293" max="3293" width="11.5546875" style="1" customWidth="1"/>
    <col min="3294" max="3294" width="2.33203125" style="1" customWidth="1"/>
    <col min="3295" max="3295" width="41" style="1" customWidth="1"/>
    <col min="3296" max="3296" width="14.33203125" style="1" customWidth="1"/>
    <col min="3297" max="3298" width="11.5546875" style="1" customWidth="1"/>
    <col min="3299" max="3299" width="21.88671875" style="1" customWidth="1"/>
    <col min="3300" max="3491" width="11.44140625" style="1"/>
    <col min="3492" max="3492" width="21.88671875" style="1" customWidth="1"/>
    <col min="3493" max="3493" width="13.88671875" style="1" customWidth="1"/>
    <col min="3494" max="3494" width="38.6640625" style="1" customWidth="1"/>
    <col min="3495" max="3495" width="3" style="1" bestFit="1" customWidth="1"/>
    <col min="3496" max="3496" width="32.33203125" style="1" customWidth="1"/>
    <col min="3497" max="3497" width="46.33203125" style="1" customWidth="1"/>
    <col min="3498" max="3498" width="19" style="1" customWidth="1"/>
    <col min="3499" max="3499" width="0" style="1" hidden="1" customWidth="1"/>
    <col min="3500" max="3500" width="17.6640625" style="1" customWidth="1"/>
    <col min="3501" max="3501" width="0" style="1" hidden="1" customWidth="1"/>
    <col min="3502" max="3502" width="22.33203125" style="1" customWidth="1"/>
    <col min="3503" max="3503" width="5.33203125" style="1" customWidth="1"/>
    <col min="3504" max="3504" width="36.33203125" style="1" customWidth="1"/>
    <col min="3505" max="3505" width="5.6640625" style="1" customWidth="1"/>
    <col min="3506" max="3506" width="0" style="1" hidden="1" customWidth="1"/>
    <col min="3507" max="3507" width="20.6640625" style="1" customWidth="1"/>
    <col min="3508" max="3508" width="4.88671875" style="1" customWidth="1"/>
    <col min="3509" max="3509" width="0" style="1" hidden="1" customWidth="1"/>
    <col min="3510" max="3510" width="24.6640625" style="1" customWidth="1"/>
    <col min="3511" max="3511" width="12.33203125" style="1" customWidth="1"/>
    <col min="3512" max="3512" width="0" style="1" hidden="1" customWidth="1"/>
    <col min="3513" max="3513" width="3.44140625" style="1" customWidth="1"/>
    <col min="3514" max="3514" width="0" style="1" hidden="1" customWidth="1"/>
    <col min="3515" max="3515" width="17.6640625" style="1" customWidth="1"/>
    <col min="3516" max="3516" width="3.44140625" style="1" customWidth="1"/>
    <col min="3517" max="3517" width="0" style="1" hidden="1" customWidth="1"/>
    <col min="3518" max="3518" width="23.6640625" style="1" customWidth="1"/>
    <col min="3519" max="3519" width="10" style="1" customWidth="1"/>
    <col min="3520" max="3520" width="0" style="1" hidden="1" customWidth="1"/>
    <col min="3521" max="3522" width="14.6640625" style="1" customWidth="1"/>
    <col min="3523" max="3523" width="12.88671875" style="1" customWidth="1"/>
    <col min="3524" max="3524" width="3.33203125" style="1" customWidth="1"/>
    <col min="3525" max="3525" width="30.33203125" style="1" customWidth="1"/>
    <col min="3526" max="3526" width="5" style="1" customWidth="1"/>
    <col min="3527" max="3527" width="0" style="1" hidden="1" customWidth="1"/>
    <col min="3528" max="3528" width="14.33203125" style="1" customWidth="1"/>
    <col min="3529" max="3529" width="5.6640625" style="1" customWidth="1"/>
    <col min="3530" max="3530" width="0" style="1" hidden="1" customWidth="1"/>
    <col min="3531" max="3531" width="17.33203125" style="1" customWidth="1"/>
    <col min="3532" max="3532" width="12.6640625" style="1" customWidth="1"/>
    <col min="3533" max="3533" width="0" style="1" hidden="1" customWidth="1"/>
    <col min="3534" max="3534" width="5.33203125" style="1" customWidth="1"/>
    <col min="3535" max="3535" width="0" style="1" hidden="1" customWidth="1"/>
    <col min="3536" max="3536" width="17" style="1" customWidth="1"/>
    <col min="3537" max="3537" width="6.33203125" style="1" customWidth="1"/>
    <col min="3538" max="3538" width="0" style="1" hidden="1" customWidth="1"/>
    <col min="3539" max="3539" width="14.33203125" style="1" customWidth="1"/>
    <col min="3540" max="3540" width="7.5546875" style="1" customWidth="1"/>
    <col min="3541" max="3541" width="0" style="1" hidden="1" customWidth="1"/>
    <col min="3542" max="3543" width="14.33203125" style="1" customWidth="1"/>
    <col min="3544" max="3544" width="20.88671875" style="1" customWidth="1"/>
    <col min="3545" max="3545" width="14.44140625" style="1" customWidth="1"/>
    <col min="3546" max="3546" width="15" style="1" customWidth="1"/>
    <col min="3547" max="3547" width="2.6640625" style="1" customWidth="1"/>
    <col min="3548" max="3548" width="11.6640625" style="1" customWidth="1"/>
    <col min="3549" max="3549" width="11.5546875" style="1" customWidth="1"/>
    <col min="3550" max="3550" width="2.33203125" style="1" customWidth="1"/>
    <col min="3551" max="3551" width="41" style="1" customWidth="1"/>
    <col min="3552" max="3552" width="14.33203125" style="1" customWidth="1"/>
    <col min="3553" max="3554" width="11.5546875" style="1" customWidth="1"/>
    <col min="3555" max="3555" width="21.88671875" style="1" customWidth="1"/>
    <col min="3556" max="3747" width="11.44140625" style="1"/>
    <col min="3748" max="3748" width="21.88671875" style="1" customWidth="1"/>
    <col min="3749" max="3749" width="13.88671875" style="1" customWidth="1"/>
    <col min="3750" max="3750" width="38.6640625" style="1" customWidth="1"/>
    <col min="3751" max="3751" width="3" style="1" bestFit="1" customWidth="1"/>
    <col min="3752" max="3752" width="32.33203125" style="1" customWidth="1"/>
    <col min="3753" max="3753" width="46.33203125" style="1" customWidth="1"/>
    <col min="3754" max="3754" width="19" style="1" customWidth="1"/>
    <col min="3755" max="3755" width="0" style="1" hidden="1" customWidth="1"/>
    <col min="3756" max="3756" width="17.6640625" style="1" customWidth="1"/>
    <col min="3757" max="3757" width="0" style="1" hidden="1" customWidth="1"/>
    <col min="3758" max="3758" width="22.33203125" style="1" customWidth="1"/>
    <col min="3759" max="3759" width="5.33203125" style="1" customWidth="1"/>
    <col min="3760" max="3760" width="36.33203125" style="1" customWidth="1"/>
    <col min="3761" max="3761" width="5.6640625" style="1" customWidth="1"/>
    <col min="3762" max="3762" width="0" style="1" hidden="1" customWidth="1"/>
    <col min="3763" max="3763" width="20.6640625" style="1" customWidth="1"/>
    <col min="3764" max="3764" width="4.88671875" style="1" customWidth="1"/>
    <col min="3765" max="3765" width="0" style="1" hidden="1" customWidth="1"/>
    <col min="3766" max="3766" width="24.6640625" style="1" customWidth="1"/>
    <col min="3767" max="3767" width="12.33203125" style="1" customWidth="1"/>
    <col min="3768" max="3768" width="0" style="1" hidden="1" customWidth="1"/>
    <col min="3769" max="3769" width="3.44140625" style="1" customWidth="1"/>
    <col min="3770" max="3770" width="0" style="1" hidden="1" customWidth="1"/>
    <col min="3771" max="3771" width="17.6640625" style="1" customWidth="1"/>
    <col min="3772" max="3772" width="3.44140625" style="1" customWidth="1"/>
    <col min="3773" max="3773" width="0" style="1" hidden="1" customWidth="1"/>
    <col min="3774" max="3774" width="23.6640625" style="1" customWidth="1"/>
    <col min="3775" max="3775" width="10" style="1" customWidth="1"/>
    <col min="3776" max="3776" width="0" style="1" hidden="1" customWidth="1"/>
    <col min="3777" max="3778" width="14.6640625" style="1" customWidth="1"/>
    <col min="3779" max="3779" width="12.88671875" style="1" customWidth="1"/>
    <col min="3780" max="3780" width="3.33203125" style="1" customWidth="1"/>
    <col min="3781" max="3781" width="30.33203125" style="1" customWidth="1"/>
    <col min="3782" max="3782" width="5" style="1" customWidth="1"/>
    <col min="3783" max="3783" width="0" style="1" hidden="1" customWidth="1"/>
    <col min="3784" max="3784" width="14.33203125" style="1" customWidth="1"/>
    <col min="3785" max="3785" width="5.6640625" style="1" customWidth="1"/>
    <col min="3786" max="3786" width="0" style="1" hidden="1" customWidth="1"/>
    <col min="3787" max="3787" width="17.33203125" style="1" customWidth="1"/>
    <col min="3788" max="3788" width="12.6640625" style="1" customWidth="1"/>
    <col min="3789" max="3789" width="0" style="1" hidden="1" customWidth="1"/>
    <col min="3790" max="3790" width="5.33203125" style="1" customWidth="1"/>
    <col min="3791" max="3791" width="0" style="1" hidden="1" customWidth="1"/>
    <col min="3792" max="3792" width="17" style="1" customWidth="1"/>
    <col min="3793" max="3793" width="6.33203125" style="1" customWidth="1"/>
    <col min="3794" max="3794" width="0" style="1" hidden="1" customWidth="1"/>
    <col min="3795" max="3795" width="14.33203125" style="1" customWidth="1"/>
    <col min="3796" max="3796" width="7.5546875" style="1" customWidth="1"/>
    <col min="3797" max="3797" width="0" style="1" hidden="1" customWidth="1"/>
    <col min="3798" max="3799" width="14.33203125" style="1" customWidth="1"/>
    <col min="3800" max="3800" width="20.88671875" style="1" customWidth="1"/>
    <col min="3801" max="3801" width="14.44140625" style="1" customWidth="1"/>
    <col min="3802" max="3802" width="15" style="1" customWidth="1"/>
    <col min="3803" max="3803" width="2.6640625" style="1" customWidth="1"/>
    <col min="3804" max="3804" width="11.6640625" style="1" customWidth="1"/>
    <col min="3805" max="3805" width="11.5546875" style="1" customWidth="1"/>
    <col min="3806" max="3806" width="2.33203125" style="1" customWidth="1"/>
    <col min="3807" max="3807" width="41" style="1" customWidth="1"/>
    <col min="3808" max="3808" width="14.33203125" style="1" customWidth="1"/>
    <col min="3809" max="3810" width="11.5546875" style="1" customWidth="1"/>
    <col min="3811" max="3811" width="21.88671875" style="1" customWidth="1"/>
    <col min="3812" max="4003" width="11.44140625" style="1"/>
    <col min="4004" max="4004" width="21.88671875" style="1" customWidth="1"/>
    <col min="4005" max="4005" width="13.88671875" style="1" customWidth="1"/>
    <col min="4006" max="4006" width="38.6640625" style="1" customWidth="1"/>
    <col min="4007" max="4007" width="3" style="1" bestFit="1" customWidth="1"/>
    <col min="4008" max="4008" width="32.33203125" style="1" customWidth="1"/>
    <col min="4009" max="4009" width="46.33203125" style="1" customWidth="1"/>
    <col min="4010" max="4010" width="19" style="1" customWidth="1"/>
    <col min="4011" max="4011" width="0" style="1" hidden="1" customWidth="1"/>
    <col min="4012" max="4012" width="17.6640625" style="1" customWidth="1"/>
    <col min="4013" max="4013" width="0" style="1" hidden="1" customWidth="1"/>
    <col min="4014" max="4014" width="22.33203125" style="1" customWidth="1"/>
    <col min="4015" max="4015" width="5.33203125" style="1" customWidth="1"/>
    <col min="4016" max="4016" width="36.33203125" style="1" customWidth="1"/>
    <col min="4017" max="4017" width="5.6640625" style="1" customWidth="1"/>
    <col min="4018" max="4018" width="0" style="1" hidden="1" customWidth="1"/>
    <col min="4019" max="4019" width="20.6640625" style="1" customWidth="1"/>
    <col min="4020" max="4020" width="4.88671875" style="1" customWidth="1"/>
    <col min="4021" max="4021" width="0" style="1" hidden="1" customWidth="1"/>
    <col min="4022" max="4022" width="24.6640625" style="1" customWidth="1"/>
    <col min="4023" max="4023" width="12.33203125" style="1" customWidth="1"/>
    <col min="4024" max="4024" width="0" style="1" hidden="1" customWidth="1"/>
    <col min="4025" max="4025" width="3.44140625" style="1" customWidth="1"/>
    <col min="4026" max="4026" width="0" style="1" hidden="1" customWidth="1"/>
    <col min="4027" max="4027" width="17.6640625" style="1" customWidth="1"/>
    <col min="4028" max="4028" width="3.44140625" style="1" customWidth="1"/>
    <col min="4029" max="4029" width="0" style="1" hidden="1" customWidth="1"/>
    <col min="4030" max="4030" width="23.6640625" style="1" customWidth="1"/>
    <col min="4031" max="4031" width="10" style="1" customWidth="1"/>
    <col min="4032" max="4032" width="0" style="1" hidden="1" customWidth="1"/>
    <col min="4033" max="4034" width="14.6640625" style="1" customWidth="1"/>
    <col min="4035" max="4035" width="12.88671875" style="1" customWidth="1"/>
    <col min="4036" max="4036" width="3.33203125" style="1" customWidth="1"/>
    <col min="4037" max="4037" width="30.33203125" style="1" customWidth="1"/>
    <col min="4038" max="4038" width="5" style="1" customWidth="1"/>
    <col min="4039" max="4039" width="0" style="1" hidden="1" customWidth="1"/>
    <col min="4040" max="4040" width="14.33203125" style="1" customWidth="1"/>
    <col min="4041" max="4041" width="5.6640625" style="1" customWidth="1"/>
    <col min="4042" max="4042" width="0" style="1" hidden="1" customWidth="1"/>
    <col min="4043" max="4043" width="17.33203125" style="1" customWidth="1"/>
    <col min="4044" max="4044" width="12.6640625" style="1" customWidth="1"/>
    <col min="4045" max="4045" width="0" style="1" hidden="1" customWidth="1"/>
    <col min="4046" max="4046" width="5.33203125" style="1" customWidth="1"/>
    <col min="4047" max="4047" width="0" style="1" hidden="1" customWidth="1"/>
    <col min="4048" max="4048" width="17" style="1" customWidth="1"/>
    <col min="4049" max="4049" width="6.33203125" style="1" customWidth="1"/>
    <col min="4050" max="4050" width="0" style="1" hidden="1" customWidth="1"/>
    <col min="4051" max="4051" width="14.33203125" style="1" customWidth="1"/>
    <col min="4052" max="4052" width="7.5546875" style="1" customWidth="1"/>
    <col min="4053" max="4053" width="0" style="1" hidden="1" customWidth="1"/>
    <col min="4054" max="4055" width="14.33203125" style="1" customWidth="1"/>
    <col min="4056" max="4056" width="20.88671875" style="1" customWidth="1"/>
    <col min="4057" max="4057" width="14.44140625" style="1" customWidth="1"/>
    <col min="4058" max="4058" width="15" style="1" customWidth="1"/>
    <col min="4059" max="4059" width="2.6640625" style="1" customWidth="1"/>
    <col min="4060" max="4060" width="11.6640625" style="1" customWidth="1"/>
    <col min="4061" max="4061" width="11.5546875" style="1" customWidth="1"/>
    <col min="4062" max="4062" width="2.33203125" style="1" customWidth="1"/>
    <col min="4063" max="4063" width="41" style="1" customWidth="1"/>
    <col min="4064" max="4064" width="14.33203125" style="1" customWidth="1"/>
    <col min="4065" max="4066" width="11.5546875" style="1" customWidth="1"/>
    <col min="4067" max="4067" width="21.88671875" style="1" customWidth="1"/>
    <col min="4068" max="4259" width="11.44140625" style="1"/>
    <col min="4260" max="4260" width="21.88671875" style="1" customWidth="1"/>
    <col min="4261" max="4261" width="13.88671875" style="1" customWidth="1"/>
    <col min="4262" max="4262" width="38.6640625" style="1" customWidth="1"/>
    <col min="4263" max="4263" width="3" style="1" bestFit="1" customWidth="1"/>
    <col min="4264" max="4264" width="32.33203125" style="1" customWidth="1"/>
    <col min="4265" max="4265" width="46.33203125" style="1" customWidth="1"/>
    <col min="4266" max="4266" width="19" style="1" customWidth="1"/>
    <col min="4267" max="4267" width="0" style="1" hidden="1" customWidth="1"/>
    <col min="4268" max="4268" width="17.6640625" style="1" customWidth="1"/>
    <col min="4269" max="4269" width="0" style="1" hidden="1" customWidth="1"/>
    <col min="4270" max="4270" width="22.33203125" style="1" customWidth="1"/>
    <col min="4271" max="4271" width="5.33203125" style="1" customWidth="1"/>
    <col min="4272" max="4272" width="36.33203125" style="1" customWidth="1"/>
    <col min="4273" max="4273" width="5.6640625" style="1" customWidth="1"/>
    <col min="4274" max="4274" width="0" style="1" hidden="1" customWidth="1"/>
    <col min="4275" max="4275" width="20.6640625" style="1" customWidth="1"/>
    <col min="4276" max="4276" width="4.88671875" style="1" customWidth="1"/>
    <col min="4277" max="4277" width="0" style="1" hidden="1" customWidth="1"/>
    <col min="4278" max="4278" width="24.6640625" style="1" customWidth="1"/>
    <col min="4279" max="4279" width="12.33203125" style="1" customWidth="1"/>
    <col min="4280" max="4280" width="0" style="1" hidden="1" customWidth="1"/>
    <col min="4281" max="4281" width="3.44140625" style="1" customWidth="1"/>
    <col min="4282" max="4282" width="0" style="1" hidden="1" customWidth="1"/>
    <col min="4283" max="4283" width="17.6640625" style="1" customWidth="1"/>
    <col min="4284" max="4284" width="3.44140625" style="1" customWidth="1"/>
    <col min="4285" max="4285" width="0" style="1" hidden="1" customWidth="1"/>
    <col min="4286" max="4286" width="23.6640625" style="1" customWidth="1"/>
    <col min="4287" max="4287" width="10" style="1" customWidth="1"/>
    <col min="4288" max="4288" width="0" style="1" hidden="1" customWidth="1"/>
    <col min="4289" max="4290" width="14.6640625" style="1" customWidth="1"/>
    <col min="4291" max="4291" width="12.88671875" style="1" customWidth="1"/>
    <col min="4292" max="4292" width="3.33203125" style="1" customWidth="1"/>
    <col min="4293" max="4293" width="30.33203125" style="1" customWidth="1"/>
    <col min="4294" max="4294" width="5" style="1" customWidth="1"/>
    <col min="4295" max="4295" width="0" style="1" hidden="1" customWidth="1"/>
    <col min="4296" max="4296" width="14.33203125" style="1" customWidth="1"/>
    <col min="4297" max="4297" width="5.6640625" style="1" customWidth="1"/>
    <col min="4298" max="4298" width="0" style="1" hidden="1" customWidth="1"/>
    <col min="4299" max="4299" width="17.33203125" style="1" customWidth="1"/>
    <col min="4300" max="4300" width="12.6640625" style="1" customWidth="1"/>
    <col min="4301" max="4301" width="0" style="1" hidden="1" customWidth="1"/>
    <col min="4302" max="4302" width="5.33203125" style="1" customWidth="1"/>
    <col min="4303" max="4303" width="0" style="1" hidden="1" customWidth="1"/>
    <col min="4304" max="4304" width="17" style="1" customWidth="1"/>
    <col min="4305" max="4305" width="6.33203125" style="1" customWidth="1"/>
    <col min="4306" max="4306" width="0" style="1" hidden="1" customWidth="1"/>
    <col min="4307" max="4307" width="14.33203125" style="1" customWidth="1"/>
    <col min="4308" max="4308" width="7.5546875" style="1" customWidth="1"/>
    <col min="4309" max="4309" width="0" style="1" hidden="1" customWidth="1"/>
    <col min="4310" max="4311" width="14.33203125" style="1" customWidth="1"/>
    <col min="4312" max="4312" width="20.88671875" style="1" customWidth="1"/>
    <col min="4313" max="4313" width="14.44140625" style="1" customWidth="1"/>
    <col min="4314" max="4314" width="15" style="1" customWidth="1"/>
    <col min="4315" max="4315" width="2.6640625" style="1" customWidth="1"/>
    <col min="4316" max="4316" width="11.6640625" style="1" customWidth="1"/>
    <col min="4317" max="4317" width="11.5546875" style="1" customWidth="1"/>
    <col min="4318" max="4318" width="2.33203125" style="1" customWidth="1"/>
    <col min="4319" max="4319" width="41" style="1" customWidth="1"/>
    <col min="4320" max="4320" width="14.33203125" style="1" customWidth="1"/>
    <col min="4321" max="4322" width="11.5546875" style="1" customWidth="1"/>
    <col min="4323" max="4323" width="21.88671875" style="1" customWidth="1"/>
    <col min="4324" max="4515" width="11.44140625" style="1"/>
    <col min="4516" max="4516" width="21.88671875" style="1" customWidth="1"/>
    <col min="4517" max="4517" width="13.88671875" style="1" customWidth="1"/>
    <col min="4518" max="4518" width="38.6640625" style="1" customWidth="1"/>
    <col min="4519" max="4519" width="3" style="1" bestFit="1" customWidth="1"/>
    <col min="4520" max="4520" width="32.33203125" style="1" customWidth="1"/>
    <col min="4521" max="4521" width="46.33203125" style="1" customWidth="1"/>
    <col min="4522" max="4522" width="19" style="1" customWidth="1"/>
    <col min="4523" max="4523" width="0" style="1" hidden="1" customWidth="1"/>
    <col min="4524" max="4524" width="17.6640625" style="1" customWidth="1"/>
    <col min="4525" max="4525" width="0" style="1" hidden="1" customWidth="1"/>
    <col min="4526" max="4526" width="22.33203125" style="1" customWidth="1"/>
    <col min="4527" max="4527" width="5.33203125" style="1" customWidth="1"/>
    <col min="4528" max="4528" width="36.33203125" style="1" customWidth="1"/>
    <col min="4529" max="4529" width="5.6640625" style="1" customWidth="1"/>
    <col min="4530" max="4530" width="0" style="1" hidden="1" customWidth="1"/>
    <col min="4531" max="4531" width="20.6640625" style="1" customWidth="1"/>
    <col min="4532" max="4532" width="4.88671875" style="1" customWidth="1"/>
    <col min="4533" max="4533" width="0" style="1" hidden="1" customWidth="1"/>
    <col min="4534" max="4534" width="24.6640625" style="1" customWidth="1"/>
    <col min="4535" max="4535" width="12.33203125" style="1" customWidth="1"/>
    <col min="4536" max="4536" width="0" style="1" hidden="1" customWidth="1"/>
    <col min="4537" max="4537" width="3.44140625" style="1" customWidth="1"/>
    <col min="4538" max="4538" width="0" style="1" hidden="1" customWidth="1"/>
    <col min="4539" max="4539" width="17.6640625" style="1" customWidth="1"/>
    <col min="4540" max="4540" width="3.44140625" style="1" customWidth="1"/>
    <col min="4541" max="4541" width="0" style="1" hidden="1" customWidth="1"/>
    <col min="4542" max="4542" width="23.6640625" style="1" customWidth="1"/>
    <col min="4543" max="4543" width="10" style="1" customWidth="1"/>
    <col min="4544" max="4544" width="0" style="1" hidden="1" customWidth="1"/>
    <col min="4545" max="4546" width="14.6640625" style="1" customWidth="1"/>
    <col min="4547" max="4547" width="12.88671875" style="1" customWidth="1"/>
    <col min="4548" max="4548" width="3.33203125" style="1" customWidth="1"/>
    <col min="4549" max="4549" width="30.33203125" style="1" customWidth="1"/>
    <col min="4550" max="4550" width="5" style="1" customWidth="1"/>
    <col min="4551" max="4551" width="0" style="1" hidden="1" customWidth="1"/>
    <col min="4552" max="4552" width="14.33203125" style="1" customWidth="1"/>
    <col min="4553" max="4553" width="5.6640625" style="1" customWidth="1"/>
    <col min="4554" max="4554" width="0" style="1" hidden="1" customWidth="1"/>
    <col min="4555" max="4555" width="17.33203125" style="1" customWidth="1"/>
    <col min="4556" max="4556" width="12.6640625" style="1" customWidth="1"/>
    <col min="4557" max="4557" width="0" style="1" hidden="1" customWidth="1"/>
    <col min="4558" max="4558" width="5.33203125" style="1" customWidth="1"/>
    <col min="4559" max="4559" width="0" style="1" hidden="1" customWidth="1"/>
    <col min="4560" max="4560" width="17" style="1" customWidth="1"/>
    <col min="4561" max="4561" width="6.33203125" style="1" customWidth="1"/>
    <col min="4562" max="4562" width="0" style="1" hidden="1" customWidth="1"/>
    <col min="4563" max="4563" width="14.33203125" style="1" customWidth="1"/>
    <col min="4564" max="4564" width="7.5546875" style="1" customWidth="1"/>
    <col min="4565" max="4565" width="0" style="1" hidden="1" customWidth="1"/>
    <col min="4566" max="4567" width="14.33203125" style="1" customWidth="1"/>
    <col min="4568" max="4568" width="20.88671875" style="1" customWidth="1"/>
    <col min="4569" max="4569" width="14.44140625" style="1" customWidth="1"/>
    <col min="4570" max="4570" width="15" style="1" customWidth="1"/>
    <col min="4571" max="4571" width="2.6640625" style="1" customWidth="1"/>
    <col min="4572" max="4572" width="11.6640625" style="1" customWidth="1"/>
    <col min="4573" max="4573" width="11.5546875" style="1" customWidth="1"/>
    <col min="4574" max="4574" width="2.33203125" style="1" customWidth="1"/>
    <col min="4575" max="4575" width="41" style="1" customWidth="1"/>
    <col min="4576" max="4576" width="14.33203125" style="1" customWidth="1"/>
    <col min="4577" max="4578" width="11.5546875" style="1" customWidth="1"/>
    <col min="4579" max="4579" width="21.88671875" style="1" customWidth="1"/>
    <col min="4580" max="4771" width="11.44140625" style="1"/>
    <col min="4772" max="4772" width="21.88671875" style="1" customWidth="1"/>
    <col min="4773" max="4773" width="13.88671875" style="1" customWidth="1"/>
    <col min="4774" max="4774" width="38.6640625" style="1" customWidth="1"/>
    <col min="4775" max="4775" width="3" style="1" bestFit="1" customWidth="1"/>
    <col min="4776" max="4776" width="32.33203125" style="1" customWidth="1"/>
    <col min="4777" max="4777" width="46.33203125" style="1" customWidth="1"/>
    <col min="4778" max="4778" width="19" style="1" customWidth="1"/>
    <col min="4779" max="4779" width="0" style="1" hidden="1" customWidth="1"/>
    <col min="4780" max="4780" width="17.6640625" style="1" customWidth="1"/>
    <col min="4781" max="4781" width="0" style="1" hidden="1" customWidth="1"/>
    <col min="4782" max="4782" width="22.33203125" style="1" customWidth="1"/>
    <col min="4783" max="4783" width="5.33203125" style="1" customWidth="1"/>
    <col min="4784" max="4784" width="36.33203125" style="1" customWidth="1"/>
    <col min="4785" max="4785" width="5.6640625" style="1" customWidth="1"/>
    <col min="4786" max="4786" width="0" style="1" hidden="1" customWidth="1"/>
    <col min="4787" max="4787" width="20.6640625" style="1" customWidth="1"/>
    <col min="4788" max="4788" width="4.88671875" style="1" customWidth="1"/>
    <col min="4789" max="4789" width="0" style="1" hidden="1" customWidth="1"/>
    <col min="4790" max="4790" width="24.6640625" style="1" customWidth="1"/>
    <col min="4791" max="4791" width="12.33203125" style="1" customWidth="1"/>
    <col min="4792" max="4792" width="0" style="1" hidden="1" customWidth="1"/>
    <col min="4793" max="4793" width="3.44140625" style="1" customWidth="1"/>
    <col min="4794" max="4794" width="0" style="1" hidden="1" customWidth="1"/>
    <col min="4795" max="4795" width="17.6640625" style="1" customWidth="1"/>
    <col min="4796" max="4796" width="3.44140625" style="1" customWidth="1"/>
    <col min="4797" max="4797" width="0" style="1" hidden="1" customWidth="1"/>
    <col min="4798" max="4798" width="23.6640625" style="1" customWidth="1"/>
    <col min="4799" max="4799" width="10" style="1" customWidth="1"/>
    <col min="4800" max="4800" width="0" style="1" hidden="1" customWidth="1"/>
    <col min="4801" max="4802" width="14.6640625" style="1" customWidth="1"/>
    <col min="4803" max="4803" width="12.88671875" style="1" customWidth="1"/>
    <col min="4804" max="4804" width="3.33203125" style="1" customWidth="1"/>
    <col min="4805" max="4805" width="30.33203125" style="1" customWidth="1"/>
    <col min="4806" max="4806" width="5" style="1" customWidth="1"/>
    <col min="4807" max="4807" width="0" style="1" hidden="1" customWidth="1"/>
    <col min="4808" max="4808" width="14.33203125" style="1" customWidth="1"/>
    <col min="4809" max="4809" width="5.6640625" style="1" customWidth="1"/>
    <col min="4810" max="4810" width="0" style="1" hidden="1" customWidth="1"/>
    <col min="4811" max="4811" width="17.33203125" style="1" customWidth="1"/>
    <col min="4812" max="4812" width="12.6640625" style="1" customWidth="1"/>
    <col min="4813" max="4813" width="0" style="1" hidden="1" customWidth="1"/>
    <col min="4814" max="4814" width="5.33203125" style="1" customWidth="1"/>
    <col min="4815" max="4815" width="0" style="1" hidden="1" customWidth="1"/>
    <col min="4816" max="4816" width="17" style="1" customWidth="1"/>
    <col min="4817" max="4817" width="6.33203125" style="1" customWidth="1"/>
    <col min="4818" max="4818" width="0" style="1" hidden="1" customWidth="1"/>
    <col min="4819" max="4819" width="14.33203125" style="1" customWidth="1"/>
    <col min="4820" max="4820" width="7.5546875" style="1" customWidth="1"/>
    <col min="4821" max="4821" width="0" style="1" hidden="1" customWidth="1"/>
    <col min="4822" max="4823" width="14.33203125" style="1" customWidth="1"/>
    <col min="4824" max="4824" width="20.88671875" style="1" customWidth="1"/>
    <col min="4825" max="4825" width="14.44140625" style="1" customWidth="1"/>
    <col min="4826" max="4826" width="15" style="1" customWidth="1"/>
    <col min="4827" max="4827" width="2.6640625" style="1" customWidth="1"/>
    <col min="4828" max="4828" width="11.6640625" style="1" customWidth="1"/>
    <col min="4829" max="4829" width="11.5546875" style="1" customWidth="1"/>
    <col min="4830" max="4830" width="2.33203125" style="1" customWidth="1"/>
    <col min="4831" max="4831" width="41" style="1" customWidth="1"/>
    <col min="4832" max="4832" width="14.33203125" style="1" customWidth="1"/>
    <col min="4833" max="4834" width="11.5546875" style="1" customWidth="1"/>
    <col min="4835" max="4835" width="21.88671875" style="1" customWidth="1"/>
    <col min="4836" max="5027" width="11.44140625" style="1"/>
    <col min="5028" max="5028" width="21.88671875" style="1" customWidth="1"/>
    <col min="5029" max="5029" width="13.88671875" style="1" customWidth="1"/>
    <col min="5030" max="5030" width="38.6640625" style="1" customWidth="1"/>
    <col min="5031" max="5031" width="3" style="1" bestFit="1" customWidth="1"/>
    <col min="5032" max="5032" width="32.33203125" style="1" customWidth="1"/>
    <col min="5033" max="5033" width="46.33203125" style="1" customWidth="1"/>
    <col min="5034" max="5034" width="19" style="1" customWidth="1"/>
    <col min="5035" max="5035" width="0" style="1" hidden="1" customWidth="1"/>
    <col min="5036" max="5036" width="17.6640625" style="1" customWidth="1"/>
    <col min="5037" max="5037" width="0" style="1" hidden="1" customWidth="1"/>
    <col min="5038" max="5038" width="22.33203125" style="1" customWidth="1"/>
    <col min="5039" max="5039" width="5.33203125" style="1" customWidth="1"/>
    <col min="5040" max="5040" width="36.33203125" style="1" customWidth="1"/>
    <col min="5041" max="5041" width="5.6640625" style="1" customWidth="1"/>
    <col min="5042" max="5042" width="0" style="1" hidden="1" customWidth="1"/>
    <col min="5043" max="5043" width="20.6640625" style="1" customWidth="1"/>
    <col min="5044" max="5044" width="4.88671875" style="1" customWidth="1"/>
    <col min="5045" max="5045" width="0" style="1" hidden="1" customWidth="1"/>
    <col min="5046" max="5046" width="24.6640625" style="1" customWidth="1"/>
    <col min="5047" max="5047" width="12.33203125" style="1" customWidth="1"/>
    <col min="5048" max="5048" width="0" style="1" hidden="1" customWidth="1"/>
    <col min="5049" max="5049" width="3.44140625" style="1" customWidth="1"/>
    <col min="5050" max="5050" width="0" style="1" hidden="1" customWidth="1"/>
    <col min="5051" max="5051" width="17.6640625" style="1" customWidth="1"/>
    <col min="5052" max="5052" width="3.44140625" style="1" customWidth="1"/>
    <col min="5053" max="5053" width="0" style="1" hidden="1" customWidth="1"/>
    <col min="5054" max="5054" width="23.6640625" style="1" customWidth="1"/>
    <col min="5055" max="5055" width="10" style="1" customWidth="1"/>
    <col min="5056" max="5056" width="0" style="1" hidden="1" customWidth="1"/>
    <col min="5057" max="5058" width="14.6640625" style="1" customWidth="1"/>
    <col min="5059" max="5059" width="12.88671875" style="1" customWidth="1"/>
    <col min="5060" max="5060" width="3.33203125" style="1" customWidth="1"/>
    <col min="5061" max="5061" width="30.33203125" style="1" customWidth="1"/>
    <col min="5062" max="5062" width="5" style="1" customWidth="1"/>
    <col min="5063" max="5063" width="0" style="1" hidden="1" customWidth="1"/>
    <col min="5064" max="5064" width="14.33203125" style="1" customWidth="1"/>
    <col min="5065" max="5065" width="5.6640625" style="1" customWidth="1"/>
    <col min="5066" max="5066" width="0" style="1" hidden="1" customWidth="1"/>
    <col min="5067" max="5067" width="17.33203125" style="1" customWidth="1"/>
    <col min="5068" max="5068" width="12.6640625" style="1" customWidth="1"/>
    <col min="5069" max="5069" width="0" style="1" hidden="1" customWidth="1"/>
    <col min="5070" max="5070" width="5.33203125" style="1" customWidth="1"/>
    <col min="5071" max="5071" width="0" style="1" hidden="1" customWidth="1"/>
    <col min="5072" max="5072" width="17" style="1" customWidth="1"/>
    <col min="5073" max="5073" width="6.33203125" style="1" customWidth="1"/>
    <col min="5074" max="5074" width="0" style="1" hidden="1" customWidth="1"/>
    <col min="5075" max="5075" width="14.33203125" style="1" customWidth="1"/>
    <col min="5076" max="5076" width="7.5546875" style="1" customWidth="1"/>
    <col min="5077" max="5077" width="0" style="1" hidden="1" customWidth="1"/>
    <col min="5078" max="5079" width="14.33203125" style="1" customWidth="1"/>
    <col min="5080" max="5080" width="20.88671875" style="1" customWidth="1"/>
    <col min="5081" max="5081" width="14.44140625" style="1" customWidth="1"/>
    <col min="5082" max="5082" width="15" style="1" customWidth="1"/>
    <col min="5083" max="5083" width="2.6640625" style="1" customWidth="1"/>
    <col min="5084" max="5084" width="11.6640625" style="1" customWidth="1"/>
    <col min="5085" max="5085" width="11.5546875" style="1" customWidth="1"/>
    <col min="5086" max="5086" width="2.33203125" style="1" customWidth="1"/>
    <col min="5087" max="5087" width="41" style="1" customWidth="1"/>
    <col min="5088" max="5088" width="14.33203125" style="1" customWidth="1"/>
    <col min="5089" max="5090" width="11.5546875" style="1" customWidth="1"/>
    <col min="5091" max="5091" width="21.88671875" style="1" customWidth="1"/>
    <col min="5092" max="5283" width="11.44140625" style="1"/>
    <col min="5284" max="5284" width="21.88671875" style="1" customWidth="1"/>
    <col min="5285" max="5285" width="13.88671875" style="1" customWidth="1"/>
    <col min="5286" max="5286" width="38.6640625" style="1" customWidth="1"/>
    <col min="5287" max="5287" width="3" style="1" bestFit="1" customWidth="1"/>
    <col min="5288" max="5288" width="32.33203125" style="1" customWidth="1"/>
    <col min="5289" max="5289" width="46.33203125" style="1" customWidth="1"/>
    <col min="5290" max="5290" width="19" style="1" customWidth="1"/>
    <col min="5291" max="5291" width="0" style="1" hidden="1" customWidth="1"/>
    <col min="5292" max="5292" width="17.6640625" style="1" customWidth="1"/>
    <col min="5293" max="5293" width="0" style="1" hidden="1" customWidth="1"/>
    <col min="5294" max="5294" width="22.33203125" style="1" customWidth="1"/>
    <col min="5295" max="5295" width="5.33203125" style="1" customWidth="1"/>
    <col min="5296" max="5296" width="36.33203125" style="1" customWidth="1"/>
    <col min="5297" max="5297" width="5.6640625" style="1" customWidth="1"/>
    <col min="5298" max="5298" width="0" style="1" hidden="1" customWidth="1"/>
    <col min="5299" max="5299" width="20.6640625" style="1" customWidth="1"/>
    <col min="5300" max="5300" width="4.88671875" style="1" customWidth="1"/>
    <col min="5301" max="5301" width="0" style="1" hidden="1" customWidth="1"/>
    <col min="5302" max="5302" width="24.6640625" style="1" customWidth="1"/>
    <col min="5303" max="5303" width="12.33203125" style="1" customWidth="1"/>
    <col min="5304" max="5304" width="0" style="1" hidden="1" customWidth="1"/>
    <col min="5305" max="5305" width="3.44140625" style="1" customWidth="1"/>
    <col min="5306" max="5306" width="0" style="1" hidden="1" customWidth="1"/>
    <col min="5307" max="5307" width="17.6640625" style="1" customWidth="1"/>
    <col min="5308" max="5308" width="3.44140625" style="1" customWidth="1"/>
    <col min="5309" max="5309" width="0" style="1" hidden="1" customWidth="1"/>
    <col min="5310" max="5310" width="23.6640625" style="1" customWidth="1"/>
    <col min="5311" max="5311" width="10" style="1" customWidth="1"/>
    <col min="5312" max="5312" width="0" style="1" hidden="1" customWidth="1"/>
    <col min="5313" max="5314" width="14.6640625" style="1" customWidth="1"/>
    <col min="5315" max="5315" width="12.88671875" style="1" customWidth="1"/>
    <col min="5316" max="5316" width="3.33203125" style="1" customWidth="1"/>
    <col min="5317" max="5317" width="30.33203125" style="1" customWidth="1"/>
    <col min="5318" max="5318" width="5" style="1" customWidth="1"/>
    <col min="5319" max="5319" width="0" style="1" hidden="1" customWidth="1"/>
    <col min="5320" max="5320" width="14.33203125" style="1" customWidth="1"/>
    <col min="5321" max="5321" width="5.6640625" style="1" customWidth="1"/>
    <col min="5322" max="5322" width="0" style="1" hidden="1" customWidth="1"/>
    <col min="5323" max="5323" width="17.33203125" style="1" customWidth="1"/>
    <col min="5324" max="5324" width="12.6640625" style="1" customWidth="1"/>
    <col min="5325" max="5325" width="0" style="1" hidden="1" customWidth="1"/>
    <col min="5326" max="5326" width="5.33203125" style="1" customWidth="1"/>
    <col min="5327" max="5327" width="0" style="1" hidden="1" customWidth="1"/>
    <col min="5328" max="5328" width="17" style="1" customWidth="1"/>
    <col min="5329" max="5329" width="6.33203125" style="1" customWidth="1"/>
    <col min="5330" max="5330" width="0" style="1" hidden="1" customWidth="1"/>
    <col min="5331" max="5331" width="14.33203125" style="1" customWidth="1"/>
    <col min="5332" max="5332" width="7.5546875" style="1" customWidth="1"/>
    <col min="5333" max="5333" width="0" style="1" hidden="1" customWidth="1"/>
    <col min="5334" max="5335" width="14.33203125" style="1" customWidth="1"/>
    <col min="5336" max="5336" width="20.88671875" style="1" customWidth="1"/>
    <col min="5337" max="5337" width="14.44140625" style="1" customWidth="1"/>
    <col min="5338" max="5338" width="15" style="1" customWidth="1"/>
    <col min="5339" max="5339" width="2.6640625" style="1" customWidth="1"/>
    <col min="5340" max="5340" width="11.6640625" style="1" customWidth="1"/>
    <col min="5341" max="5341" width="11.5546875" style="1" customWidth="1"/>
    <col min="5342" max="5342" width="2.33203125" style="1" customWidth="1"/>
    <col min="5343" max="5343" width="41" style="1" customWidth="1"/>
    <col min="5344" max="5344" width="14.33203125" style="1" customWidth="1"/>
    <col min="5345" max="5346" width="11.5546875" style="1" customWidth="1"/>
    <col min="5347" max="5347" width="21.88671875" style="1" customWidth="1"/>
    <col min="5348" max="5539" width="11.44140625" style="1"/>
    <col min="5540" max="5540" width="21.88671875" style="1" customWidth="1"/>
    <col min="5541" max="5541" width="13.88671875" style="1" customWidth="1"/>
    <col min="5542" max="5542" width="38.6640625" style="1" customWidth="1"/>
    <col min="5543" max="5543" width="3" style="1" bestFit="1" customWidth="1"/>
    <col min="5544" max="5544" width="32.33203125" style="1" customWidth="1"/>
    <col min="5545" max="5545" width="46.33203125" style="1" customWidth="1"/>
    <col min="5546" max="5546" width="19" style="1" customWidth="1"/>
    <col min="5547" max="5547" width="0" style="1" hidden="1" customWidth="1"/>
    <col min="5548" max="5548" width="17.6640625" style="1" customWidth="1"/>
    <col min="5549" max="5549" width="0" style="1" hidden="1" customWidth="1"/>
    <col min="5550" max="5550" width="22.33203125" style="1" customWidth="1"/>
    <col min="5551" max="5551" width="5.33203125" style="1" customWidth="1"/>
    <col min="5552" max="5552" width="36.33203125" style="1" customWidth="1"/>
    <col min="5553" max="5553" width="5.6640625" style="1" customWidth="1"/>
    <col min="5554" max="5554" width="0" style="1" hidden="1" customWidth="1"/>
    <col min="5555" max="5555" width="20.6640625" style="1" customWidth="1"/>
    <col min="5556" max="5556" width="4.88671875" style="1" customWidth="1"/>
    <col min="5557" max="5557" width="0" style="1" hidden="1" customWidth="1"/>
    <col min="5558" max="5558" width="24.6640625" style="1" customWidth="1"/>
    <col min="5559" max="5559" width="12.33203125" style="1" customWidth="1"/>
    <col min="5560" max="5560" width="0" style="1" hidden="1" customWidth="1"/>
    <col min="5561" max="5561" width="3.44140625" style="1" customWidth="1"/>
    <col min="5562" max="5562" width="0" style="1" hidden="1" customWidth="1"/>
    <col min="5563" max="5563" width="17.6640625" style="1" customWidth="1"/>
    <col min="5564" max="5564" width="3.44140625" style="1" customWidth="1"/>
    <col min="5565" max="5565" width="0" style="1" hidden="1" customWidth="1"/>
    <col min="5566" max="5566" width="23.6640625" style="1" customWidth="1"/>
    <col min="5567" max="5567" width="10" style="1" customWidth="1"/>
    <col min="5568" max="5568" width="0" style="1" hidden="1" customWidth="1"/>
    <col min="5569" max="5570" width="14.6640625" style="1" customWidth="1"/>
    <col min="5571" max="5571" width="12.88671875" style="1" customWidth="1"/>
    <col min="5572" max="5572" width="3.33203125" style="1" customWidth="1"/>
    <col min="5573" max="5573" width="30.33203125" style="1" customWidth="1"/>
    <col min="5574" max="5574" width="5" style="1" customWidth="1"/>
    <col min="5575" max="5575" width="0" style="1" hidden="1" customWidth="1"/>
    <col min="5576" max="5576" width="14.33203125" style="1" customWidth="1"/>
    <col min="5577" max="5577" width="5.6640625" style="1" customWidth="1"/>
    <col min="5578" max="5578" width="0" style="1" hidden="1" customWidth="1"/>
    <col min="5579" max="5579" width="17.33203125" style="1" customWidth="1"/>
    <col min="5580" max="5580" width="12.6640625" style="1" customWidth="1"/>
    <col min="5581" max="5581" width="0" style="1" hidden="1" customWidth="1"/>
    <col min="5582" max="5582" width="5.33203125" style="1" customWidth="1"/>
    <col min="5583" max="5583" width="0" style="1" hidden="1" customWidth="1"/>
    <col min="5584" max="5584" width="17" style="1" customWidth="1"/>
    <col min="5585" max="5585" width="6.33203125" style="1" customWidth="1"/>
    <col min="5586" max="5586" width="0" style="1" hidden="1" customWidth="1"/>
    <col min="5587" max="5587" width="14.33203125" style="1" customWidth="1"/>
    <col min="5588" max="5588" width="7.5546875" style="1" customWidth="1"/>
    <col min="5589" max="5589" width="0" style="1" hidden="1" customWidth="1"/>
    <col min="5590" max="5591" width="14.33203125" style="1" customWidth="1"/>
    <col min="5592" max="5592" width="20.88671875" style="1" customWidth="1"/>
    <col min="5593" max="5593" width="14.44140625" style="1" customWidth="1"/>
    <col min="5594" max="5594" width="15" style="1" customWidth="1"/>
    <col min="5595" max="5595" width="2.6640625" style="1" customWidth="1"/>
    <col min="5596" max="5596" width="11.6640625" style="1" customWidth="1"/>
    <col min="5597" max="5597" width="11.5546875" style="1" customWidth="1"/>
    <col min="5598" max="5598" width="2.33203125" style="1" customWidth="1"/>
    <col min="5599" max="5599" width="41" style="1" customWidth="1"/>
    <col min="5600" max="5600" width="14.33203125" style="1" customWidth="1"/>
    <col min="5601" max="5602" width="11.5546875" style="1" customWidth="1"/>
    <col min="5603" max="5603" width="21.88671875" style="1" customWidth="1"/>
    <col min="5604" max="5795" width="11.44140625" style="1"/>
    <col min="5796" max="5796" width="21.88671875" style="1" customWidth="1"/>
    <col min="5797" max="5797" width="13.88671875" style="1" customWidth="1"/>
    <col min="5798" max="5798" width="38.6640625" style="1" customWidth="1"/>
    <col min="5799" max="5799" width="3" style="1" bestFit="1" customWidth="1"/>
    <col min="5800" max="5800" width="32.33203125" style="1" customWidth="1"/>
    <col min="5801" max="5801" width="46.33203125" style="1" customWidth="1"/>
    <col min="5802" max="5802" width="19" style="1" customWidth="1"/>
    <col min="5803" max="5803" width="0" style="1" hidden="1" customWidth="1"/>
    <col min="5804" max="5804" width="17.6640625" style="1" customWidth="1"/>
    <col min="5805" max="5805" width="0" style="1" hidden="1" customWidth="1"/>
    <col min="5806" max="5806" width="22.33203125" style="1" customWidth="1"/>
    <col min="5807" max="5807" width="5.33203125" style="1" customWidth="1"/>
    <col min="5808" max="5808" width="36.33203125" style="1" customWidth="1"/>
    <col min="5809" max="5809" width="5.6640625" style="1" customWidth="1"/>
    <col min="5810" max="5810" width="0" style="1" hidden="1" customWidth="1"/>
    <col min="5811" max="5811" width="20.6640625" style="1" customWidth="1"/>
    <col min="5812" max="5812" width="4.88671875" style="1" customWidth="1"/>
    <col min="5813" max="5813" width="0" style="1" hidden="1" customWidth="1"/>
    <col min="5814" max="5814" width="24.6640625" style="1" customWidth="1"/>
    <col min="5815" max="5815" width="12.33203125" style="1" customWidth="1"/>
    <col min="5816" max="5816" width="0" style="1" hidden="1" customWidth="1"/>
    <col min="5817" max="5817" width="3.44140625" style="1" customWidth="1"/>
    <col min="5818" max="5818" width="0" style="1" hidden="1" customWidth="1"/>
    <col min="5819" max="5819" width="17.6640625" style="1" customWidth="1"/>
    <col min="5820" max="5820" width="3.44140625" style="1" customWidth="1"/>
    <col min="5821" max="5821" width="0" style="1" hidden="1" customWidth="1"/>
    <col min="5822" max="5822" width="23.6640625" style="1" customWidth="1"/>
    <col min="5823" max="5823" width="10" style="1" customWidth="1"/>
    <col min="5824" max="5824" width="0" style="1" hidden="1" customWidth="1"/>
    <col min="5825" max="5826" width="14.6640625" style="1" customWidth="1"/>
    <col min="5827" max="5827" width="12.88671875" style="1" customWidth="1"/>
    <col min="5828" max="5828" width="3.33203125" style="1" customWidth="1"/>
    <col min="5829" max="5829" width="30.33203125" style="1" customWidth="1"/>
    <col min="5830" max="5830" width="5" style="1" customWidth="1"/>
    <col min="5831" max="5831" width="0" style="1" hidden="1" customWidth="1"/>
    <col min="5832" max="5832" width="14.33203125" style="1" customWidth="1"/>
    <col min="5833" max="5833" width="5.6640625" style="1" customWidth="1"/>
    <col min="5834" max="5834" width="0" style="1" hidden="1" customWidth="1"/>
    <col min="5835" max="5835" width="17.33203125" style="1" customWidth="1"/>
    <col min="5836" max="5836" width="12.6640625" style="1" customWidth="1"/>
    <col min="5837" max="5837" width="0" style="1" hidden="1" customWidth="1"/>
    <col min="5838" max="5838" width="5.33203125" style="1" customWidth="1"/>
    <col min="5839" max="5839" width="0" style="1" hidden="1" customWidth="1"/>
    <col min="5840" max="5840" width="17" style="1" customWidth="1"/>
    <col min="5841" max="5841" width="6.33203125" style="1" customWidth="1"/>
    <col min="5842" max="5842" width="0" style="1" hidden="1" customWidth="1"/>
    <col min="5843" max="5843" width="14.33203125" style="1" customWidth="1"/>
    <col min="5844" max="5844" width="7.5546875" style="1" customWidth="1"/>
    <col min="5845" max="5845" width="0" style="1" hidden="1" customWidth="1"/>
    <col min="5846" max="5847" width="14.33203125" style="1" customWidth="1"/>
    <col min="5848" max="5848" width="20.88671875" style="1" customWidth="1"/>
    <col min="5849" max="5849" width="14.44140625" style="1" customWidth="1"/>
    <col min="5850" max="5850" width="15" style="1" customWidth="1"/>
    <col min="5851" max="5851" width="2.6640625" style="1" customWidth="1"/>
    <col min="5852" max="5852" width="11.6640625" style="1" customWidth="1"/>
    <col min="5853" max="5853" width="11.5546875" style="1" customWidth="1"/>
    <col min="5854" max="5854" width="2.33203125" style="1" customWidth="1"/>
    <col min="5855" max="5855" width="41" style="1" customWidth="1"/>
    <col min="5856" max="5856" width="14.33203125" style="1" customWidth="1"/>
    <col min="5857" max="5858" width="11.5546875" style="1" customWidth="1"/>
    <col min="5859" max="5859" width="21.88671875" style="1" customWidth="1"/>
    <col min="5860" max="6051" width="11.44140625" style="1"/>
    <col min="6052" max="6052" width="21.88671875" style="1" customWidth="1"/>
    <col min="6053" max="6053" width="13.88671875" style="1" customWidth="1"/>
    <col min="6054" max="6054" width="38.6640625" style="1" customWidth="1"/>
    <col min="6055" max="6055" width="3" style="1" bestFit="1" customWidth="1"/>
    <col min="6056" max="6056" width="32.33203125" style="1" customWidth="1"/>
    <col min="6057" max="6057" width="46.33203125" style="1" customWidth="1"/>
    <col min="6058" max="6058" width="19" style="1" customWidth="1"/>
    <col min="6059" max="6059" width="0" style="1" hidden="1" customWidth="1"/>
    <col min="6060" max="6060" width="17.6640625" style="1" customWidth="1"/>
    <col min="6061" max="6061" width="0" style="1" hidden="1" customWidth="1"/>
    <col min="6062" max="6062" width="22.33203125" style="1" customWidth="1"/>
    <col min="6063" max="6063" width="5.33203125" style="1" customWidth="1"/>
    <col min="6064" max="6064" width="36.33203125" style="1" customWidth="1"/>
    <col min="6065" max="6065" width="5.6640625" style="1" customWidth="1"/>
    <col min="6066" max="6066" width="0" style="1" hidden="1" customWidth="1"/>
    <col min="6067" max="6067" width="20.6640625" style="1" customWidth="1"/>
    <col min="6068" max="6068" width="4.88671875" style="1" customWidth="1"/>
    <col min="6069" max="6069" width="0" style="1" hidden="1" customWidth="1"/>
    <col min="6070" max="6070" width="24.6640625" style="1" customWidth="1"/>
    <col min="6071" max="6071" width="12.33203125" style="1" customWidth="1"/>
    <col min="6072" max="6072" width="0" style="1" hidden="1" customWidth="1"/>
    <col min="6073" max="6073" width="3.44140625" style="1" customWidth="1"/>
    <col min="6074" max="6074" width="0" style="1" hidden="1" customWidth="1"/>
    <col min="6075" max="6075" width="17.6640625" style="1" customWidth="1"/>
    <col min="6076" max="6076" width="3.44140625" style="1" customWidth="1"/>
    <col min="6077" max="6077" width="0" style="1" hidden="1" customWidth="1"/>
    <col min="6078" max="6078" width="23.6640625" style="1" customWidth="1"/>
    <col min="6079" max="6079" width="10" style="1" customWidth="1"/>
    <col min="6080" max="6080" width="0" style="1" hidden="1" customWidth="1"/>
    <col min="6081" max="6082" width="14.6640625" style="1" customWidth="1"/>
    <col min="6083" max="6083" width="12.88671875" style="1" customWidth="1"/>
    <col min="6084" max="6084" width="3.33203125" style="1" customWidth="1"/>
    <col min="6085" max="6085" width="30.33203125" style="1" customWidth="1"/>
    <col min="6086" max="6086" width="5" style="1" customWidth="1"/>
    <col min="6087" max="6087" width="0" style="1" hidden="1" customWidth="1"/>
    <col min="6088" max="6088" width="14.33203125" style="1" customWidth="1"/>
    <col min="6089" max="6089" width="5.6640625" style="1" customWidth="1"/>
    <col min="6090" max="6090" width="0" style="1" hidden="1" customWidth="1"/>
    <col min="6091" max="6091" width="17.33203125" style="1" customWidth="1"/>
    <col min="6092" max="6092" width="12.6640625" style="1" customWidth="1"/>
    <col min="6093" max="6093" width="0" style="1" hidden="1" customWidth="1"/>
    <col min="6094" max="6094" width="5.33203125" style="1" customWidth="1"/>
    <col min="6095" max="6095" width="0" style="1" hidden="1" customWidth="1"/>
    <col min="6096" max="6096" width="17" style="1" customWidth="1"/>
    <col min="6097" max="6097" width="6.33203125" style="1" customWidth="1"/>
    <col min="6098" max="6098" width="0" style="1" hidden="1" customWidth="1"/>
    <col min="6099" max="6099" width="14.33203125" style="1" customWidth="1"/>
    <col min="6100" max="6100" width="7.5546875" style="1" customWidth="1"/>
    <col min="6101" max="6101" width="0" style="1" hidden="1" customWidth="1"/>
    <col min="6102" max="6103" width="14.33203125" style="1" customWidth="1"/>
    <col min="6104" max="6104" width="20.88671875" style="1" customWidth="1"/>
    <col min="6105" max="6105" width="14.44140625" style="1" customWidth="1"/>
    <col min="6106" max="6106" width="15" style="1" customWidth="1"/>
    <col min="6107" max="6107" width="2.6640625" style="1" customWidth="1"/>
    <col min="6108" max="6108" width="11.6640625" style="1" customWidth="1"/>
    <col min="6109" max="6109" width="11.5546875" style="1" customWidth="1"/>
    <col min="6110" max="6110" width="2.33203125" style="1" customWidth="1"/>
    <col min="6111" max="6111" width="41" style="1" customWidth="1"/>
    <col min="6112" max="6112" width="14.33203125" style="1" customWidth="1"/>
    <col min="6113" max="6114" width="11.5546875" style="1" customWidth="1"/>
    <col min="6115" max="6115" width="21.88671875" style="1" customWidth="1"/>
    <col min="6116" max="6307" width="11.44140625" style="1"/>
    <col min="6308" max="6308" width="21.88671875" style="1" customWidth="1"/>
    <col min="6309" max="6309" width="13.88671875" style="1" customWidth="1"/>
    <col min="6310" max="6310" width="38.6640625" style="1" customWidth="1"/>
    <col min="6311" max="6311" width="3" style="1" bestFit="1" customWidth="1"/>
    <col min="6312" max="6312" width="32.33203125" style="1" customWidth="1"/>
    <col min="6313" max="6313" width="46.33203125" style="1" customWidth="1"/>
    <col min="6314" max="6314" width="19" style="1" customWidth="1"/>
    <col min="6315" max="6315" width="0" style="1" hidden="1" customWidth="1"/>
    <col min="6316" max="6316" width="17.6640625" style="1" customWidth="1"/>
    <col min="6317" max="6317" width="0" style="1" hidden="1" customWidth="1"/>
    <col min="6318" max="6318" width="22.33203125" style="1" customWidth="1"/>
    <col min="6319" max="6319" width="5.33203125" style="1" customWidth="1"/>
    <col min="6320" max="6320" width="36.33203125" style="1" customWidth="1"/>
    <col min="6321" max="6321" width="5.6640625" style="1" customWidth="1"/>
    <col min="6322" max="6322" width="0" style="1" hidden="1" customWidth="1"/>
    <col min="6323" max="6323" width="20.6640625" style="1" customWidth="1"/>
    <col min="6324" max="6324" width="4.88671875" style="1" customWidth="1"/>
    <col min="6325" max="6325" width="0" style="1" hidden="1" customWidth="1"/>
    <col min="6326" max="6326" width="24.6640625" style="1" customWidth="1"/>
    <col min="6327" max="6327" width="12.33203125" style="1" customWidth="1"/>
    <col min="6328" max="6328" width="0" style="1" hidden="1" customWidth="1"/>
    <col min="6329" max="6329" width="3.44140625" style="1" customWidth="1"/>
    <col min="6330" max="6330" width="0" style="1" hidden="1" customWidth="1"/>
    <col min="6331" max="6331" width="17.6640625" style="1" customWidth="1"/>
    <col min="6332" max="6332" width="3.44140625" style="1" customWidth="1"/>
    <col min="6333" max="6333" width="0" style="1" hidden="1" customWidth="1"/>
    <col min="6334" max="6334" width="23.6640625" style="1" customWidth="1"/>
    <col min="6335" max="6335" width="10" style="1" customWidth="1"/>
    <col min="6336" max="6336" width="0" style="1" hidden="1" customWidth="1"/>
    <col min="6337" max="6338" width="14.6640625" style="1" customWidth="1"/>
    <col min="6339" max="6339" width="12.88671875" style="1" customWidth="1"/>
    <col min="6340" max="6340" width="3.33203125" style="1" customWidth="1"/>
    <col min="6341" max="6341" width="30.33203125" style="1" customWidth="1"/>
    <col min="6342" max="6342" width="5" style="1" customWidth="1"/>
    <col min="6343" max="6343" width="0" style="1" hidden="1" customWidth="1"/>
    <col min="6344" max="6344" width="14.33203125" style="1" customWidth="1"/>
    <col min="6345" max="6345" width="5.6640625" style="1" customWidth="1"/>
    <col min="6346" max="6346" width="0" style="1" hidden="1" customWidth="1"/>
    <col min="6347" max="6347" width="17.33203125" style="1" customWidth="1"/>
    <col min="6348" max="6348" width="12.6640625" style="1" customWidth="1"/>
    <col min="6349" max="6349" width="0" style="1" hidden="1" customWidth="1"/>
    <col min="6350" max="6350" width="5.33203125" style="1" customWidth="1"/>
    <col min="6351" max="6351" width="0" style="1" hidden="1" customWidth="1"/>
    <col min="6352" max="6352" width="17" style="1" customWidth="1"/>
    <col min="6353" max="6353" width="6.33203125" style="1" customWidth="1"/>
    <col min="6354" max="6354" width="0" style="1" hidden="1" customWidth="1"/>
    <col min="6355" max="6355" width="14.33203125" style="1" customWidth="1"/>
    <col min="6356" max="6356" width="7.5546875" style="1" customWidth="1"/>
    <col min="6357" max="6357" width="0" style="1" hidden="1" customWidth="1"/>
    <col min="6358" max="6359" width="14.33203125" style="1" customWidth="1"/>
    <col min="6360" max="6360" width="20.88671875" style="1" customWidth="1"/>
    <col min="6361" max="6361" width="14.44140625" style="1" customWidth="1"/>
    <col min="6362" max="6362" width="15" style="1" customWidth="1"/>
    <col min="6363" max="6363" width="2.6640625" style="1" customWidth="1"/>
    <col min="6364" max="6364" width="11.6640625" style="1" customWidth="1"/>
    <col min="6365" max="6365" width="11.5546875" style="1" customWidth="1"/>
    <col min="6366" max="6366" width="2.33203125" style="1" customWidth="1"/>
    <col min="6367" max="6367" width="41" style="1" customWidth="1"/>
    <col min="6368" max="6368" width="14.33203125" style="1" customWidth="1"/>
    <col min="6369" max="6370" width="11.5546875" style="1" customWidth="1"/>
    <col min="6371" max="6371" width="21.88671875" style="1" customWidth="1"/>
    <col min="6372" max="6563" width="11.44140625" style="1"/>
    <col min="6564" max="6564" width="21.88671875" style="1" customWidth="1"/>
    <col min="6565" max="6565" width="13.88671875" style="1" customWidth="1"/>
    <col min="6566" max="6566" width="38.6640625" style="1" customWidth="1"/>
    <col min="6567" max="6567" width="3" style="1" bestFit="1" customWidth="1"/>
    <col min="6568" max="6568" width="32.33203125" style="1" customWidth="1"/>
    <col min="6569" max="6569" width="46.33203125" style="1" customWidth="1"/>
    <col min="6570" max="6570" width="19" style="1" customWidth="1"/>
    <col min="6571" max="6571" width="0" style="1" hidden="1" customWidth="1"/>
    <col min="6572" max="6572" width="17.6640625" style="1" customWidth="1"/>
    <col min="6573" max="6573" width="0" style="1" hidden="1" customWidth="1"/>
    <col min="6574" max="6574" width="22.33203125" style="1" customWidth="1"/>
    <col min="6575" max="6575" width="5.33203125" style="1" customWidth="1"/>
    <col min="6576" max="6576" width="36.33203125" style="1" customWidth="1"/>
    <col min="6577" max="6577" width="5.6640625" style="1" customWidth="1"/>
    <col min="6578" max="6578" width="0" style="1" hidden="1" customWidth="1"/>
    <col min="6579" max="6579" width="20.6640625" style="1" customWidth="1"/>
    <col min="6580" max="6580" width="4.88671875" style="1" customWidth="1"/>
    <col min="6581" max="6581" width="0" style="1" hidden="1" customWidth="1"/>
    <col min="6582" max="6582" width="24.6640625" style="1" customWidth="1"/>
    <col min="6583" max="6583" width="12.33203125" style="1" customWidth="1"/>
    <col min="6584" max="6584" width="0" style="1" hidden="1" customWidth="1"/>
    <col min="6585" max="6585" width="3.44140625" style="1" customWidth="1"/>
    <col min="6586" max="6586" width="0" style="1" hidden="1" customWidth="1"/>
    <col min="6587" max="6587" width="17.6640625" style="1" customWidth="1"/>
    <col min="6588" max="6588" width="3.44140625" style="1" customWidth="1"/>
    <col min="6589" max="6589" width="0" style="1" hidden="1" customWidth="1"/>
    <col min="6590" max="6590" width="23.6640625" style="1" customWidth="1"/>
    <col min="6591" max="6591" width="10" style="1" customWidth="1"/>
    <col min="6592" max="6592" width="0" style="1" hidden="1" customWidth="1"/>
    <col min="6593" max="6594" width="14.6640625" style="1" customWidth="1"/>
    <col min="6595" max="6595" width="12.88671875" style="1" customWidth="1"/>
    <col min="6596" max="6596" width="3.33203125" style="1" customWidth="1"/>
    <col min="6597" max="6597" width="30.33203125" style="1" customWidth="1"/>
    <col min="6598" max="6598" width="5" style="1" customWidth="1"/>
    <col min="6599" max="6599" width="0" style="1" hidden="1" customWidth="1"/>
    <col min="6600" max="6600" width="14.33203125" style="1" customWidth="1"/>
    <col min="6601" max="6601" width="5.6640625" style="1" customWidth="1"/>
    <col min="6602" max="6602" width="0" style="1" hidden="1" customWidth="1"/>
    <col min="6603" max="6603" width="17.33203125" style="1" customWidth="1"/>
    <col min="6604" max="6604" width="12.6640625" style="1" customWidth="1"/>
    <col min="6605" max="6605" width="0" style="1" hidden="1" customWidth="1"/>
    <col min="6606" max="6606" width="5.33203125" style="1" customWidth="1"/>
    <col min="6607" max="6607" width="0" style="1" hidden="1" customWidth="1"/>
    <col min="6608" max="6608" width="17" style="1" customWidth="1"/>
    <col min="6609" max="6609" width="6.33203125" style="1" customWidth="1"/>
    <col min="6610" max="6610" width="0" style="1" hidden="1" customWidth="1"/>
    <col min="6611" max="6611" width="14.33203125" style="1" customWidth="1"/>
    <col min="6612" max="6612" width="7.5546875" style="1" customWidth="1"/>
    <col min="6613" max="6613" width="0" style="1" hidden="1" customWidth="1"/>
    <col min="6614" max="6615" width="14.33203125" style="1" customWidth="1"/>
    <col min="6616" max="6616" width="20.88671875" style="1" customWidth="1"/>
    <col min="6617" max="6617" width="14.44140625" style="1" customWidth="1"/>
    <col min="6618" max="6618" width="15" style="1" customWidth="1"/>
    <col min="6619" max="6619" width="2.6640625" style="1" customWidth="1"/>
    <col min="6620" max="6620" width="11.6640625" style="1" customWidth="1"/>
    <col min="6621" max="6621" width="11.5546875" style="1" customWidth="1"/>
    <col min="6622" max="6622" width="2.33203125" style="1" customWidth="1"/>
    <col min="6623" max="6623" width="41" style="1" customWidth="1"/>
    <col min="6624" max="6624" width="14.33203125" style="1" customWidth="1"/>
    <col min="6625" max="6626" width="11.5546875" style="1" customWidth="1"/>
    <col min="6627" max="6627" width="21.88671875" style="1" customWidth="1"/>
    <col min="6628" max="6819" width="11.44140625" style="1"/>
    <col min="6820" max="6820" width="21.88671875" style="1" customWidth="1"/>
    <col min="6821" max="6821" width="13.88671875" style="1" customWidth="1"/>
    <col min="6822" max="6822" width="38.6640625" style="1" customWidth="1"/>
    <col min="6823" max="6823" width="3" style="1" bestFit="1" customWidth="1"/>
    <col min="6824" max="6824" width="32.33203125" style="1" customWidth="1"/>
    <col min="6825" max="6825" width="46.33203125" style="1" customWidth="1"/>
    <col min="6826" max="6826" width="19" style="1" customWidth="1"/>
    <col min="6827" max="6827" width="0" style="1" hidden="1" customWidth="1"/>
    <col min="6828" max="6828" width="17.6640625" style="1" customWidth="1"/>
    <col min="6829" max="6829" width="0" style="1" hidden="1" customWidth="1"/>
    <col min="6830" max="6830" width="22.33203125" style="1" customWidth="1"/>
    <col min="6831" max="6831" width="5.33203125" style="1" customWidth="1"/>
    <col min="6832" max="6832" width="36.33203125" style="1" customWidth="1"/>
    <col min="6833" max="6833" width="5.6640625" style="1" customWidth="1"/>
    <col min="6834" max="6834" width="0" style="1" hidden="1" customWidth="1"/>
    <col min="6835" max="6835" width="20.6640625" style="1" customWidth="1"/>
    <col min="6836" max="6836" width="4.88671875" style="1" customWidth="1"/>
    <col min="6837" max="6837" width="0" style="1" hidden="1" customWidth="1"/>
    <col min="6838" max="6838" width="24.6640625" style="1" customWidth="1"/>
    <col min="6839" max="6839" width="12.33203125" style="1" customWidth="1"/>
    <col min="6840" max="6840" width="0" style="1" hidden="1" customWidth="1"/>
    <col min="6841" max="6841" width="3.44140625" style="1" customWidth="1"/>
    <col min="6842" max="6842" width="0" style="1" hidden="1" customWidth="1"/>
    <col min="6843" max="6843" width="17.6640625" style="1" customWidth="1"/>
    <col min="6844" max="6844" width="3.44140625" style="1" customWidth="1"/>
    <col min="6845" max="6845" width="0" style="1" hidden="1" customWidth="1"/>
    <col min="6846" max="6846" width="23.6640625" style="1" customWidth="1"/>
    <col min="6847" max="6847" width="10" style="1" customWidth="1"/>
    <col min="6848" max="6848" width="0" style="1" hidden="1" customWidth="1"/>
    <col min="6849" max="6850" width="14.6640625" style="1" customWidth="1"/>
    <col min="6851" max="6851" width="12.88671875" style="1" customWidth="1"/>
    <col min="6852" max="6852" width="3.33203125" style="1" customWidth="1"/>
    <col min="6853" max="6853" width="30.33203125" style="1" customWidth="1"/>
    <col min="6854" max="6854" width="5" style="1" customWidth="1"/>
    <col min="6855" max="6855" width="0" style="1" hidden="1" customWidth="1"/>
    <col min="6856" max="6856" width="14.33203125" style="1" customWidth="1"/>
    <col min="6857" max="6857" width="5.6640625" style="1" customWidth="1"/>
    <col min="6858" max="6858" width="0" style="1" hidden="1" customWidth="1"/>
    <col min="6859" max="6859" width="17.33203125" style="1" customWidth="1"/>
    <col min="6860" max="6860" width="12.6640625" style="1" customWidth="1"/>
    <col min="6861" max="6861" width="0" style="1" hidden="1" customWidth="1"/>
    <col min="6862" max="6862" width="5.33203125" style="1" customWidth="1"/>
    <col min="6863" max="6863" width="0" style="1" hidden="1" customWidth="1"/>
    <col min="6864" max="6864" width="17" style="1" customWidth="1"/>
    <col min="6865" max="6865" width="6.33203125" style="1" customWidth="1"/>
    <col min="6866" max="6866" width="0" style="1" hidden="1" customWidth="1"/>
    <col min="6867" max="6867" width="14.33203125" style="1" customWidth="1"/>
    <col min="6868" max="6868" width="7.5546875" style="1" customWidth="1"/>
    <col min="6869" max="6869" width="0" style="1" hidden="1" customWidth="1"/>
    <col min="6870" max="6871" width="14.33203125" style="1" customWidth="1"/>
    <col min="6872" max="6872" width="20.88671875" style="1" customWidth="1"/>
    <col min="6873" max="6873" width="14.44140625" style="1" customWidth="1"/>
    <col min="6874" max="6874" width="15" style="1" customWidth="1"/>
    <col min="6875" max="6875" width="2.6640625" style="1" customWidth="1"/>
    <col min="6876" max="6876" width="11.6640625" style="1" customWidth="1"/>
    <col min="6877" max="6877" width="11.5546875" style="1" customWidth="1"/>
    <col min="6878" max="6878" width="2.33203125" style="1" customWidth="1"/>
    <col min="6879" max="6879" width="41" style="1" customWidth="1"/>
    <col min="6880" max="6880" width="14.33203125" style="1" customWidth="1"/>
    <col min="6881" max="6882" width="11.5546875" style="1" customWidth="1"/>
    <col min="6883" max="6883" width="21.88671875" style="1" customWidth="1"/>
    <col min="6884" max="7075" width="11.44140625" style="1"/>
    <col min="7076" max="7076" width="21.88671875" style="1" customWidth="1"/>
    <col min="7077" max="7077" width="13.88671875" style="1" customWidth="1"/>
    <col min="7078" max="7078" width="38.6640625" style="1" customWidth="1"/>
    <col min="7079" max="7079" width="3" style="1" bestFit="1" customWidth="1"/>
    <col min="7080" max="7080" width="32.33203125" style="1" customWidth="1"/>
    <col min="7081" max="7081" width="46.33203125" style="1" customWidth="1"/>
    <col min="7082" max="7082" width="19" style="1" customWidth="1"/>
    <col min="7083" max="7083" width="0" style="1" hidden="1" customWidth="1"/>
    <col min="7084" max="7084" width="17.6640625" style="1" customWidth="1"/>
    <col min="7085" max="7085" width="0" style="1" hidden="1" customWidth="1"/>
    <col min="7086" max="7086" width="22.33203125" style="1" customWidth="1"/>
    <col min="7087" max="7087" width="5.33203125" style="1" customWidth="1"/>
    <col min="7088" max="7088" width="36.33203125" style="1" customWidth="1"/>
    <col min="7089" max="7089" width="5.6640625" style="1" customWidth="1"/>
    <col min="7090" max="7090" width="0" style="1" hidden="1" customWidth="1"/>
    <col min="7091" max="7091" width="20.6640625" style="1" customWidth="1"/>
    <col min="7092" max="7092" width="4.88671875" style="1" customWidth="1"/>
    <col min="7093" max="7093" width="0" style="1" hidden="1" customWidth="1"/>
    <col min="7094" max="7094" width="24.6640625" style="1" customWidth="1"/>
    <col min="7095" max="7095" width="12.33203125" style="1" customWidth="1"/>
    <col min="7096" max="7096" width="0" style="1" hidden="1" customWidth="1"/>
    <col min="7097" max="7097" width="3.44140625" style="1" customWidth="1"/>
    <col min="7098" max="7098" width="0" style="1" hidden="1" customWidth="1"/>
    <col min="7099" max="7099" width="17.6640625" style="1" customWidth="1"/>
    <col min="7100" max="7100" width="3.44140625" style="1" customWidth="1"/>
    <col min="7101" max="7101" width="0" style="1" hidden="1" customWidth="1"/>
    <col min="7102" max="7102" width="23.6640625" style="1" customWidth="1"/>
    <col min="7103" max="7103" width="10" style="1" customWidth="1"/>
    <col min="7104" max="7104" width="0" style="1" hidden="1" customWidth="1"/>
    <col min="7105" max="7106" width="14.6640625" style="1" customWidth="1"/>
    <col min="7107" max="7107" width="12.88671875" style="1" customWidth="1"/>
    <col min="7108" max="7108" width="3.33203125" style="1" customWidth="1"/>
    <col min="7109" max="7109" width="30.33203125" style="1" customWidth="1"/>
    <col min="7110" max="7110" width="5" style="1" customWidth="1"/>
    <col min="7111" max="7111" width="0" style="1" hidden="1" customWidth="1"/>
    <col min="7112" max="7112" width="14.33203125" style="1" customWidth="1"/>
    <col min="7113" max="7113" width="5.6640625" style="1" customWidth="1"/>
    <col min="7114" max="7114" width="0" style="1" hidden="1" customWidth="1"/>
    <col min="7115" max="7115" width="17.33203125" style="1" customWidth="1"/>
    <col min="7116" max="7116" width="12.6640625" style="1" customWidth="1"/>
    <col min="7117" max="7117" width="0" style="1" hidden="1" customWidth="1"/>
    <col min="7118" max="7118" width="5.33203125" style="1" customWidth="1"/>
    <col min="7119" max="7119" width="0" style="1" hidden="1" customWidth="1"/>
    <col min="7120" max="7120" width="17" style="1" customWidth="1"/>
    <col min="7121" max="7121" width="6.33203125" style="1" customWidth="1"/>
    <col min="7122" max="7122" width="0" style="1" hidden="1" customWidth="1"/>
    <col min="7123" max="7123" width="14.33203125" style="1" customWidth="1"/>
    <col min="7124" max="7124" width="7.5546875" style="1" customWidth="1"/>
    <col min="7125" max="7125" width="0" style="1" hidden="1" customWidth="1"/>
    <col min="7126" max="7127" width="14.33203125" style="1" customWidth="1"/>
    <col min="7128" max="7128" width="20.88671875" style="1" customWidth="1"/>
    <col min="7129" max="7129" width="14.44140625" style="1" customWidth="1"/>
    <col min="7130" max="7130" width="15" style="1" customWidth="1"/>
    <col min="7131" max="7131" width="2.6640625" style="1" customWidth="1"/>
    <col min="7132" max="7132" width="11.6640625" style="1" customWidth="1"/>
    <col min="7133" max="7133" width="11.5546875" style="1" customWidth="1"/>
    <col min="7134" max="7134" width="2.33203125" style="1" customWidth="1"/>
    <col min="7135" max="7135" width="41" style="1" customWidth="1"/>
    <col min="7136" max="7136" width="14.33203125" style="1" customWidth="1"/>
    <col min="7137" max="7138" width="11.5546875" style="1" customWidth="1"/>
    <col min="7139" max="7139" width="21.88671875" style="1" customWidth="1"/>
    <col min="7140" max="7331" width="11.44140625" style="1"/>
    <col min="7332" max="7332" width="21.88671875" style="1" customWidth="1"/>
    <col min="7333" max="7333" width="13.88671875" style="1" customWidth="1"/>
    <col min="7334" max="7334" width="38.6640625" style="1" customWidth="1"/>
    <col min="7335" max="7335" width="3" style="1" bestFit="1" customWidth="1"/>
    <col min="7336" max="7336" width="32.33203125" style="1" customWidth="1"/>
    <col min="7337" max="7337" width="46.33203125" style="1" customWidth="1"/>
    <col min="7338" max="7338" width="19" style="1" customWidth="1"/>
    <col min="7339" max="7339" width="0" style="1" hidden="1" customWidth="1"/>
    <col min="7340" max="7340" width="17.6640625" style="1" customWidth="1"/>
    <col min="7341" max="7341" width="0" style="1" hidden="1" customWidth="1"/>
    <col min="7342" max="7342" width="22.33203125" style="1" customWidth="1"/>
    <col min="7343" max="7343" width="5.33203125" style="1" customWidth="1"/>
    <col min="7344" max="7344" width="36.33203125" style="1" customWidth="1"/>
    <col min="7345" max="7345" width="5.6640625" style="1" customWidth="1"/>
    <col min="7346" max="7346" width="0" style="1" hidden="1" customWidth="1"/>
    <col min="7347" max="7347" width="20.6640625" style="1" customWidth="1"/>
    <col min="7348" max="7348" width="4.88671875" style="1" customWidth="1"/>
    <col min="7349" max="7349" width="0" style="1" hidden="1" customWidth="1"/>
    <col min="7350" max="7350" width="24.6640625" style="1" customWidth="1"/>
    <col min="7351" max="7351" width="12.33203125" style="1" customWidth="1"/>
    <col min="7352" max="7352" width="0" style="1" hidden="1" customWidth="1"/>
    <col min="7353" max="7353" width="3.44140625" style="1" customWidth="1"/>
    <col min="7354" max="7354" width="0" style="1" hidden="1" customWidth="1"/>
    <col min="7355" max="7355" width="17.6640625" style="1" customWidth="1"/>
    <col min="7356" max="7356" width="3.44140625" style="1" customWidth="1"/>
    <col min="7357" max="7357" width="0" style="1" hidden="1" customWidth="1"/>
    <col min="7358" max="7358" width="23.6640625" style="1" customWidth="1"/>
    <col min="7359" max="7359" width="10" style="1" customWidth="1"/>
    <col min="7360" max="7360" width="0" style="1" hidden="1" customWidth="1"/>
    <col min="7361" max="7362" width="14.6640625" style="1" customWidth="1"/>
    <col min="7363" max="7363" width="12.88671875" style="1" customWidth="1"/>
    <col min="7364" max="7364" width="3.33203125" style="1" customWidth="1"/>
    <col min="7365" max="7365" width="30.33203125" style="1" customWidth="1"/>
    <col min="7366" max="7366" width="5" style="1" customWidth="1"/>
    <col min="7367" max="7367" width="0" style="1" hidden="1" customWidth="1"/>
    <col min="7368" max="7368" width="14.33203125" style="1" customWidth="1"/>
    <col min="7369" max="7369" width="5.6640625" style="1" customWidth="1"/>
    <col min="7370" max="7370" width="0" style="1" hidden="1" customWidth="1"/>
    <col min="7371" max="7371" width="17.33203125" style="1" customWidth="1"/>
    <col min="7372" max="7372" width="12.6640625" style="1" customWidth="1"/>
    <col min="7373" max="7373" width="0" style="1" hidden="1" customWidth="1"/>
    <col min="7374" max="7374" width="5.33203125" style="1" customWidth="1"/>
    <col min="7375" max="7375" width="0" style="1" hidden="1" customWidth="1"/>
    <col min="7376" max="7376" width="17" style="1" customWidth="1"/>
    <col min="7377" max="7377" width="6.33203125" style="1" customWidth="1"/>
    <col min="7378" max="7378" width="0" style="1" hidden="1" customWidth="1"/>
    <col min="7379" max="7379" width="14.33203125" style="1" customWidth="1"/>
    <col min="7380" max="7380" width="7.5546875" style="1" customWidth="1"/>
    <col min="7381" max="7381" width="0" style="1" hidden="1" customWidth="1"/>
    <col min="7382" max="7383" width="14.33203125" style="1" customWidth="1"/>
    <col min="7384" max="7384" width="20.88671875" style="1" customWidth="1"/>
    <col min="7385" max="7385" width="14.44140625" style="1" customWidth="1"/>
    <col min="7386" max="7386" width="15" style="1" customWidth="1"/>
    <col min="7387" max="7387" width="2.6640625" style="1" customWidth="1"/>
    <col min="7388" max="7388" width="11.6640625" style="1" customWidth="1"/>
    <col min="7389" max="7389" width="11.5546875" style="1" customWidth="1"/>
    <col min="7390" max="7390" width="2.33203125" style="1" customWidth="1"/>
    <col min="7391" max="7391" width="41" style="1" customWidth="1"/>
    <col min="7392" max="7392" width="14.33203125" style="1" customWidth="1"/>
    <col min="7393" max="7394" width="11.5546875" style="1" customWidth="1"/>
    <col min="7395" max="7395" width="21.88671875" style="1" customWidth="1"/>
    <col min="7396" max="7587" width="11.44140625" style="1"/>
    <col min="7588" max="7588" width="21.88671875" style="1" customWidth="1"/>
    <col min="7589" max="7589" width="13.88671875" style="1" customWidth="1"/>
    <col min="7590" max="7590" width="38.6640625" style="1" customWidth="1"/>
    <col min="7591" max="7591" width="3" style="1" bestFit="1" customWidth="1"/>
    <col min="7592" max="7592" width="32.33203125" style="1" customWidth="1"/>
    <col min="7593" max="7593" width="46.33203125" style="1" customWidth="1"/>
    <col min="7594" max="7594" width="19" style="1" customWidth="1"/>
    <col min="7595" max="7595" width="0" style="1" hidden="1" customWidth="1"/>
    <col min="7596" max="7596" width="17.6640625" style="1" customWidth="1"/>
    <col min="7597" max="7597" width="0" style="1" hidden="1" customWidth="1"/>
    <col min="7598" max="7598" width="22.33203125" style="1" customWidth="1"/>
    <col min="7599" max="7599" width="5.33203125" style="1" customWidth="1"/>
    <col min="7600" max="7600" width="36.33203125" style="1" customWidth="1"/>
    <col min="7601" max="7601" width="5.6640625" style="1" customWidth="1"/>
    <col min="7602" max="7602" width="0" style="1" hidden="1" customWidth="1"/>
    <col min="7603" max="7603" width="20.6640625" style="1" customWidth="1"/>
    <col min="7604" max="7604" width="4.88671875" style="1" customWidth="1"/>
    <col min="7605" max="7605" width="0" style="1" hidden="1" customWidth="1"/>
    <col min="7606" max="7606" width="24.6640625" style="1" customWidth="1"/>
    <col min="7607" max="7607" width="12.33203125" style="1" customWidth="1"/>
    <col min="7608" max="7608" width="0" style="1" hidden="1" customWidth="1"/>
    <col min="7609" max="7609" width="3.44140625" style="1" customWidth="1"/>
    <col min="7610" max="7610" width="0" style="1" hidden="1" customWidth="1"/>
    <col min="7611" max="7611" width="17.6640625" style="1" customWidth="1"/>
    <col min="7612" max="7612" width="3.44140625" style="1" customWidth="1"/>
    <col min="7613" max="7613" width="0" style="1" hidden="1" customWidth="1"/>
    <col min="7614" max="7614" width="23.6640625" style="1" customWidth="1"/>
    <col min="7615" max="7615" width="10" style="1" customWidth="1"/>
    <col min="7616" max="7616" width="0" style="1" hidden="1" customWidth="1"/>
    <col min="7617" max="7618" width="14.6640625" style="1" customWidth="1"/>
    <col min="7619" max="7619" width="12.88671875" style="1" customWidth="1"/>
    <col min="7620" max="7620" width="3.33203125" style="1" customWidth="1"/>
    <col min="7621" max="7621" width="30.33203125" style="1" customWidth="1"/>
    <col min="7622" max="7622" width="5" style="1" customWidth="1"/>
    <col min="7623" max="7623" width="0" style="1" hidden="1" customWidth="1"/>
    <col min="7624" max="7624" width="14.33203125" style="1" customWidth="1"/>
    <col min="7625" max="7625" width="5.6640625" style="1" customWidth="1"/>
    <col min="7626" max="7626" width="0" style="1" hidden="1" customWidth="1"/>
    <col min="7627" max="7627" width="17.33203125" style="1" customWidth="1"/>
    <col min="7628" max="7628" width="12.6640625" style="1" customWidth="1"/>
    <col min="7629" max="7629" width="0" style="1" hidden="1" customWidth="1"/>
    <col min="7630" max="7630" width="5.33203125" style="1" customWidth="1"/>
    <col min="7631" max="7631" width="0" style="1" hidden="1" customWidth="1"/>
    <col min="7632" max="7632" width="17" style="1" customWidth="1"/>
    <col min="7633" max="7633" width="6.33203125" style="1" customWidth="1"/>
    <col min="7634" max="7634" width="0" style="1" hidden="1" customWidth="1"/>
    <col min="7635" max="7635" width="14.33203125" style="1" customWidth="1"/>
    <col min="7636" max="7636" width="7.5546875" style="1" customWidth="1"/>
    <col min="7637" max="7637" width="0" style="1" hidden="1" customWidth="1"/>
    <col min="7638" max="7639" width="14.33203125" style="1" customWidth="1"/>
    <col min="7640" max="7640" width="20.88671875" style="1" customWidth="1"/>
    <col min="7641" max="7641" width="14.44140625" style="1" customWidth="1"/>
    <col min="7642" max="7642" width="15" style="1" customWidth="1"/>
    <col min="7643" max="7643" width="2.6640625" style="1" customWidth="1"/>
    <col min="7644" max="7644" width="11.6640625" style="1" customWidth="1"/>
    <col min="7645" max="7645" width="11.5546875" style="1" customWidth="1"/>
    <col min="7646" max="7646" width="2.33203125" style="1" customWidth="1"/>
    <col min="7647" max="7647" width="41" style="1" customWidth="1"/>
    <col min="7648" max="7648" width="14.33203125" style="1" customWidth="1"/>
    <col min="7649" max="7650" width="11.5546875" style="1" customWidth="1"/>
    <col min="7651" max="7651" width="21.88671875" style="1" customWidth="1"/>
    <col min="7652" max="7843" width="11.44140625" style="1"/>
    <col min="7844" max="7844" width="21.88671875" style="1" customWidth="1"/>
    <col min="7845" max="7845" width="13.88671875" style="1" customWidth="1"/>
    <col min="7846" max="7846" width="38.6640625" style="1" customWidth="1"/>
    <col min="7847" max="7847" width="3" style="1" bestFit="1" customWidth="1"/>
    <col min="7848" max="7848" width="32.33203125" style="1" customWidth="1"/>
    <col min="7849" max="7849" width="46.33203125" style="1" customWidth="1"/>
    <col min="7850" max="7850" width="19" style="1" customWidth="1"/>
    <col min="7851" max="7851" width="0" style="1" hidden="1" customWidth="1"/>
    <col min="7852" max="7852" width="17.6640625" style="1" customWidth="1"/>
    <col min="7853" max="7853" width="0" style="1" hidden="1" customWidth="1"/>
    <col min="7854" max="7854" width="22.33203125" style="1" customWidth="1"/>
    <col min="7855" max="7855" width="5.33203125" style="1" customWidth="1"/>
    <col min="7856" max="7856" width="36.33203125" style="1" customWidth="1"/>
    <col min="7857" max="7857" width="5.6640625" style="1" customWidth="1"/>
    <col min="7858" max="7858" width="0" style="1" hidden="1" customWidth="1"/>
    <col min="7859" max="7859" width="20.6640625" style="1" customWidth="1"/>
    <col min="7860" max="7860" width="4.88671875" style="1" customWidth="1"/>
    <col min="7861" max="7861" width="0" style="1" hidden="1" customWidth="1"/>
    <col min="7862" max="7862" width="24.6640625" style="1" customWidth="1"/>
    <col min="7863" max="7863" width="12.33203125" style="1" customWidth="1"/>
    <col min="7864" max="7864" width="0" style="1" hidden="1" customWidth="1"/>
    <col min="7865" max="7865" width="3.44140625" style="1" customWidth="1"/>
    <col min="7866" max="7866" width="0" style="1" hidden="1" customWidth="1"/>
    <col min="7867" max="7867" width="17.6640625" style="1" customWidth="1"/>
    <col min="7868" max="7868" width="3.44140625" style="1" customWidth="1"/>
    <col min="7869" max="7869" width="0" style="1" hidden="1" customWidth="1"/>
    <col min="7870" max="7870" width="23.6640625" style="1" customWidth="1"/>
    <col min="7871" max="7871" width="10" style="1" customWidth="1"/>
    <col min="7872" max="7872" width="0" style="1" hidden="1" customWidth="1"/>
    <col min="7873" max="7874" width="14.6640625" style="1" customWidth="1"/>
    <col min="7875" max="7875" width="12.88671875" style="1" customWidth="1"/>
    <col min="7876" max="7876" width="3.33203125" style="1" customWidth="1"/>
    <col min="7877" max="7877" width="30.33203125" style="1" customWidth="1"/>
    <col min="7878" max="7878" width="5" style="1" customWidth="1"/>
    <col min="7879" max="7879" width="0" style="1" hidden="1" customWidth="1"/>
    <col min="7880" max="7880" width="14.33203125" style="1" customWidth="1"/>
    <col min="7881" max="7881" width="5.6640625" style="1" customWidth="1"/>
    <col min="7882" max="7882" width="0" style="1" hidden="1" customWidth="1"/>
    <col min="7883" max="7883" width="17.33203125" style="1" customWidth="1"/>
    <col min="7884" max="7884" width="12.6640625" style="1" customWidth="1"/>
    <col min="7885" max="7885" width="0" style="1" hidden="1" customWidth="1"/>
    <col min="7886" max="7886" width="5.33203125" style="1" customWidth="1"/>
    <col min="7887" max="7887" width="0" style="1" hidden="1" customWidth="1"/>
    <col min="7888" max="7888" width="17" style="1" customWidth="1"/>
    <col min="7889" max="7889" width="6.33203125" style="1" customWidth="1"/>
    <col min="7890" max="7890" width="0" style="1" hidden="1" customWidth="1"/>
    <col min="7891" max="7891" width="14.33203125" style="1" customWidth="1"/>
    <col min="7892" max="7892" width="7.5546875" style="1" customWidth="1"/>
    <col min="7893" max="7893" width="0" style="1" hidden="1" customWidth="1"/>
    <col min="7894" max="7895" width="14.33203125" style="1" customWidth="1"/>
    <col min="7896" max="7896" width="20.88671875" style="1" customWidth="1"/>
    <col min="7897" max="7897" width="14.44140625" style="1" customWidth="1"/>
    <col min="7898" max="7898" width="15" style="1" customWidth="1"/>
    <col min="7899" max="7899" width="2.6640625" style="1" customWidth="1"/>
    <col min="7900" max="7900" width="11.6640625" style="1" customWidth="1"/>
    <col min="7901" max="7901" width="11.5546875" style="1" customWidth="1"/>
    <col min="7902" max="7902" width="2.33203125" style="1" customWidth="1"/>
    <col min="7903" max="7903" width="41" style="1" customWidth="1"/>
    <col min="7904" max="7904" width="14.33203125" style="1" customWidth="1"/>
    <col min="7905" max="7906" width="11.5546875" style="1" customWidth="1"/>
    <col min="7907" max="7907" width="21.88671875" style="1" customWidth="1"/>
    <col min="7908" max="8099" width="11.44140625" style="1"/>
    <col min="8100" max="8100" width="21.88671875" style="1" customWidth="1"/>
    <col min="8101" max="8101" width="13.88671875" style="1" customWidth="1"/>
    <col min="8102" max="8102" width="38.6640625" style="1" customWidth="1"/>
    <col min="8103" max="8103" width="3" style="1" bestFit="1" customWidth="1"/>
    <col min="8104" max="8104" width="32.33203125" style="1" customWidth="1"/>
    <col min="8105" max="8105" width="46.33203125" style="1" customWidth="1"/>
    <col min="8106" max="8106" width="19" style="1" customWidth="1"/>
    <col min="8107" max="8107" width="0" style="1" hidden="1" customWidth="1"/>
    <col min="8108" max="8108" width="17.6640625" style="1" customWidth="1"/>
    <col min="8109" max="8109" width="0" style="1" hidden="1" customWidth="1"/>
    <col min="8110" max="8110" width="22.33203125" style="1" customWidth="1"/>
    <col min="8111" max="8111" width="5.33203125" style="1" customWidth="1"/>
    <col min="8112" max="8112" width="36.33203125" style="1" customWidth="1"/>
    <col min="8113" max="8113" width="5.6640625" style="1" customWidth="1"/>
    <col min="8114" max="8114" width="0" style="1" hidden="1" customWidth="1"/>
    <col min="8115" max="8115" width="20.6640625" style="1" customWidth="1"/>
    <col min="8116" max="8116" width="4.88671875" style="1" customWidth="1"/>
    <col min="8117" max="8117" width="0" style="1" hidden="1" customWidth="1"/>
    <col min="8118" max="8118" width="24.6640625" style="1" customWidth="1"/>
    <col min="8119" max="8119" width="12.33203125" style="1" customWidth="1"/>
    <col min="8120" max="8120" width="0" style="1" hidden="1" customWidth="1"/>
    <col min="8121" max="8121" width="3.44140625" style="1" customWidth="1"/>
    <col min="8122" max="8122" width="0" style="1" hidden="1" customWidth="1"/>
    <col min="8123" max="8123" width="17.6640625" style="1" customWidth="1"/>
    <col min="8124" max="8124" width="3.44140625" style="1" customWidth="1"/>
    <col min="8125" max="8125" width="0" style="1" hidden="1" customWidth="1"/>
    <col min="8126" max="8126" width="23.6640625" style="1" customWidth="1"/>
    <col min="8127" max="8127" width="10" style="1" customWidth="1"/>
    <col min="8128" max="8128" width="0" style="1" hidden="1" customWidth="1"/>
    <col min="8129" max="8130" width="14.6640625" style="1" customWidth="1"/>
    <col min="8131" max="8131" width="12.88671875" style="1" customWidth="1"/>
    <col min="8132" max="8132" width="3.33203125" style="1" customWidth="1"/>
    <col min="8133" max="8133" width="30.33203125" style="1" customWidth="1"/>
    <col min="8134" max="8134" width="5" style="1" customWidth="1"/>
    <col min="8135" max="8135" width="0" style="1" hidden="1" customWidth="1"/>
    <col min="8136" max="8136" width="14.33203125" style="1" customWidth="1"/>
    <col min="8137" max="8137" width="5.6640625" style="1" customWidth="1"/>
    <col min="8138" max="8138" width="0" style="1" hidden="1" customWidth="1"/>
    <col min="8139" max="8139" width="17.33203125" style="1" customWidth="1"/>
    <col min="8140" max="8140" width="12.6640625" style="1" customWidth="1"/>
    <col min="8141" max="8141" width="0" style="1" hidden="1" customWidth="1"/>
    <col min="8142" max="8142" width="5.33203125" style="1" customWidth="1"/>
    <col min="8143" max="8143" width="0" style="1" hidden="1" customWidth="1"/>
    <col min="8144" max="8144" width="17" style="1" customWidth="1"/>
    <col min="8145" max="8145" width="6.33203125" style="1" customWidth="1"/>
    <col min="8146" max="8146" width="0" style="1" hidden="1" customWidth="1"/>
    <col min="8147" max="8147" width="14.33203125" style="1" customWidth="1"/>
    <col min="8148" max="8148" width="7.5546875" style="1" customWidth="1"/>
    <col min="8149" max="8149" width="0" style="1" hidden="1" customWidth="1"/>
    <col min="8150" max="8151" width="14.33203125" style="1" customWidth="1"/>
    <col min="8152" max="8152" width="20.88671875" style="1" customWidth="1"/>
    <col min="8153" max="8153" width="14.44140625" style="1" customWidth="1"/>
    <col min="8154" max="8154" width="15" style="1" customWidth="1"/>
    <col min="8155" max="8155" width="2.6640625" style="1" customWidth="1"/>
    <col min="8156" max="8156" width="11.6640625" style="1" customWidth="1"/>
    <col min="8157" max="8157" width="11.5546875" style="1" customWidth="1"/>
    <col min="8158" max="8158" width="2.33203125" style="1" customWidth="1"/>
    <col min="8159" max="8159" width="41" style="1" customWidth="1"/>
    <col min="8160" max="8160" width="14.33203125" style="1" customWidth="1"/>
    <col min="8161" max="8162" width="11.5546875" style="1" customWidth="1"/>
    <col min="8163" max="8163" width="21.88671875" style="1" customWidth="1"/>
    <col min="8164" max="8355" width="11.44140625" style="1"/>
    <col min="8356" max="8356" width="21.88671875" style="1" customWidth="1"/>
    <col min="8357" max="8357" width="13.88671875" style="1" customWidth="1"/>
    <col min="8358" max="8358" width="38.6640625" style="1" customWidth="1"/>
    <col min="8359" max="8359" width="3" style="1" bestFit="1" customWidth="1"/>
    <col min="8360" max="8360" width="32.33203125" style="1" customWidth="1"/>
    <col min="8361" max="8361" width="46.33203125" style="1" customWidth="1"/>
    <col min="8362" max="8362" width="19" style="1" customWidth="1"/>
    <col min="8363" max="8363" width="0" style="1" hidden="1" customWidth="1"/>
    <col min="8364" max="8364" width="17.6640625" style="1" customWidth="1"/>
    <col min="8365" max="8365" width="0" style="1" hidden="1" customWidth="1"/>
    <col min="8366" max="8366" width="22.33203125" style="1" customWidth="1"/>
    <col min="8367" max="8367" width="5.33203125" style="1" customWidth="1"/>
    <col min="8368" max="8368" width="36.33203125" style="1" customWidth="1"/>
    <col min="8369" max="8369" width="5.6640625" style="1" customWidth="1"/>
    <col min="8370" max="8370" width="0" style="1" hidden="1" customWidth="1"/>
    <col min="8371" max="8371" width="20.6640625" style="1" customWidth="1"/>
    <col min="8372" max="8372" width="4.88671875" style="1" customWidth="1"/>
    <col min="8373" max="8373" width="0" style="1" hidden="1" customWidth="1"/>
    <col min="8374" max="8374" width="24.6640625" style="1" customWidth="1"/>
    <col min="8375" max="8375" width="12.33203125" style="1" customWidth="1"/>
    <col min="8376" max="8376" width="0" style="1" hidden="1" customWidth="1"/>
    <col min="8377" max="8377" width="3.44140625" style="1" customWidth="1"/>
    <col min="8378" max="8378" width="0" style="1" hidden="1" customWidth="1"/>
    <col min="8379" max="8379" width="17.6640625" style="1" customWidth="1"/>
    <col min="8380" max="8380" width="3.44140625" style="1" customWidth="1"/>
    <col min="8381" max="8381" width="0" style="1" hidden="1" customWidth="1"/>
    <col min="8382" max="8382" width="23.6640625" style="1" customWidth="1"/>
    <col min="8383" max="8383" width="10" style="1" customWidth="1"/>
    <col min="8384" max="8384" width="0" style="1" hidden="1" customWidth="1"/>
    <col min="8385" max="8386" width="14.6640625" style="1" customWidth="1"/>
    <col min="8387" max="8387" width="12.88671875" style="1" customWidth="1"/>
    <col min="8388" max="8388" width="3.33203125" style="1" customWidth="1"/>
    <col min="8389" max="8389" width="30.33203125" style="1" customWidth="1"/>
    <col min="8390" max="8390" width="5" style="1" customWidth="1"/>
    <col min="8391" max="8391" width="0" style="1" hidden="1" customWidth="1"/>
    <col min="8392" max="8392" width="14.33203125" style="1" customWidth="1"/>
    <col min="8393" max="8393" width="5.6640625" style="1" customWidth="1"/>
    <col min="8394" max="8394" width="0" style="1" hidden="1" customWidth="1"/>
    <col min="8395" max="8395" width="17.33203125" style="1" customWidth="1"/>
    <col min="8396" max="8396" width="12.6640625" style="1" customWidth="1"/>
    <col min="8397" max="8397" width="0" style="1" hidden="1" customWidth="1"/>
    <col min="8398" max="8398" width="5.33203125" style="1" customWidth="1"/>
    <col min="8399" max="8399" width="0" style="1" hidden="1" customWidth="1"/>
    <col min="8400" max="8400" width="17" style="1" customWidth="1"/>
    <col min="8401" max="8401" width="6.33203125" style="1" customWidth="1"/>
    <col min="8402" max="8402" width="0" style="1" hidden="1" customWidth="1"/>
    <col min="8403" max="8403" width="14.33203125" style="1" customWidth="1"/>
    <col min="8404" max="8404" width="7.5546875" style="1" customWidth="1"/>
    <col min="8405" max="8405" width="0" style="1" hidden="1" customWidth="1"/>
    <col min="8406" max="8407" width="14.33203125" style="1" customWidth="1"/>
    <col min="8408" max="8408" width="20.88671875" style="1" customWidth="1"/>
    <col min="8409" max="8409" width="14.44140625" style="1" customWidth="1"/>
    <col min="8410" max="8410" width="15" style="1" customWidth="1"/>
    <col min="8411" max="8411" width="2.6640625" style="1" customWidth="1"/>
    <col min="8412" max="8412" width="11.6640625" style="1" customWidth="1"/>
    <col min="8413" max="8413" width="11.5546875" style="1" customWidth="1"/>
    <col min="8414" max="8414" width="2.33203125" style="1" customWidth="1"/>
    <col min="8415" max="8415" width="41" style="1" customWidth="1"/>
    <col min="8416" max="8416" width="14.33203125" style="1" customWidth="1"/>
    <col min="8417" max="8418" width="11.5546875" style="1" customWidth="1"/>
    <col min="8419" max="8419" width="21.88671875" style="1" customWidth="1"/>
    <col min="8420" max="8611" width="11.44140625" style="1"/>
    <col min="8612" max="8612" width="21.88671875" style="1" customWidth="1"/>
    <col min="8613" max="8613" width="13.88671875" style="1" customWidth="1"/>
    <col min="8614" max="8614" width="38.6640625" style="1" customWidth="1"/>
    <col min="8615" max="8615" width="3" style="1" bestFit="1" customWidth="1"/>
    <col min="8616" max="8616" width="32.33203125" style="1" customWidth="1"/>
    <col min="8617" max="8617" width="46.33203125" style="1" customWidth="1"/>
    <col min="8618" max="8618" width="19" style="1" customWidth="1"/>
    <col min="8619" max="8619" width="0" style="1" hidden="1" customWidth="1"/>
    <col min="8620" max="8620" width="17.6640625" style="1" customWidth="1"/>
    <col min="8621" max="8621" width="0" style="1" hidden="1" customWidth="1"/>
    <col min="8622" max="8622" width="22.33203125" style="1" customWidth="1"/>
    <col min="8623" max="8623" width="5.33203125" style="1" customWidth="1"/>
    <col min="8624" max="8624" width="36.33203125" style="1" customWidth="1"/>
    <col min="8625" max="8625" width="5.6640625" style="1" customWidth="1"/>
    <col min="8626" max="8626" width="0" style="1" hidden="1" customWidth="1"/>
    <col min="8627" max="8627" width="20.6640625" style="1" customWidth="1"/>
    <col min="8628" max="8628" width="4.88671875" style="1" customWidth="1"/>
    <col min="8629" max="8629" width="0" style="1" hidden="1" customWidth="1"/>
    <col min="8630" max="8630" width="24.6640625" style="1" customWidth="1"/>
    <col min="8631" max="8631" width="12.33203125" style="1" customWidth="1"/>
    <col min="8632" max="8632" width="0" style="1" hidden="1" customWidth="1"/>
    <col min="8633" max="8633" width="3.44140625" style="1" customWidth="1"/>
    <col min="8634" max="8634" width="0" style="1" hidden="1" customWidth="1"/>
    <col min="8635" max="8635" width="17.6640625" style="1" customWidth="1"/>
    <col min="8636" max="8636" width="3.44140625" style="1" customWidth="1"/>
    <col min="8637" max="8637" width="0" style="1" hidden="1" customWidth="1"/>
    <col min="8638" max="8638" width="23.6640625" style="1" customWidth="1"/>
    <col min="8639" max="8639" width="10" style="1" customWidth="1"/>
    <col min="8640" max="8640" width="0" style="1" hidden="1" customWidth="1"/>
    <col min="8641" max="8642" width="14.6640625" style="1" customWidth="1"/>
    <col min="8643" max="8643" width="12.88671875" style="1" customWidth="1"/>
    <col min="8644" max="8644" width="3.33203125" style="1" customWidth="1"/>
    <col min="8645" max="8645" width="30.33203125" style="1" customWidth="1"/>
    <col min="8646" max="8646" width="5" style="1" customWidth="1"/>
    <col min="8647" max="8647" width="0" style="1" hidden="1" customWidth="1"/>
    <col min="8648" max="8648" width="14.33203125" style="1" customWidth="1"/>
    <col min="8649" max="8649" width="5.6640625" style="1" customWidth="1"/>
    <col min="8650" max="8650" width="0" style="1" hidden="1" customWidth="1"/>
    <col min="8651" max="8651" width="17.33203125" style="1" customWidth="1"/>
    <col min="8652" max="8652" width="12.6640625" style="1" customWidth="1"/>
    <col min="8653" max="8653" width="0" style="1" hidden="1" customWidth="1"/>
    <col min="8654" max="8654" width="5.33203125" style="1" customWidth="1"/>
    <col min="8655" max="8655" width="0" style="1" hidden="1" customWidth="1"/>
    <col min="8656" max="8656" width="17" style="1" customWidth="1"/>
    <col min="8657" max="8657" width="6.33203125" style="1" customWidth="1"/>
    <col min="8658" max="8658" width="0" style="1" hidden="1" customWidth="1"/>
    <col min="8659" max="8659" width="14.33203125" style="1" customWidth="1"/>
    <col min="8660" max="8660" width="7.5546875" style="1" customWidth="1"/>
    <col min="8661" max="8661" width="0" style="1" hidden="1" customWidth="1"/>
    <col min="8662" max="8663" width="14.33203125" style="1" customWidth="1"/>
    <col min="8664" max="8664" width="20.88671875" style="1" customWidth="1"/>
    <col min="8665" max="8665" width="14.44140625" style="1" customWidth="1"/>
    <col min="8666" max="8666" width="15" style="1" customWidth="1"/>
    <col min="8667" max="8667" width="2.6640625" style="1" customWidth="1"/>
    <col min="8668" max="8668" width="11.6640625" style="1" customWidth="1"/>
    <col min="8669" max="8669" width="11.5546875" style="1" customWidth="1"/>
    <col min="8670" max="8670" width="2.33203125" style="1" customWidth="1"/>
    <col min="8671" max="8671" width="41" style="1" customWidth="1"/>
    <col min="8672" max="8672" width="14.33203125" style="1" customWidth="1"/>
    <col min="8673" max="8674" width="11.5546875" style="1" customWidth="1"/>
    <col min="8675" max="8675" width="21.88671875" style="1" customWidth="1"/>
    <col min="8676" max="8867" width="11.44140625" style="1"/>
    <col min="8868" max="8868" width="21.88671875" style="1" customWidth="1"/>
    <col min="8869" max="8869" width="13.88671875" style="1" customWidth="1"/>
    <col min="8870" max="8870" width="38.6640625" style="1" customWidth="1"/>
    <col min="8871" max="8871" width="3" style="1" bestFit="1" customWidth="1"/>
    <col min="8872" max="8872" width="32.33203125" style="1" customWidth="1"/>
    <col min="8873" max="8873" width="46.33203125" style="1" customWidth="1"/>
    <col min="8874" max="8874" width="19" style="1" customWidth="1"/>
    <col min="8875" max="8875" width="0" style="1" hidden="1" customWidth="1"/>
    <col min="8876" max="8876" width="17.6640625" style="1" customWidth="1"/>
    <col min="8877" max="8877" width="0" style="1" hidden="1" customWidth="1"/>
    <col min="8878" max="8878" width="22.33203125" style="1" customWidth="1"/>
    <col min="8879" max="8879" width="5.33203125" style="1" customWidth="1"/>
    <col min="8880" max="8880" width="36.33203125" style="1" customWidth="1"/>
    <col min="8881" max="8881" width="5.6640625" style="1" customWidth="1"/>
    <col min="8882" max="8882" width="0" style="1" hidden="1" customWidth="1"/>
    <col min="8883" max="8883" width="20.6640625" style="1" customWidth="1"/>
    <col min="8884" max="8884" width="4.88671875" style="1" customWidth="1"/>
    <col min="8885" max="8885" width="0" style="1" hidden="1" customWidth="1"/>
    <col min="8886" max="8886" width="24.6640625" style="1" customWidth="1"/>
    <col min="8887" max="8887" width="12.33203125" style="1" customWidth="1"/>
    <col min="8888" max="8888" width="0" style="1" hidden="1" customWidth="1"/>
    <col min="8889" max="8889" width="3.44140625" style="1" customWidth="1"/>
    <col min="8890" max="8890" width="0" style="1" hidden="1" customWidth="1"/>
    <col min="8891" max="8891" width="17.6640625" style="1" customWidth="1"/>
    <col min="8892" max="8892" width="3.44140625" style="1" customWidth="1"/>
    <col min="8893" max="8893" width="0" style="1" hidden="1" customWidth="1"/>
    <col min="8894" max="8894" width="23.6640625" style="1" customWidth="1"/>
    <col min="8895" max="8895" width="10" style="1" customWidth="1"/>
    <col min="8896" max="8896" width="0" style="1" hidden="1" customWidth="1"/>
    <col min="8897" max="8898" width="14.6640625" style="1" customWidth="1"/>
    <col min="8899" max="8899" width="12.88671875" style="1" customWidth="1"/>
    <col min="8900" max="8900" width="3.33203125" style="1" customWidth="1"/>
    <col min="8901" max="8901" width="30.33203125" style="1" customWidth="1"/>
    <col min="8902" max="8902" width="5" style="1" customWidth="1"/>
    <col min="8903" max="8903" width="0" style="1" hidden="1" customWidth="1"/>
    <col min="8904" max="8904" width="14.33203125" style="1" customWidth="1"/>
    <col min="8905" max="8905" width="5.6640625" style="1" customWidth="1"/>
    <col min="8906" max="8906" width="0" style="1" hidden="1" customWidth="1"/>
    <col min="8907" max="8907" width="17.33203125" style="1" customWidth="1"/>
    <col min="8908" max="8908" width="12.6640625" style="1" customWidth="1"/>
    <col min="8909" max="8909" width="0" style="1" hidden="1" customWidth="1"/>
    <col min="8910" max="8910" width="5.33203125" style="1" customWidth="1"/>
    <col min="8911" max="8911" width="0" style="1" hidden="1" customWidth="1"/>
    <col min="8912" max="8912" width="17" style="1" customWidth="1"/>
    <col min="8913" max="8913" width="6.33203125" style="1" customWidth="1"/>
    <col min="8914" max="8914" width="0" style="1" hidden="1" customWidth="1"/>
    <col min="8915" max="8915" width="14.33203125" style="1" customWidth="1"/>
    <col min="8916" max="8916" width="7.5546875" style="1" customWidth="1"/>
    <col min="8917" max="8917" width="0" style="1" hidden="1" customWidth="1"/>
    <col min="8918" max="8919" width="14.33203125" style="1" customWidth="1"/>
    <col min="8920" max="8920" width="20.88671875" style="1" customWidth="1"/>
    <col min="8921" max="8921" width="14.44140625" style="1" customWidth="1"/>
    <col min="8922" max="8922" width="15" style="1" customWidth="1"/>
    <col min="8923" max="8923" width="2.6640625" style="1" customWidth="1"/>
    <col min="8924" max="8924" width="11.6640625" style="1" customWidth="1"/>
    <col min="8925" max="8925" width="11.5546875" style="1" customWidth="1"/>
    <col min="8926" max="8926" width="2.33203125" style="1" customWidth="1"/>
    <col min="8927" max="8927" width="41" style="1" customWidth="1"/>
    <col min="8928" max="8928" width="14.33203125" style="1" customWidth="1"/>
    <col min="8929" max="8930" width="11.5546875" style="1" customWidth="1"/>
    <col min="8931" max="8931" width="21.88671875" style="1" customWidth="1"/>
    <col min="8932" max="9123" width="11.44140625" style="1"/>
    <col min="9124" max="9124" width="21.88671875" style="1" customWidth="1"/>
    <col min="9125" max="9125" width="13.88671875" style="1" customWidth="1"/>
    <col min="9126" max="9126" width="38.6640625" style="1" customWidth="1"/>
    <col min="9127" max="9127" width="3" style="1" bestFit="1" customWidth="1"/>
    <col min="9128" max="9128" width="32.33203125" style="1" customWidth="1"/>
    <col min="9129" max="9129" width="46.33203125" style="1" customWidth="1"/>
    <col min="9130" max="9130" width="19" style="1" customWidth="1"/>
    <col min="9131" max="9131" width="0" style="1" hidden="1" customWidth="1"/>
    <col min="9132" max="9132" width="17.6640625" style="1" customWidth="1"/>
    <col min="9133" max="9133" width="0" style="1" hidden="1" customWidth="1"/>
    <col min="9134" max="9134" width="22.33203125" style="1" customWidth="1"/>
    <col min="9135" max="9135" width="5.33203125" style="1" customWidth="1"/>
    <col min="9136" max="9136" width="36.33203125" style="1" customWidth="1"/>
    <col min="9137" max="9137" width="5.6640625" style="1" customWidth="1"/>
    <col min="9138" max="9138" width="0" style="1" hidden="1" customWidth="1"/>
    <col min="9139" max="9139" width="20.6640625" style="1" customWidth="1"/>
    <col min="9140" max="9140" width="4.88671875" style="1" customWidth="1"/>
    <col min="9141" max="9141" width="0" style="1" hidden="1" customWidth="1"/>
    <col min="9142" max="9142" width="24.6640625" style="1" customWidth="1"/>
    <col min="9143" max="9143" width="12.33203125" style="1" customWidth="1"/>
    <col min="9144" max="9144" width="0" style="1" hidden="1" customWidth="1"/>
    <col min="9145" max="9145" width="3.44140625" style="1" customWidth="1"/>
    <col min="9146" max="9146" width="0" style="1" hidden="1" customWidth="1"/>
    <col min="9147" max="9147" width="17.6640625" style="1" customWidth="1"/>
    <col min="9148" max="9148" width="3.44140625" style="1" customWidth="1"/>
    <col min="9149" max="9149" width="0" style="1" hidden="1" customWidth="1"/>
    <col min="9150" max="9150" width="23.6640625" style="1" customWidth="1"/>
    <col min="9151" max="9151" width="10" style="1" customWidth="1"/>
    <col min="9152" max="9152" width="0" style="1" hidden="1" customWidth="1"/>
    <col min="9153" max="9154" width="14.6640625" style="1" customWidth="1"/>
    <col min="9155" max="9155" width="12.88671875" style="1" customWidth="1"/>
    <col min="9156" max="9156" width="3.33203125" style="1" customWidth="1"/>
    <col min="9157" max="9157" width="30.33203125" style="1" customWidth="1"/>
    <col min="9158" max="9158" width="5" style="1" customWidth="1"/>
    <col min="9159" max="9159" width="0" style="1" hidden="1" customWidth="1"/>
    <col min="9160" max="9160" width="14.33203125" style="1" customWidth="1"/>
    <col min="9161" max="9161" width="5.6640625" style="1" customWidth="1"/>
    <col min="9162" max="9162" width="0" style="1" hidden="1" customWidth="1"/>
    <col min="9163" max="9163" width="17.33203125" style="1" customWidth="1"/>
    <col min="9164" max="9164" width="12.6640625" style="1" customWidth="1"/>
    <col min="9165" max="9165" width="0" style="1" hidden="1" customWidth="1"/>
    <col min="9166" max="9166" width="5.33203125" style="1" customWidth="1"/>
    <col min="9167" max="9167" width="0" style="1" hidden="1" customWidth="1"/>
    <col min="9168" max="9168" width="17" style="1" customWidth="1"/>
    <col min="9169" max="9169" width="6.33203125" style="1" customWidth="1"/>
    <col min="9170" max="9170" width="0" style="1" hidden="1" customWidth="1"/>
    <col min="9171" max="9171" width="14.33203125" style="1" customWidth="1"/>
    <col min="9172" max="9172" width="7.5546875" style="1" customWidth="1"/>
    <col min="9173" max="9173" width="0" style="1" hidden="1" customWidth="1"/>
    <col min="9174" max="9175" width="14.33203125" style="1" customWidth="1"/>
    <col min="9176" max="9176" width="20.88671875" style="1" customWidth="1"/>
    <col min="9177" max="9177" width="14.44140625" style="1" customWidth="1"/>
    <col min="9178" max="9178" width="15" style="1" customWidth="1"/>
    <col min="9179" max="9179" width="2.6640625" style="1" customWidth="1"/>
    <col min="9180" max="9180" width="11.6640625" style="1" customWidth="1"/>
    <col min="9181" max="9181" width="11.5546875" style="1" customWidth="1"/>
    <col min="9182" max="9182" width="2.33203125" style="1" customWidth="1"/>
    <col min="9183" max="9183" width="41" style="1" customWidth="1"/>
    <col min="9184" max="9184" width="14.33203125" style="1" customWidth="1"/>
    <col min="9185" max="9186" width="11.5546875" style="1" customWidth="1"/>
    <col min="9187" max="9187" width="21.88671875" style="1" customWidth="1"/>
    <col min="9188" max="9379" width="11.44140625" style="1"/>
    <col min="9380" max="9380" width="21.88671875" style="1" customWidth="1"/>
    <col min="9381" max="9381" width="13.88671875" style="1" customWidth="1"/>
    <col min="9382" max="9382" width="38.6640625" style="1" customWidth="1"/>
    <col min="9383" max="9383" width="3" style="1" bestFit="1" customWidth="1"/>
    <col min="9384" max="9384" width="32.33203125" style="1" customWidth="1"/>
    <col min="9385" max="9385" width="46.33203125" style="1" customWidth="1"/>
    <col min="9386" max="9386" width="19" style="1" customWidth="1"/>
    <col min="9387" max="9387" width="0" style="1" hidden="1" customWidth="1"/>
    <col min="9388" max="9388" width="17.6640625" style="1" customWidth="1"/>
    <col min="9389" max="9389" width="0" style="1" hidden="1" customWidth="1"/>
    <col min="9390" max="9390" width="22.33203125" style="1" customWidth="1"/>
    <col min="9391" max="9391" width="5.33203125" style="1" customWidth="1"/>
    <col min="9392" max="9392" width="36.33203125" style="1" customWidth="1"/>
    <col min="9393" max="9393" width="5.6640625" style="1" customWidth="1"/>
    <col min="9394" max="9394" width="0" style="1" hidden="1" customWidth="1"/>
    <col min="9395" max="9395" width="20.6640625" style="1" customWidth="1"/>
    <col min="9396" max="9396" width="4.88671875" style="1" customWidth="1"/>
    <col min="9397" max="9397" width="0" style="1" hidden="1" customWidth="1"/>
    <col min="9398" max="9398" width="24.6640625" style="1" customWidth="1"/>
    <col min="9399" max="9399" width="12.33203125" style="1" customWidth="1"/>
    <col min="9400" max="9400" width="0" style="1" hidden="1" customWidth="1"/>
    <col min="9401" max="9401" width="3.44140625" style="1" customWidth="1"/>
    <col min="9402" max="9402" width="0" style="1" hidden="1" customWidth="1"/>
    <col min="9403" max="9403" width="17.6640625" style="1" customWidth="1"/>
    <col min="9404" max="9404" width="3.44140625" style="1" customWidth="1"/>
    <col min="9405" max="9405" width="0" style="1" hidden="1" customWidth="1"/>
    <col min="9406" max="9406" width="23.6640625" style="1" customWidth="1"/>
    <col min="9407" max="9407" width="10" style="1" customWidth="1"/>
    <col min="9408" max="9408" width="0" style="1" hidden="1" customWidth="1"/>
    <col min="9409" max="9410" width="14.6640625" style="1" customWidth="1"/>
    <col min="9411" max="9411" width="12.88671875" style="1" customWidth="1"/>
    <col min="9412" max="9412" width="3.33203125" style="1" customWidth="1"/>
    <col min="9413" max="9413" width="30.33203125" style="1" customWidth="1"/>
    <col min="9414" max="9414" width="5" style="1" customWidth="1"/>
    <col min="9415" max="9415" width="0" style="1" hidden="1" customWidth="1"/>
    <col min="9416" max="9416" width="14.33203125" style="1" customWidth="1"/>
    <col min="9417" max="9417" width="5.6640625" style="1" customWidth="1"/>
    <col min="9418" max="9418" width="0" style="1" hidden="1" customWidth="1"/>
    <col min="9419" max="9419" width="17.33203125" style="1" customWidth="1"/>
    <col min="9420" max="9420" width="12.6640625" style="1" customWidth="1"/>
    <col min="9421" max="9421" width="0" style="1" hidden="1" customWidth="1"/>
    <col min="9422" max="9422" width="5.33203125" style="1" customWidth="1"/>
    <col min="9423" max="9423" width="0" style="1" hidden="1" customWidth="1"/>
    <col min="9424" max="9424" width="17" style="1" customWidth="1"/>
    <col min="9425" max="9425" width="6.33203125" style="1" customWidth="1"/>
    <col min="9426" max="9426" width="0" style="1" hidden="1" customWidth="1"/>
    <col min="9427" max="9427" width="14.33203125" style="1" customWidth="1"/>
    <col min="9428" max="9428" width="7.5546875" style="1" customWidth="1"/>
    <col min="9429" max="9429" width="0" style="1" hidden="1" customWidth="1"/>
    <col min="9430" max="9431" width="14.33203125" style="1" customWidth="1"/>
    <col min="9432" max="9432" width="20.88671875" style="1" customWidth="1"/>
    <col min="9433" max="9433" width="14.44140625" style="1" customWidth="1"/>
    <col min="9434" max="9434" width="15" style="1" customWidth="1"/>
    <col min="9435" max="9435" width="2.6640625" style="1" customWidth="1"/>
    <col min="9436" max="9436" width="11.6640625" style="1" customWidth="1"/>
    <col min="9437" max="9437" width="11.5546875" style="1" customWidth="1"/>
    <col min="9438" max="9438" width="2.33203125" style="1" customWidth="1"/>
    <col min="9439" max="9439" width="41" style="1" customWidth="1"/>
    <col min="9440" max="9440" width="14.33203125" style="1" customWidth="1"/>
    <col min="9441" max="9442" width="11.5546875" style="1" customWidth="1"/>
    <col min="9443" max="9443" width="21.88671875" style="1" customWidth="1"/>
    <col min="9444" max="9635" width="11.44140625" style="1"/>
    <col min="9636" max="9636" width="21.88671875" style="1" customWidth="1"/>
    <col min="9637" max="9637" width="13.88671875" style="1" customWidth="1"/>
    <col min="9638" max="9638" width="38.6640625" style="1" customWidth="1"/>
    <col min="9639" max="9639" width="3" style="1" bestFit="1" customWidth="1"/>
    <col min="9640" max="9640" width="32.33203125" style="1" customWidth="1"/>
    <col min="9641" max="9641" width="46.33203125" style="1" customWidth="1"/>
    <col min="9642" max="9642" width="19" style="1" customWidth="1"/>
    <col min="9643" max="9643" width="0" style="1" hidden="1" customWidth="1"/>
    <col min="9644" max="9644" width="17.6640625" style="1" customWidth="1"/>
    <col min="9645" max="9645" width="0" style="1" hidden="1" customWidth="1"/>
    <col min="9646" max="9646" width="22.33203125" style="1" customWidth="1"/>
    <col min="9647" max="9647" width="5.33203125" style="1" customWidth="1"/>
    <col min="9648" max="9648" width="36.33203125" style="1" customWidth="1"/>
    <col min="9649" max="9649" width="5.6640625" style="1" customWidth="1"/>
    <col min="9650" max="9650" width="0" style="1" hidden="1" customWidth="1"/>
    <col min="9651" max="9651" width="20.6640625" style="1" customWidth="1"/>
    <col min="9652" max="9652" width="4.88671875" style="1" customWidth="1"/>
    <col min="9653" max="9653" width="0" style="1" hidden="1" customWidth="1"/>
    <col min="9654" max="9654" width="24.6640625" style="1" customWidth="1"/>
    <col min="9655" max="9655" width="12.33203125" style="1" customWidth="1"/>
    <col min="9656" max="9656" width="0" style="1" hidden="1" customWidth="1"/>
    <col min="9657" max="9657" width="3.44140625" style="1" customWidth="1"/>
    <col min="9658" max="9658" width="0" style="1" hidden="1" customWidth="1"/>
    <col min="9659" max="9659" width="17.6640625" style="1" customWidth="1"/>
    <col min="9660" max="9660" width="3.44140625" style="1" customWidth="1"/>
    <col min="9661" max="9661" width="0" style="1" hidden="1" customWidth="1"/>
    <col min="9662" max="9662" width="23.6640625" style="1" customWidth="1"/>
    <col min="9663" max="9663" width="10" style="1" customWidth="1"/>
    <col min="9664" max="9664" width="0" style="1" hidden="1" customWidth="1"/>
    <col min="9665" max="9666" width="14.6640625" style="1" customWidth="1"/>
    <col min="9667" max="9667" width="12.88671875" style="1" customWidth="1"/>
    <col min="9668" max="9668" width="3.33203125" style="1" customWidth="1"/>
    <col min="9669" max="9669" width="30.33203125" style="1" customWidth="1"/>
    <col min="9670" max="9670" width="5" style="1" customWidth="1"/>
    <col min="9671" max="9671" width="0" style="1" hidden="1" customWidth="1"/>
    <col min="9672" max="9672" width="14.33203125" style="1" customWidth="1"/>
    <col min="9673" max="9673" width="5.6640625" style="1" customWidth="1"/>
    <col min="9674" max="9674" width="0" style="1" hidden="1" customWidth="1"/>
    <col min="9675" max="9675" width="17.33203125" style="1" customWidth="1"/>
    <col min="9676" max="9676" width="12.6640625" style="1" customWidth="1"/>
    <col min="9677" max="9677" width="0" style="1" hidden="1" customWidth="1"/>
    <col min="9678" max="9678" width="5.33203125" style="1" customWidth="1"/>
    <col min="9679" max="9679" width="0" style="1" hidden="1" customWidth="1"/>
    <col min="9680" max="9680" width="17" style="1" customWidth="1"/>
    <col min="9681" max="9681" width="6.33203125" style="1" customWidth="1"/>
    <col min="9682" max="9682" width="0" style="1" hidden="1" customWidth="1"/>
    <col min="9683" max="9683" width="14.33203125" style="1" customWidth="1"/>
    <col min="9684" max="9684" width="7.5546875" style="1" customWidth="1"/>
    <col min="9685" max="9685" width="0" style="1" hidden="1" customWidth="1"/>
    <col min="9686" max="9687" width="14.33203125" style="1" customWidth="1"/>
    <col min="9688" max="9688" width="20.88671875" style="1" customWidth="1"/>
    <col min="9689" max="9689" width="14.44140625" style="1" customWidth="1"/>
    <col min="9690" max="9690" width="15" style="1" customWidth="1"/>
    <col min="9691" max="9691" width="2.6640625" style="1" customWidth="1"/>
    <col min="9692" max="9692" width="11.6640625" style="1" customWidth="1"/>
    <col min="9693" max="9693" width="11.5546875" style="1" customWidth="1"/>
    <col min="9694" max="9694" width="2.33203125" style="1" customWidth="1"/>
    <col min="9695" max="9695" width="41" style="1" customWidth="1"/>
    <col min="9696" max="9696" width="14.33203125" style="1" customWidth="1"/>
    <col min="9697" max="9698" width="11.5546875" style="1" customWidth="1"/>
    <col min="9699" max="9699" width="21.88671875" style="1" customWidth="1"/>
    <col min="9700" max="9891" width="11.44140625" style="1"/>
    <col min="9892" max="9892" width="21.88671875" style="1" customWidth="1"/>
    <col min="9893" max="9893" width="13.88671875" style="1" customWidth="1"/>
    <col min="9894" max="9894" width="38.6640625" style="1" customWidth="1"/>
    <col min="9895" max="9895" width="3" style="1" bestFit="1" customWidth="1"/>
    <col min="9896" max="9896" width="32.33203125" style="1" customWidth="1"/>
    <col min="9897" max="9897" width="46.33203125" style="1" customWidth="1"/>
    <col min="9898" max="9898" width="19" style="1" customWidth="1"/>
    <col min="9899" max="9899" width="0" style="1" hidden="1" customWidth="1"/>
    <col min="9900" max="9900" width="17.6640625" style="1" customWidth="1"/>
    <col min="9901" max="9901" width="0" style="1" hidden="1" customWidth="1"/>
    <col min="9902" max="9902" width="22.33203125" style="1" customWidth="1"/>
    <col min="9903" max="9903" width="5.33203125" style="1" customWidth="1"/>
    <col min="9904" max="9904" width="36.33203125" style="1" customWidth="1"/>
    <col min="9905" max="9905" width="5.6640625" style="1" customWidth="1"/>
    <col min="9906" max="9906" width="0" style="1" hidden="1" customWidth="1"/>
    <col min="9907" max="9907" width="20.6640625" style="1" customWidth="1"/>
    <col min="9908" max="9908" width="4.88671875" style="1" customWidth="1"/>
    <col min="9909" max="9909" width="0" style="1" hidden="1" customWidth="1"/>
    <col min="9910" max="9910" width="24.6640625" style="1" customWidth="1"/>
    <col min="9911" max="9911" width="12.33203125" style="1" customWidth="1"/>
    <col min="9912" max="9912" width="0" style="1" hidden="1" customWidth="1"/>
    <col min="9913" max="9913" width="3.44140625" style="1" customWidth="1"/>
    <col min="9914" max="9914" width="0" style="1" hidden="1" customWidth="1"/>
    <col min="9915" max="9915" width="17.6640625" style="1" customWidth="1"/>
    <col min="9916" max="9916" width="3.44140625" style="1" customWidth="1"/>
    <col min="9917" max="9917" width="0" style="1" hidden="1" customWidth="1"/>
    <col min="9918" max="9918" width="23.6640625" style="1" customWidth="1"/>
    <col min="9919" max="9919" width="10" style="1" customWidth="1"/>
    <col min="9920" max="9920" width="0" style="1" hidden="1" customWidth="1"/>
    <col min="9921" max="9922" width="14.6640625" style="1" customWidth="1"/>
    <col min="9923" max="9923" width="12.88671875" style="1" customWidth="1"/>
    <col min="9924" max="9924" width="3.33203125" style="1" customWidth="1"/>
    <col min="9925" max="9925" width="30.33203125" style="1" customWidth="1"/>
    <col min="9926" max="9926" width="5" style="1" customWidth="1"/>
    <col min="9927" max="9927" width="0" style="1" hidden="1" customWidth="1"/>
    <col min="9928" max="9928" width="14.33203125" style="1" customWidth="1"/>
    <col min="9929" max="9929" width="5.6640625" style="1" customWidth="1"/>
    <col min="9930" max="9930" width="0" style="1" hidden="1" customWidth="1"/>
    <col min="9931" max="9931" width="17.33203125" style="1" customWidth="1"/>
    <col min="9932" max="9932" width="12.6640625" style="1" customWidth="1"/>
    <col min="9933" max="9933" width="0" style="1" hidden="1" customWidth="1"/>
    <col min="9934" max="9934" width="5.33203125" style="1" customWidth="1"/>
    <col min="9935" max="9935" width="0" style="1" hidden="1" customWidth="1"/>
    <col min="9936" max="9936" width="17" style="1" customWidth="1"/>
    <col min="9937" max="9937" width="6.33203125" style="1" customWidth="1"/>
    <col min="9938" max="9938" width="0" style="1" hidden="1" customWidth="1"/>
    <col min="9939" max="9939" width="14.33203125" style="1" customWidth="1"/>
    <col min="9940" max="9940" width="7.5546875" style="1" customWidth="1"/>
    <col min="9941" max="9941" width="0" style="1" hidden="1" customWidth="1"/>
    <col min="9942" max="9943" width="14.33203125" style="1" customWidth="1"/>
    <col min="9944" max="9944" width="20.88671875" style="1" customWidth="1"/>
    <col min="9945" max="9945" width="14.44140625" style="1" customWidth="1"/>
    <col min="9946" max="9946" width="15" style="1" customWidth="1"/>
    <col min="9947" max="9947" width="2.6640625" style="1" customWidth="1"/>
    <col min="9948" max="9948" width="11.6640625" style="1" customWidth="1"/>
    <col min="9949" max="9949" width="11.5546875" style="1" customWidth="1"/>
    <col min="9950" max="9950" width="2.33203125" style="1" customWidth="1"/>
    <col min="9951" max="9951" width="41" style="1" customWidth="1"/>
    <col min="9952" max="9952" width="14.33203125" style="1" customWidth="1"/>
    <col min="9953" max="9954" width="11.5546875" style="1" customWidth="1"/>
    <col min="9955" max="9955" width="21.88671875" style="1" customWidth="1"/>
    <col min="9956" max="10147" width="11.44140625" style="1"/>
    <col min="10148" max="10148" width="21.88671875" style="1" customWidth="1"/>
    <col min="10149" max="10149" width="13.88671875" style="1" customWidth="1"/>
    <col min="10150" max="10150" width="38.6640625" style="1" customWidth="1"/>
    <col min="10151" max="10151" width="3" style="1" bestFit="1" customWidth="1"/>
    <col min="10152" max="10152" width="32.33203125" style="1" customWidth="1"/>
    <col min="10153" max="10153" width="46.33203125" style="1" customWidth="1"/>
    <col min="10154" max="10154" width="19" style="1" customWidth="1"/>
    <col min="10155" max="10155" width="0" style="1" hidden="1" customWidth="1"/>
    <col min="10156" max="10156" width="17.6640625" style="1" customWidth="1"/>
    <col min="10157" max="10157" width="0" style="1" hidden="1" customWidth="1"/>
    <col min="10158" max="10158" width="22.33203125" style="1" customWidth="1"/>
    <col min="10159" max="10159" width="5.33203125" style="1" customWidth="1"/>
    <col min="10160" max="10160" width="36.33203125" style="1" customWidth="1"/>
    <col min="10161" max="10161" width="5.6640625" style="1" customWidth="1"/>
    <col min="10162" max="10162" width="0" style="1" hidden="1" customWidth="1"/>
    <col min="10163" max="10163" width="20.6640625" style="1" customWidth="1"/>
    <col min="10164" max="10164" width="4.88671875" style="1" customWidth="1"/>
    <col min="10165" max="10165" width="0" style="1" hidden="1" customWidth="1"/>
    <col min="10166" max="10166" width="24.6640625" style="1" customWidth="1"/>
    <col min="10167" max="10167" width="12.33203125" style="1" customWidth="1"/>
    <col min="10168" max="10168" width="0" style="1" hidden="1" customWidth="1"/>
    <col min="10169" max="10169" width="3.44140625" style="1" customWidth="1"/>
    <col min="10170" max="10170" width="0" style="1" hidden="1" customWidth="1"/>
    <col min="10171" max="10171" width="17.6640625" style="1" customWidth="1"/>
    <col min="10172" max="10172" width="3.44140625" style="1" customWidth="1"/>
    <col min="10173" max="10173" width="0" style="1" hidden="1" customWidth="1"/>
    <col min="10174" max="10174" width="23.6640625" style="1" customWidth="1"/>
    <col min="10175" max="10175" width="10" style="1" customWidth="1"/>
    <col min="10176" max="10176" width="0" style="1" hidden="1" customWidth="1"/>
    <col min="10177" max="10178" width="14.6640625" style="1" customWidth="1"/>
    <col min="10179" max="10179" width="12.88671875" style="1" customWidth="1"/>
    <col min="10180" max="10180" width="3.33203125" style="1" customWidth="1"/>
    <col min="10181" max="10181" width="30.33203125" style="1" customWidth="1"/>
    <col min="10182" max="10182" width="5" style="1" customWidth="1"/>
    <col min="10183" max="10183" width="0" style="1" hidden="1" customWidth="1"/>
    <col min="10184" max="10184" width="14.33203125" style="1" customWidth="1"/>
    <col min="10185" max="10185" width="5.6640625" style="1" customWidth="1"/>
    <col min="10186" max="10186" width="0" style="1" hidden="1" customWidth="1"/>
    <col min="10187" max="10187" width="17.33203125" style="1" customWidth="1"/>
    <col min="10188" max="10188" width="12.6640625" style="1" customWidth="1"/>
    <col min="10189" max="10189" width="0" style="1" hidden="1" customWidth="1"/>
    <col min="10190" max="10190" width="5.33203125" style="1" customWidth="1"/>
    <col min="10191" max="10191" width="0" style="1" hidden="1" customWidth="1"/>
    <col min="10192" max="10192" width="17" style="1" customWidth="1"/>
    <col min="10193" max="10193" width="6.33203125" style="1" customWidth="1"/>
    <col min="10194" max="10194" width="0" style="1" hidden="1" customWidth="1"/>
    <col min="10195" max="10195" width="14.33203125" style="1" customWidth="1"/>
    <col min="10196" max="10196" width="7.5546875" style="1" customWidth="1"/>
    <col min="10197" max="10197" width="0" style="1" hidden="1" customWidth="1"/>
    <col min="10198" max="10199" width="14.33203125" style="1" customWidth="1"/>
    <col min="10200" max="10200" width="20.88671875" style="1" customWidth="1"/>
    <col min="10201" max="10201" width="14.44140625" style="1" customWidth="1"/>
    <col min="10202" max="10202" width="15" style="1" customWidth="1"/>
    <col min="10203" max="10203" width="2.6640625" style="1" customWidth="1"/>
    <col min="10204" max="10204" width="11.6640625" style="1" customWidth="1"/>
    <col min="10205" max="10205" width="11.5546875" style="1" customWidth="1"/>
    <col min="10206" max="10206" width="2.33203125" style="1" customWidth="1"/>
    <col min="10207" max="10207" width="41" style="1" customWidth="1"/>
    <col min="10208" max="10208" width="14.33203125" style="1" customWidth="1"/>
    <col min="10209" max="10210" width="11.5546875" style="1" customWidth="1"/>
    <col min="10211" max="10211" width="21.88671875" style="1" customWidth="1"/>
    <col min="10212" max="10403" width="11.44140625" style="1"/>
    <col min="10404" max="10404" width="21.88671875" style="1" customWidth="1"/>
    <col min="10405" max="10405" width="13.88671875" style="1" customWidth="1"/>
    <col min="10406" max="10406" width="38.6640625" style="1" customWidth="1"/>
    <col min="10407" max="10407" width="3" style="1" bestFit="1" customWidth="1"/>
    <col min="10408" max="10408" width="32.33203125" style="1" customWidth="1"/>
    <col min="10409" max="10409" width="46.33203125" style="1" customWidth="1"/>
    <col min="10410" max="10410" width="19" style="1" customWidth="1"/>
    <col min="10411" max="10411" width="0" style="1" hidden="1" customWidth="1"/>
    <col min="10412" max="10412" width="17.6640625" style="1" customWidth="1"/>
    <col min="10413" max="10413" width="0" style="1" hidden="1" customWidth="1"/>
    <col min="10414" max="10414" width="22.33203125" style="1" customWidth="1"/>
    <col min="10415" max="10415" width="5.33203125" style="1" customWidth="1"/>
    <col min="10416" max="10416" width="36.33203125" style="1" customWidth="1"/>
    <col min="10417" max="10417" width="5.6640625" style="1" customWidth="1"/>
    <col min="10418" max="10418" width="0" style="1" hidden="1" customWidth="1"/>
    <col min="10419" max="10419" width="20.6640625" style="1" customWidth="1"/>
    <col min="10420" max="10420" width="4.88671875" style="1" customWidth="1"/>
    <col min="10421" max="10421" width="0" style="1" hidden="1" customWidth="1"/>
    <col min="10422" max="10422" width="24.6640625" style="1" customWidth="1"/>
    <col min="10423" max="10423" width="12.33203125" style="1" customWidth="1"/>
    <col min="10424" max="10424" width="0" style="1" hidden="1" customWidth="1"/>
    <col min="10425" max="10425" width="3.44140625" style="1" customWidth="1"/>
    <col min="10426" max="10426" width="0" style="1" hidden="1" customWidth="1"/>
    <col min="10427" max="10427" width="17.6640625" style="1" customWidth="1"/>
    <col min="10428" max="10428" width="3.44140625" style="1" customWidth="1"/>
    <col min="10429" max="10429" width="0" style="1" hidden="1" customWidth="1"/>
    <col min="10430" max="10430" width="23.6640625" style="1" customWidth="1"/>
    <col min="10431" max="10431" width="10" style="1" customWidth="1"/>
    <col min="10432" max="10432" width="0" style="1" hidden="1" customWidth="1"/>
    <col min="10433" max="10434" width="14.6640625" style="1" customWidth="1"/>
    <col min="10435" max="10435" width="12.88671875" style="1" customWidth="1"/>
    <col min="10436" max="10436" width="3.33203125" style="1" customWidth="1"/>
    <col min="10437" max="10437" width="30.33203125" style="1" customWidth="1"/>
    <col min="10438" max="10438" width="5" style="1" customWidth="1"/>
    <col min="10439" max="10439" width="0" style="1" hidden="1" customWidth="1"/>
    <col min="10440" max="10440" width="14.33203125" style="1" customWidth="1"/>
    <col min="10441" max="10441" width="5.6640625" style="1" customWidth="1"/>
    <col min="10442" max="10442" width="0" style="1" hidden="1" customWidth="1"/>
    <col min="10443" max="10443" width="17.33203125" style="1" customWidth="1"/>
    <col min="10444" max="10444" width="12.6640625" style="1" customWidth="1"/>
    <col min="10445" max="10445" width="0" style="1" hidden="1" customWidth="1"/>
    <col min="10446" max="10446" width="5.33203125" style="1" customWidth="1"/>
    <col min="10447" max="10447" width="0" style="1" hidden="1" customWidth="1"/>
    <col min="10448" max="10448" width="17" style="1" customWidth="1"/>
    <col min="10449" max="10449" width="6.33203125" style="1" customWidth="1"/>
    <col min="10450" max="10450" width="0" style="1" hidden="1" customWidth="1"/>
    <col min="10451" max="10451" width="14.33203125" style="1" customWidth="1"/>
    <col min="10452" max="10452" width="7.5546875" style="1" customWidth="1"/>
    <col min="10453" max="10453" width="0" style="1" hidden="1" customWidth="1"/>
    <col min="10454" max="10455" width="14.33203125" style="1" customWidth="1"/>
    <col min="10456" max="10456" width="20.88671875" style="1" customWidth="1"/>
    <col min="10457" max="10457" width="14.44140625" style="1" customWidth="1"/>
    <col min="10458" max="10458" width="15" style="1" customWidth="1"/>
    <col min="10459" max="10459" width="2.6640625" style="1" customWidth="1"/>
    <col min="10460" max="10460" width="11.6640625" style="1" customWidth="1"/>
    <col min="10461" max="10461" width="11.5546875" style="1" customWidth="1"/>
    <col min="10462" max="10462" width="2.33203125" style="1" customWidth="1"/>
    <col min="10463" max="10463" width="41" style="1" customWidth="1"/>
    <col min="10464" max="10464" width="14.33203125" style="1" customWidth="1"/>
    <col min="10465" max="10466" width="11.5546875" style="1" customWidth="1"/>
    <col min="10467" max="10467" width="21.88671875" style="1" customWidth="1"/>
    <col min="10468" max="10659" width="11.44140625" style="1"/>
    <col min="10660" max="10660" width="21.88671875" style="1" customWidth="1"/>
    <col min="10661" max="10661" width="13.88671875" style="1" customWidth="1"/>
    <col min="10662" max="10662" width="38.6640625" style="1" customWidth="1"/>
    <col min="10663" max="10663" width="3" style="1" bestFit="1" customWidth="1"/>
    <col min="10664" max="10664" width="32.33203125" style="1" customWidth="1"/>
    <col min="10665" max="10665" width="46.33203125" style="1" customWidth="1"/>
    <col min="10666" max="10666" width="19" style="1" customWidth="1"/>
    <col min="10667" max="10667" width="0" style="1" hidden="1" customWidth="1"/>
    <col min="10668" max="10668" width="17.6640625" style="1" customWidth="1"/>
    <col min="10669" max="10669" width="0" style="1" hidden="1" customWidth="1"/>
    <col min="10670" max="10670" width="22.33203125" style="1" customWidth="1"/>
    <col min="10671" max="10671" width="5.33203125" style="1" customWidth="1"/>
    <col min="10672" max="10672" width="36.33203125" style="1" customWidth="1"/>
    <col min="10673" max="10673" width="5.6640625" style="1" customWidth="1"/>
    <col min="10674" max="10674" width="0" style="1" hidden="1" customWidth="1"/>
    <col min="10675" max="10675" width="20.6640625" style="1" customWidth="1"/>
    <col min="10676" max="10676" width="4.88671875" style="1" customWidth="1"/>
    <col min="10677" max="10677" width="0" style="1" hidden="1" customWidth="1"/>
    <col min="10678" max="10678" width="24.6640625" style="1" customWidth="1"/>
    <col min="10679" max="10679" width="12.33203125" style="1" customWidth="1"/>
    <col min="10680" max="10680" width="0" style="1" hidden="1" customWidth="1"/>
    <col min="10681" max="10681" width="3.44140625" style="1" customWidth="1"/>
    <col min="10682" max="10682" width="0" style="1" hidden="1" customWidth="1"/>
    <col min="10683" max="10683" width="17.6640625" style="1" customWidth="1"/>
    <col min="10684" max="10684" width="3.44140625" style="1" customWidth="1"/>
    <col min="10685" max="10685" width="0" style="1" hidden="1" customWidth="1"/>
    <col min="10686" max="10686" width="23.6640625" style="1" customWidth="1"/>
    <col min="10687" max="10687" width="10" style="1" customWidth="1"/>
    <col min="10688" max="10688" width="0" style="1" hidden="1" customWidth="1"/>
    <col min="10689" max="10690" width="14.6640625" style="1" customWidth="1"/>
    <col min="10691" max="10691" width="12.88671875" style="1" customWidth="1"/>
    <col min="10692" max="10692" width="3.33203125" style="1" customWidth="1"/>
    <col min="10693" max="10693" width="30.33203125" style="1" customWidth="1"/>
    <col min="10694" max="10694" width="5" style="1" customWidth="1"/>
    <col min="10695" max="10695" width="0" style="1" hidden="1" customWidth="1"/>
    <col min="10696" max="10696" width="14.33203125" style="1" customWidth="1"/>
    <col min="10697" max="10697" width="5.6640625" style="1" customWidth="1"/>
    <col min="10698" max="10698" width="0" style="1" hidden="1" customWidth="1"/>
    <col min="10699" max="10699" width="17.33203125" style="1" customWidth="1"/>
    <col min="10700" max="10700" width="12.6640625" style="1" customWidth="1"/>
    <col min="10701" max="10701" width="0" style="1" hidden="1" customWidth="1"/>
    <col min="10702" max="10702" width="5.33203125" style="1" customWidth="1"/>
    <col min="10703" max="10703" width="0" style="1" hidden="1" customWidth="1"/>
    <col min="10704" max="10704" width="17" style="1" customWidth="1"/>
    <col min="10705" max="10705" width="6.33203125" style="1" customWidth="1"/>
    <col min="10706" max="10706" width="0" style="1" hidden="1" customWidth="1"/>
    <col min="10707" max="10707" width="14.33203125" style="1" customWidth="1"/>
    <col min="10708" max="10708" width="7.5546875" style="1" customWidth="1"/>
    <col min="10709" max="10709" width="0" style="1" hidden="1" customWidth="1"/>
    <col min="10710" max="10711" width="14.33203125" style="1" customWidth="1"/>
    <col min="10712" max="10712" width="20.88671875" style="1" customWidth="1"/>
    <col min="10713" max="10713" width="14.44140625" style="1" customWidth="1"/>
    <col min="10714" max="10714" width="15" style="1" customWidth="1"/>
    <col min="10715" max="10715" width="2.6640625" style="1" customWidth="1"/>
    <col min="10716" max="10716" width="11.6640625" style="1" customWidth="1"/>
    <col min="10717" max="10717" width="11.5546875" style="1" customWidth="1"/>
    <col min="10718" max="10718" width="2.33203125" style="1" customWidth="1"/>
    <col min="10719" max="10719" width="41" style="1" customWidth="1"/>
    <col min="10720" max="10720" width="14.33203125" style="1" customWidth="1"/>
    <col min="10721" max="10722" width="11.5546875" style="1" customWidth="1"/>
    <col min="10723" max="10723" width="21.88671875" style="1" customWidth="1"/>
    <col min="10724" max="10915" width="11.44140625" style="1"/>
    <col min="10916" max="10916" width="21.88671875" style="1" customWidth="1"/>
    <col min="10917" max="10917" width="13.88671875" style="1" customWidth="1"/>
    <col min="10918" max="10918" width="38.6640625" style="1" customWidth="1"/>
    <col min="10919" max="10919" width="3" style="1" bestFit="1" customWidth="1"/>
    <col min="10920" max="10920" width="32.33203125" style="1" customWidth="1"/>
    <col min="10921" max="10921" width="46.33203125" style="1" customWidth="1"/>
    <col min="10922" max="10922" width="19" style="1" customWidth="1"/>
    <col min="10923" max="10923" width="0" style="1" hidden="1" customWidth="1"/>
    <col min="10924" max="10924" width="17.6640625" style="1" customWidth="1"/>
    <col min="10925" max="10925" width="0" style="1" hidden="1" customWidth="1"/>
    <col min="10926" max="10926" width="22.33203125" style="1" customWidth="1"/>
    <col min="10927" max="10927" width="5.33203125" style="1" customWidth="1"/>
    <col min="10928" max="10928" width="36.33203125" style="1" customWidth="1"/>
    <col min="10929" max="10929" width="5.6640625" style="1" customWidth="1"/>
    <col min="10930" max="10930" width="0" style="1" hidden="1" customWidth="1"/>
    <col min="10931" max="10931" width="20.6640625" style="1" customWidth="1"/>
    <col min="10932" max="10932" width="4.88671875" style="1" customWidth="1"/>
    <col min="10933" max="10933" width="0" style="1" hidden="1" customWidth="1"/>
    <col min="10934" max="10934" width="24.6640625" style="1" customWidth="1"/>
    <col min="10935" max="10935" width="12.33203125" style="1" customWidth="1"/>
    <col min="10936" max="10936" width="0" style="1" hidden="1" customWidth="1"/>
    <col min="10937" max="10937" width="3.44140625" style="1" customWidth="1"/>
    <col min="10938" max="10938" width="0" style="1" hidden="1" customWidth="1"/>
    <col min="10939" max="10939" width="17.6640625" style="1" customWidth="1"/>
    <col min="10940" max="10940" width="3.44140625" style="1" customWidth="1"/>
    <col min="10941" max="10941" width="0" style="1" hidden="1" customWidth="1"/>
    <col min="10942" max="10942" width="23.6640625" style="1" customWidth="1"/>
    <col min="10943" max="10943" width="10" style="1" customWidth="1"/>
    <col min="10944" max="10944" width="0" style="1" hidden="1" customWidth="1"/>
    <col min="10945" max="10946" width="14.6640625" style="1" customWidth="1"/>
    <col min="10947" max="10947" width="12.88671875" style="1" customWidth="1"/>
    <col min="10948" max="10948" width="3.33203125" style="1" customWidth="1"/>
    <col min="10949" max="10949" width="30.33203125" style="1" customWidth="1"/>
    <col min="10950" max="10950" width="5" style="1" customWidth="1"/>
    <col min="10951" max="10951" width="0" style="1" hidden="1" customWidth="1"/>
    <col min="10952" max="10952" width="14.33203125" style="1" customWidth="1"/>
    <col min="10953" max="10953" width="5.6640625" style="1" customWidth="1"/>
    <col min="10954" max="10954" width="0" style="1" hidden="1" customWidth="1"/>
    <col min="10955" max="10955" width="17.33203125" style="1" customWidth="1"/>
    <col min="10956" max="10956" width="12.6640625" style="1" customWidth="1"/>
    <col min="10957" max="10957" width="0" style="1" hidden="1" customWidth="1"/>
    <col min="10958" max="10958" width="5.33203125" style="1" customWidth="1"/>
    <col min="10959" max="10959" width="0" style="1" hidden="1" customWidth="1"/>
    <col min="10960" max="10960" width="17" style="1" customWidth="1"/>
    <col min="10961" max="10961" width="6.33203125" style="1" customWidth="1"/>
    <col min="10962" max="10962" width="0" style="1" hidden="1" customWidth="1"/>
    <col min="10963" max="10963" width="14.33203125" style="1" customWidth="1"/>
    <col min="10964" max="10964" width="7.5546875" style="1" customWidth="1"/>
    <col min="10965" max="10965" width="0" style="1" hidden="1" customWidth="1"/>
    <col min="10966" max="10967" width="14.33203125" style="1" customWidth="1"/>
    <col min="10968" max="10968" width="20.88671875" style="1" customWidth="1"/>
    <col min="10969" max="10969" width="14.44140625" style="1" customWidth="1"/>
    <col min="10970" max="10970" width="15" style="1" customWidth="1"/>
    <col min="10971" max="10971" width="2.6640625" style="1" customWidth="1"/>
    <col min="10972" max="10972" width="11.6640625" style="1" customWidth="1"/>
    <col min="10973" max="10973" width="11.5546875" style="1" customWidth="1"/>
    <col min="10974" max="10974" width="2.33203125" style="1" customWidth="1"/>
    <col min="10975" max="10975" width="41" style="1" customWidth="1"/>
    <col min="10976" max="10976" width="14.33203125" style="1" customWidth="1"/>
    <col min="10977" max="10978" width="11.5546875" style="1" customWidth="1"/>
    <col min="10979" max="10979" width="21.88671875" style="1" customWidth="1"/>
    <col min="10980" max="11171" width="11.44140625" style="1"/>
    <col min="11172" max="11172" width="21.88671875" style="1" customWidth="1"/>
    <col min="11173" max="11173" width="13.88671875" style="1" customWidth="1"/>
    <col min="11174" max="11174" width="38.6640625" style="1" customWidth="1"/>
    <col min="11175" max="11175" width="3" style="1" bestFit="1" customWidth="1"/>
    <col min="11176" max="11176" width="32.33203125" style="1" customWidth="1"/>
    <col min="11177" max="11177" width="46.33203125" style="1" customWidth="1"/>
    <col min="11178" max="11178" width="19" style="1" customWidth="1"/>
    <col min="11179" max="11179" width="0" style="1" hidden="1" customWidth="1"/>
    <col min="11180" max="11180" width="17.6640625" style="1" customWidth="1"/>
    <col min="11181" max="11181" width="0" style="1" hidden="1" customWidth="1"/>
    <col min="11182" max="11182" width="22.33203125" style="1" customWidth="1"/>
    <col min="11183" max="11183" width="5.33203125" style="1" customWidth="1"/>
    <col min="11184" max="11184" width="36.33203125" style="1" customWidth="1"/>
    <col min="11185" max="11185" width="5.6640625" style="1" customWidth="1"/>
    <col min="11186" max="11186" width="0" style="1" hidden="1" customWidth="1"/>
    <col min="11187" max="11187" width="20.6640625" style="1" customWidth="1"/>
    <col min="11188" max="11188" width="4.88671875" style="1" customWidth="1"/>
    <col min="11189" max="11189" width="0" style="1" hidden="1" customWidth="1"/>
    <col min="11190" max="11190" width="24.6640625" style="1" customWidth="1"/>
    <col min="11191" max="11191" width="12.33203125" style="1" customWidth="1"/>
    <col min="11192" max="11192" width="0" style="1" hidden="1" customWidth="1"/>
    <col min="11193" max="11193" width="3.44140625" style="1" customWidth="1"/>
    <col min="11194" max="11194" width="0" style="1" hidden="1" customWidth="1"/>
    <col min="11195" max="11195" width="17.6640625" style="1" customWidth="1"/>
    <col min="11196" max="11196" width="3.44140625" style="1" customWidth="1"/>
    <col min="11197" max="11197" width="0" style="1" hidden="1" customWidth="1"/>
    <col min="11198" max="11198" width="23.6640625" style="1" customWidth="1"/>
    <col min="11199" max="11199" width="10" style="1" customWidth="1"/>
    <col min="11200" max="11200" width="0" style="1" hidden="1" customWidth="1"/>
    <col min="11201" max="11202" width="14.6640625" style="1" customWidth="1"/>
    <col min="11203" max="11203" width="12.88671875" style="1" customWidth="1"/>
    <col min="11204" max="11204" width="3.33203125" style="1" customWidth="1"/>
    <col min="11205" max="11205" width="30.33203125" style="1" customWidth="1"/>
    <col min="11206" max="11206" width="5" style="1" customWidth="1"/>
    <col min="11207" max="11207" width="0" style="1" hidden="1" customWidth="1"/>
    <col min="11208" max="11208" width="14.33203125" style="1" customWidth="1"/>
    <col min="11209" max="11209" width="5.6640625" style="1" customWidth="1"/>
    <col min="11210" max="11210" width="0" style="1" hidden="1" customWidth="1"/>
    <col min="11211" max="11211" width="17.33203125" style="1" customWidth="1"/>
    <col min="11212" max="11212" width="12.6640625" style="1" customWidth="1"/>
    <col min="11213" max="11213" width="0" style="1" hidden="1" customWidth="1"/>
    <col min="11214" max="11214" width="5.33203125" style="1" customWidth="1"/>
    <col min="11215" max="11215" width="0" style="1" hidden="1" customWidth="1"/>
    <col min="11216" max="11216" width="17" style="1" customWidth="1"/>
    <col min="11217" max="11217" width="6.33203125" style="1" customWidth="1"/>
    <col min="11218" max="11218" width="0" style="1" hidden="1" customWidth="1"/>
    <col min="11219" max="11219" width="14.33203125" style="1" customWidth="1"/>
    <col min="11220" max="11220" width="7.5546875" style="1" customWidth="1"/>
    <col min="11221" max="11221" width="0" style="1" hidden="1" customWidth="1"/>
    <col min="11222" max="11223" width="14.33203125" style="1" customWidth="1"/>
    <col min="11224" max="11224" width="20.88671875" style="1" customWidth="1"/>
    <col min="11225" max="11225" width="14.44140625" style="1" customWidth="1"/>
    <col min="11226" max="11226" width="15" style="1" customWidth="1"/>
    <col min="11227" max="11227" width="2.6640625" style="1" customWidth="1"/>
    <col min="11228" max="11228" width="11.6640625" style="1" customWidth="1"/>
    <col min="11229" max="11229" width="11.5546875" style="1" customWidth="1"/>
    <col min="11230" max="11230" width="2.33203125" style="1" customWidth="1"/>
    <col min="11231" max="11231" width="41" style="1" customWidth="1"/>
    <col min="11232" max="11232" width="14.33203125" style="1" customWidth="1"/>
    <col min="11233" max="11234" width="11.5546875" style="1" customWidth="1"/>
    <col min="11235" max="11235" width="21.88671875" style="1" customWidth="1"/>
    <col min="11236" max="11427" width="11.44140625" style="1"/>
    <col min="11428" max="11428" width="21.88671875" style="1" customWidth="1"/>
    <col min="11429" max="11429" width="13.88671875" style="1" customWidth="1"/>
    <col min="11430" max="11430" width="38.6640625" style="1" customWidth="1"/>
    <col min="11431" max="11431" width="3" style="1" bestFit="1" customWidth="1"/>
    <col min="11432" max="11432" width="32.33203125" style="1" customWidth="1"/>
    <col min="11433" max="11433" width="46.33203125" style="1" customWidth="1"/>
    <col min="11434" max="11434" width="19" style="1" customWidth="1"/>
    <col min="11435" max="11435" width="0" style="1" hidden="1" customWidth="1"/>
    <col min="11436" max="11436" width="17.6640625" style="1" customWidth="1"/>
    <col min="11437" max="11437" width="0" style="1" hidden="1" customWidth="1"/>
    <col min="11438" max="11438" width="22.33203125" style="1" customWidth="1"/>
    <col min="11439" max="11439" width="5.33203125" style="1" customWidth="1"/>
    <col min="11440" max="11440" width="36.33203125" style="1" customWidth="1"/>
    <col min="11441" max="11441" width="5.6640625" style="1" customWidth="1"/>
    <col min="11442" max="11442" width="0" style="1" hidden="1" customWidth="1"/>
    <col min="11443" max="11443" width="20.6640625" style="1" customWidth="1"/>
    <col min="11444" max="11444" width="4.88671875" style="1" customWidth="1"/>
    <col min="11445" max="11445" width="0" style="1" hidden="1" customWidth="1"/>
    <col min="11446" max="11446" width="24.6640625" style="1" customWidth="1"/>
    <col min="11447" max="11447" width="12.33203125" style="1" customWidth="1"/>
    <col min="11448" max="11448" width="0" style="1" hidden="1" customWidth="1"/>
    <col min="11449" max="11449" width="3.44140625" style="1" customWidth="1"/>
    <col min="11450" max="11450" width="0" style="1" hidden="1" customWidth="1"/>
    <col min="11451" max="11451" width="17.6640625" style="1" customWidth="1"/>
    <col min="11452" max="11452" width="3.44140625" style="1" customWidth="1"/>
    <col min="11453" max="11453" width="0" style="1" hidden="1" customWidth="1"/>
    <col min="11454" max="11454" width="23.6640625" style="1" customWidth="1"/>
    <col min="11455" max="11455" width="10" style="1" customWidth="1"/>
    <col min="11456" max="11456" width="0" style="1" hidden="1" customWidth="1"/>
    <col min="11457" max="11458" width="14.6640625" style="1" customWidth="1"/>
    <col min="11459" max="11459" width="12.88671875" style="1" customWidth="1"/>
    <col min="11460" max="11460" width="3.33203125" style="1" customWidth="1"/>
    <col min="11461" max="11461" width="30.33203125" style="1" customWidth="1"/>
    <col min="11462" max="11462" width="5" style="1" customWidth="1"/>
    <col min="11463" max="11463" width="0" style="1" hidden="1" customWidth="1"/>
    <col min="11464" max="11464" width="14.33203125" style="1" customWidth="1"/>
    <col min="11465" max="11465" width="5.6640625" style="1" customWidth="1"/>
    <col min="11466" max="11466" width="0" style="1" hidden="1" customWidth="1"/>
    <col min="11467" max="11467" width="17.33203125" style="1" customWidth="1"/>
    <col min="11468" max="11468" width="12.6640625" style="1" customWidth="1"/>
    <col min="11469" max="11469" width="0" style="1" hidden="1" customWidth="1"/>
    <col min="11470" max="11470" width="5.33203125" style="1" customWidth="1"/>
    <col min="11471" max="11471" width="0" style="1" hidden="1" customWidth="1"/>
    <col min="11472" max="11472" width="17" style="1" customWidth="1"/>
    <col min="11473" max="11473" width="6.33203125" style="1" customWidth="1"/>
    <col min="11474" max="11474" width="0" style="1" hidden="1" customWidth="1"/>
    <col min="11475" max="11475" width="14.33203125" style="1" customWidth="1"/>
    <col min="11476" max="11476" width="7.5546875" style="1" customWidth="1"/>
    <col min="11477" max="11477" width="0" style="1" hidden="1" customWidth="1"/>
    <col min="11478" max="11479" width="14.33203125" style="1" customWidth="1"/>
    <col min="11480" max="11480" width="20.88671875" style="1" customWidth="1"/>
    <col min="11481" max="11481" width="14.44140625" style="1" customWidth="1"/>
    <col min="11482" max="11482" width="15" style="1" customWidth="1"/>
    <col min="11483" max="11483" width="2.6640625" style="1" customWidth="1"/>
    <col min="11484" max="11484" width="11.6640625" style="1" customWidth="1"/>
    <col min="11485" max="11485" width="11.5546875" style="1" customWidth="1"/>
    <col min="11486" max="11486" width="2.33203125" style="1" customWidth="1"/>
    <col min="11487" max="11487" width="41" style="1" customWidth="1"/>
    <col min="11488" max="11488" width="14.33203125" style="1" customWidth="1"/>
    <col min="11489" max="11490" width="11.5546875" style="1" customWidth="1"/>
    <col min="11491" max="11491" width="21.88671875" style="1" customWidth="1"/>
    <col min="11492" max="11683" width="11.44140625" style="1"/>
    <col min="11684" max="11684" width="21.88671875" style="1" customWidth="1"/>
    <col min="11685" max="11685" width="13.88671875" style="1" customWidth="1"/>
    <col min="11686" max="11686" width="38.6640625" style="1" customWidth="1"/>
    <col min="11687" max="11687" width="3" style="1" bestFit="1" customWidth="1"/>
    <col min="11688" max="11688" width="32.33203125" style="1" customWidth="1"/>
    <col min="11689" max="11689" width="46.33203125" style="1" customWidth="1"/>
    <col min="11690" max="11690" width="19" style="1" customWidth="1"/>
    <col min="11691" max="11691" width="0" style="1" hidden="1" customWidth="1"/>
    <col min="11692" max="11692" width="17.6640625" style="1" customWidth="1"/>
    <col min="11693" max="11693" width="0" style="1" hidden="1" customWidth="1"/>
    <col min="11694" max="11694" width="22.33203125" style="1" customWidth="1"/>
    <col min="11695" max="11695" width="5.33203125" style="1" customWidth="1"/>
    <col min="11696" max="11696" width="36.33203125" style="1" customWidth="1"/>
    <col min="11697" max="11697" width="5.6640625" style="1" customWidth="1"/>
    <col min="11698" max="11698" width="0" style="1" hidden="1" customWidth="1"/>
    <col min="11699" max="11699" width="20.6640625" style="1" customWidth="1"/>
    <col min="11700" max="11700" width="4.88671875" style="1" customWidth="1"/>
    <col min="11701" max="11701" width="0" style="1" hidden="1" customWidth="1"/>
    <col min="11702" max="11702" width="24.6640625" style="1" customWidth="1"/>
    <col min="11703" max="11703" width="12.33203125" style="1" customWidth="1"/>
    <col min="11704" max="11704" width="0" style="1" hidden="1" customWidth="1"/>
    <col min="11705" max="11705" width="3.44140625" style="1" customWidth="1"/>
    <col min="11706" max="11706" width="0" style="1" hidden="1" customWidth="1"/>
    <col min="11707" max="11707" width="17.6640625" style="1" customWidth="1"/>
    <col min="11708" max="11708" width="3.44140625" style="1" customWidth="1"/>
    <col min="11709" max="11709" width="0" style="1" hidden="1" customWidth="1"/>
    <col min="11710" max="11710" width="23.6640625" style="1" customWidth="1"/>
    <col min="11711" max="11711" width="10" style="1" customWidth="1"/>
    <col min="11712" max="11712" width="0" style="1" hidden="1" customWidth="1"/>
    <col min="11713" max="11714" width="14.6640625" style="1" customWidth="1"/>
    <col min="11715" max="11715" width="12.88671875" style="1" customWidth="1"/>
    <col min="11716" max="11716" width="3.33203125" style="1" customWidth="1"/>
    <col min="11717" max="11717" width="30.33203125" style="1" customWidth="1"/>
    <col min="11718" max="11718" width="5" style="1" customWidth="1"/>
    <col min="11719" max="11719" width="0" style="1" hidden="1" customWidth="1"/>
    <col min="11720" max="11720" width="14.33203125" style="1" customWidth="1"/>
    <col min="11721" max="11721" width="5.6640625" style="1" customWidth="1"/>
    <col min="11722" max="11722" width="0" style="1" hidden="1" customWidth="1"/>
    <col min="11723" max="11723" width="17.33203125" style="1" customWidth="1"/>
    <col min="11724" max="11724" width="12.6640625" style="1" customWidth="1"/>
    <col min="11725" max="11725" width="0" style="1" hidden="1" customWidth="1"/>
    <col min="11726" max="11726" width="5.33203125" style="1" customWidth="1"/>
    <col min="11727" max="11727" width="0" style="1" hidden="1" customWidth="1"/>
    <col min="11728" max="11728" width="17" style="1" customWidth="1"/>
    <col min="11729" max="11729" width="6.33203125" style="1" customWidth="1"/>
    <col min="11730" max="11730" width="0" style="1" hidden="1" customWidth="1"/>
    <col min="11731" max="11731" width="14.33203125" style="1" customWidth="1"/>
    <col min="11732" max="11732" width="7.5546875" style="1" customWidth="1"/>
    <col min="11733" max="11733" width="0" style="1" hidden="1" customWidth="1"/>
    <col min="11734" max="11735" width="14.33203125" style="1" customWidth="1"/>
    <col min="11736" max="11736" width="20.88671875" style="1" customWidth="1"/>
    <col min="11737" max="11737" width="14.44140625" style="1" customWidth="1"/>
    <col min="11738" max="11738" width="15" style="1" customWidth="1"/>
    <col min="11739" max="11739" width="2.6640625" style="1" customWidth="1"/>
    <col min="11740" max="11740" width="11.6640625" style="1" customWidth="1"/>
    <col min="11741" max="11741" width="11.5546875" style="1" customWidth="1"/>
    <col min="11742" max="11742" width="2.33203125" style="1" customWidth="1"/>
    <col min="11743" max="11743" width="41" style="1" customWidth="1"/>
    <col min="11744" max="11744" width="14.33203125" style="1" customWidth="1"/>
    <col min="11745" max="11746" width="11.5546875" style="1" customWidth="1"/>
    <col min="11747" max="11747" width="21.88671875" style="1" customWidth="1"/>
    <col min="11748" max="11939" width="11.44140625" style="1"/>
    <col min="11940" max="11940" width="21.88671875" style="1" customWidth="1"/>
    <col min="11941" max="11941" width="13.88671875" style="1" customWidth="1"/>
    <col min="11942" max="11942" width="38.6640625" style="1" customWidth="1"/>
    <col min="11943" max="11943" width="3" style="1" bestFit="1" customWidth="1"/>
    <col min="11944" max="11944" width="32.33203125" style="1" customWidth="1"/>
    <col min="11945" max="11945" width="46.33203125" style="1" customWidth="1"/>
    <col min="11946" max="11946" width="19" style="1" customWidth="1"/>
    <col min="11947" max="11947" width="0" style="1" hidden="1" customWidth="1"/>
    <col min="11948" max="11948" width="17.6640625" style="1" customWidth="1"/>
    <col min="11949" max="11949" width="0" style="1" hidden="1" customWidth="1"/>
    <col min="11950" max="11950" width="22.33203125" style="1" customWidth="1"/>
    <col min="11951" max="11951" width="5.33203125" style="1" customWidth="1"/>
    <col min="11952" max="11952" width="36.33203125" style="1" customWidth="1"/>
    <col min="11953" max="11953" width="5.6640625" style="1" customWidth="1"/>
    <col min="11954" max="11954" width="0" style="1" hidden="1" customWidth="1"/>
    <col min="11955" max="11955" width="20.6640625" style="1" customWidth="1"/>
    <col min="11956" max="11956" width="4.88671875" style="1" customWidth="1"/>
    <col min="11957" max="11957" width="0" style="1" hidden="1" customWidth="1"/>
    <col min="11958" max="11958" width="24.6640625" style="1" customWidth="1"/>
    <col min="11959" max="11959" width="12.33203125" style="1" customWidth="1"/>
    <col min="11960" max="11960" width="0" style="1" hidden="1" customWidth="1"/>
    <col min="11961" max="11961" width="3.44140625" style="1" customWidth="1"/>
    <col min="11962" max="11962" width="0" style="1" hidden="1" customWidth="1"/>
    <col min="11963" max="11963" width="17.6640625" style="1" customWidth="1"/>
    <col min="11964" max="11964" width="3.44140625" style="1" customWidth="1"/>
    <col min="11965" max="11965" width="0" style="1" hidden="1" customWidth="1"/>
    <col min="11966" max="11966" width="23.6640625" style="1" customWidth="1"/>
    <col min="11967" max="11967" width="10" style="1" customWidth="1"/>
    <col min="11968" max="11968" width="0" style="1" hidden="1" customWidth="1"/>
    <col min="11969" max="11970" width="14.6640625" style="1" customWidth="1"/>
    <col min="11971" max="11971" width="12.88671875" style="1" customWidth="1"/>
    <col min="11972" max="11972" width="3.33203125" style="1" customWidth="1"/>
    <col min="11973" max="11973" width="30.33203125" style="1" customWidth="1"/>
    <col min="11974" max="11974" width="5" style="1" customWidth="1"/>
    <col min="11975" max="11975" width="0" style="1" hidden="1" customWidth="1"/>
    <col min="11976" max="11976" width="14.33203125" style="1" customWidth="1"/>
    <col min="11977" max="11977" width="5.6640625" style="1" customWidth="1"/>
    <col min="11978" max="11978" width="0" style="1" hidden="1" customWidth="1"/>
    <col min="11979" max="11979" width="17.33203125" style="1" customWidth="1"/>
    <col min="11980" max="11980" width="12.6640625" style="1" customWidth="1"/>
    <col min="11981" max="11981" width="0" style="1" hidden="1" customWidth="1"/>
    <col min="11982" max="11982" width="5.33203125" style="1" customWidth="1"/>
    <col min="11983" max="11983" width="0" style="1" hidden="1" customWidth="1"/>
    <col min="11984" max="11984" width="17" style="1" customWidth="1"/>
    <col min="11985" max="11985" width="6.33203125" style="1" customWidth="1"/>
    <col min="11986" max="11986" width="0" style="1" hidden="1" customWidth="1"/>
    <col min="11987" max="11987" width="14.33203125" style="1" customWidth="1"/>
    <col min="11988" max="11988" width="7.5546875" style="1" customWidth="1"/>
    <col min="11989" max="11989" width="0" style="1" hidden="1" customWidth="1"/>
    <col min="11990" max="11991" width="14.33203125" style="1" customWidth="1"/>
    <col min="11992" max="11992" width="20.88671875" style="1" customWidth="1"/>
    <col min="11993" max="11993" width="14.44140625" style="1" customWidth="1"/>
    <col min="11994" max="11994" width="15" style="1" customWidth="1"/>
    <col min="11995" max="11995" width="2.6640625" style="1" customWidth="1"/>
    <col min="11996" max="11996" width="11.6640625" style="1" customWidth="1"/>
    <col min="11997" max="11997" width="11.5546875" style="1" customWidth="1"/>
    <col min="11998" max="11998" width="2.33203125" style="1" customWidth="1"/>
    <col min="11999" max="11999" width="41" style="1" customWidth="1"/>
    <col min="12000" max="12000" width="14.33203125" style="1" customWidth="1"/>
    <col min="12001" max="12002" width="11.5546875" style="1" customWidth="1"/>
    <col min="12003" max="12003" width="21.88671875" style="1" customWidth="1"/>
    <col min="12004" max="12195" width="11.44140625" style="1"/>
    <col min="12196" max="12196" width="21.88671875" style="1" customWidth="1"/>
    <col min="12197" max="12197" width="13.88671875" style="1" customWidth="1"/>
    <col min="12198" max="12198" width="38.6640625" style="1" customWidth="1"/>
    <col min="12199" max="12199" width="3" style="1" bestFit="1" customWidth="1"/>
    <col min="12200" max="12200" width="32.33203125" style="1" customWidth="1"/>
    <col min="12201" max="12201" width="46.33203125" style="1" customWidth="1"/>
    <col min="12202" max="12202" width="19" style="1" customWidth="1"/>
    <col min="12203" max="12203" width="0" style="1" hidden="1" customWidth="1"/>
    <col min="12204" max="12204" width="17.6640625" style="1" customWidth="1"/>
    <col min="12205" max="12205" width="0" style="1" hidden="1" customWidth="1"/>
    <col min="12206" max="12206" width="22.33203125" style="1" customWidth="1"/>
    <col min="12207" max="12207" width="5.33203125" style="1" customWidth="1"/>
    <col min="12208" max="12208" width="36.33203125" style="1" customWidth="1"/>
    <col min="12209" max="12209" width="5.6640625" style="1" customWidth="1"/>
    <col min="12210" max="12210" width="0" style="1" hidden="1" customWidth="1"/>
    <col min="12211" max="12211" width="20.6640625" style="1" customWidth="1"/>
    <col min="12212" max="12212" width="4.88671875" style="1" customWidth="1"/>
    <col min="12213" max="12213" width="0" style="1" hidden="1" customWidth="1"/>
    <col min="12214" max="12214" width="24.6640625" style="1" customWidth="1"/>
    <col min="12215" max="12215" width="12.33203125" style="1" customWidth="1"/>
    <col min="12216" max="12216" width="0" style="1" hidden="1" customWidth="1"/>
    <col min="12217" max="12217" width="3.44140625" style="1" customWidth="1"/>
    <col min="12218" max="12218" width="0" style="1" hidden="1" customWidth="1"/>
    <col min="12219" max="12219" width="17.6640625" style="1" customWidth="1"/>
    <col min="12220" max="12220" width="3.44140625" style="1" customWidth="1"/>
    <col min="12221" max="12221" width="0" style="1" hidden="1" customWidth="1"/>
    <col min="12222" max="12222" width="23.6640625" style="1" customWidth="1"/>
    <col min="12223" max="12223" width="10" style="1" customWidth="1"/>
    <col min="12224" max="12224" width="0" style="1" hidden="1" customWidth="1"/>
    <col min="12225" max="12226" width="14.6640625" style="1" customWidth="1"/>
    <col min="12227" max="12227" width="12.88671875" style="1" customWidth="1"/>
    <col min="12228" max="12228" width="3.33203125" style="1" customWidth="1"/>
    <col min="12229" max="12229" width="30.33203125" style="1" customWidth="1"/>
    <col min="12230" max="12230" width="5" style="1" customWidth="1"/>
    <col min="12231" max="12231" width="0" style="1" hidden="1" customWidth="1"/>
    <col min="12232" max="12232" width="14.33203125" style="1" customWidth="1"/>
    <col min="12233" max="12233" width="5.6640625" style="1" customWidth="1"/>
    <col min="12234" max="12234" width="0" style="1" hidden="1" customWidth="1"/>
    <col min="12235" max="12235" width="17.33203125" style="1" customWidth="1"/>
    <col min="12236" max="12236" width="12.6640625" style="1" customWidth="1"/>
    <col min="12237" max="12237" width="0" style="1" hidden="1" customWidth="1"/>
    <col min="12238" max="12238" width="5.33203125" style="1" customWidth="1"/>
    <col min="12239" max="12239" width="0" style="1" hidden="1" customWidth="1"/>
    <col min="12240" max="12240" width="17" style="1" customWidth="1"/>
    <col min="12241" max="12241" width="6.33203125" style="1" customWidth="1"/>
    <col min="12242" max="12242" width="0" style="1" hidden="1" customWidth="1"/>
    <col min="12243" max="12243" width="14.33203125" style="1" customWidth="1"/>
    <col min="12244" max="12244" width="7.5546875" style="1" customWidth="1"/>
    <col min="12245" max="12245" width="0" style="1" hidden="1" customWidth="1"/>
    <col min="12246" max="12247" width="14.33203125" style="1" customWidth="1"/>
    <col min="12248" max="12248" width="20.88671875" style="1" customWidth="1"/>
    <col min="12249" max="12249" width="14.44140625" style="1" customWidth="1"/>
    <col min="12250" max="12250" width="15" style="1" customWidth="1"/>
    <col min="12251" max="12251" width="2.6640625" style="1" customWidth="1"/>
    <col min="12252" max="12252" width="11.6640625" style="1" customWidth="1"/>
    <col min="12253" max="12253" width="11.5546875" style="1" customWidth="1"/>
    <col min="12254" max="12254" width="2.33203125" style="1" customWidth="1"/>
    <col min="12255" max="12255" width="41" style="1" customWidth="1"/>
    <col min="12256" max="12256" width="14.33203125" style="1" customWidth="1"/>
    <col min="12257" max="12258" width="11.5546875" style="1" customWidth="1"/>
    <col min="12259" max="12259" width="21.88671875" style="1" customWidth="1"/>
    <col min="12260" max="12451" width="11.44140625" style="1"/>
    <col min="12452" max="12452" width="21.88671875" style="1" customWidth="1"/>
    <col min="12453" max="12453" width="13.88671875" style="1" customWidth="1"/>
    <col min="12454" max="12454" width="38.6640625" style="1" customWidth="1"/>
    <col min="12455" max="12455" width="3" style="1" bestFit="1" customWidth="1"/>
    <col min="12456" max="12456" width="32.33203125" style="1" customWidth="1"/>
    <col min="12457" max="12457" width="46.33203125" style="1" customWidth="1"/>
    <col min="12458" max="12458" width="19" style="1" customWidth="1"/>
    <col min="12459" max="12459" width="0" style="1" hidden="1" customWidth="1"/>
    <col min="12460" max="12460" width="17.6640625" style="1" customWidth="1"/>
    <col min="12461" max="12461" width="0" style="1" hidden="1" customWidth="1"/>
    <col min="12462" max="12462" width="22.33203125" style="1" customWidth="1"/>
    <col min="12463" max="12463" width="5.33203125" style="1" customWidth="1"/>
    <col min="12464" max="12464" width="36.33203125" style="1" customWidth="1"/>
    <col min="12465" max="12465" width="5.6640625" style="1" customWidth="1"/>
    <col min="12466" max="12466" width="0" style="1" hidden="1" customWidth="1"/>
    <col min="12467" max="12467" width="20.6640625" style="1" customWidth="1"/>
    <col min="12468" max="12468" width="4.88671875" style="1" customWidth="1"/>
    <col min="12469" max="12469" width="0" style="1" hidden="1" customWidth="1"/>
    <col min="12470" max="12470" width="24.6640625" style="1" customWidth="1"/>
    <col min="12471" max="12471" width="12.33203125" style="1" customWidth="1"/>
    <col min="12472" max="12472" width="0" style="1" hidden="1" customWidth="1"/>
    <col min="12473" max="12473" width="3.44140625" style="1" customWidth="1"/>
    <col min="12474" max="12474" width="0" style="1" hidden="1" customWidth="1"/>
    <col min="12475" max="12475" width="17.6640625" style="1" customWidth="1"/>
    <col min="12476" max="12476" width="3.44140625" style="1" customWidth="1"/>
    <col min="12477" max="12477" width="0" style="1" hidden="1" customWidth="1"/>
    <col min="12478" max="12478" width="23.6640625" style="1" customWidth="1"/>
    <col min="12479" max="12479" width="10" style="1" customWidth="1"/>
    <col min="12480" max="12480" width="0" style="1" hidden="1" customWidth="1"/>
    <col min="12481" max="12482" width="14.6640625" style="1" customWidth="1"/>
    <col min="12483" max="12483" width="12.88671875" style="1" customWidth="1"/>
    <col min="12484" max="12484" width="3.33203125" style="1" customWidth="1"/>
    <col min="12485" max="12485" width="30.33203125" style="1" customWidth="1"/>
    <col min="12486" max="12486" width="5" style="1" customWidth="1"/>
    <col min="12487" max="12487" width="0" style="1" hidden="1" customWidth="1"/>
    <col min="12488" max="12488" width="14.33203125" style="1" customWidth="1"/>
    <col min="12489" max="12489" width="5.6640625" style="1" customWidth="1"/>
    <col min="12490" max="12490" width="0" style="1" hidden="1" customWidth="1"/>
    <col min="12491" max="12491" width="17.33203125" style="1" customWidth="1"/>
    <col min="12492" max="12492" width="12.6640625" style="1" customWidth="1"/>
    <col min="12493" max="12493" width="0" style="1" hidden="1" customWidth="1"/>
    <col min="12494" max="12494" width="5.33203125" style="1" customWidth="1"/>
    <col min="12495" max="12495" width="0" style="1" hidden="1" customWidth="1"/>
    <col min="12496" max="12496" width="17" style="1" customWidth="1"/>
    <col min="12497" max="12497" width="6.33203125" style="1" customWidth="1"/>
    <col min="12498" max="12498" width="0" style="1" hidden="1" customWidth="1"/>
    <col min="12499" max="12499" width="14.33203125" style="1" customWidth="1"/>
    <col min="12500" max="12500" width="7.5546875" style="1" customWidth="1"/>
    <col min="12501" max="12501" width="0" style="1" hidden="1" customWidth="1"/>
    <col min="12502" max="12503" width="14.33203125" style="1" customWidth="1"/>
    <col min="12504" max="12504" width="20.88671875" style="1" customWidth="1"/>
    <col min="12505" max="12505" width="14.44140625" style="1" customWidth="1"/>
    <col min="12506" max="12506" width="15" style="1" customWidth="1"/>
    <col min="12507" max="12507" width="2.6640625" style="1" customWidth="1"/>
    <col min="12508" max="12508" width="11.6640625" style="1" customWidth="1"/>
    <col min="12509" max="12509" width="11.5546875" style="1" customWidth="1"/>
    <col min="12510" max="12510" width="2.33203125" style="1" customWidth="1"/>
    <col min="12511" max="12511" width="41" style="1" customWidth="1"/>
    <col min="12512" max="12512" width="14.33203125" style="1" customWidth="1"/>
    <col min="12513" max="12514" width="11.5546875" style="1" customWidth="1"/>
    <col min="12515" max="12515" width="21.88671875" style="1" customWidth="1"/>
    <col min="12516" max="12707" width="11.44140625" style="1"/>
    <col min="12708" max="12708" width="21.88671875" style="1" customWidth="1"/>
    <col min="12709" max="12709" width="13.88671875" style="1" customWidth="1"/>
    <col min="12710" max="12710" width="38.6640625" style="1" customWidth="1"/>
    <col min="12711" max="12711" width="3" style="1" bestFit="1" customWidth="1"/>
    <col min="12712" max="12712" width="32.33203125" style="1" customWidth="1"/>
    <col min="12713" max="12713" width="46.33203125" style="1" customWidth="1"/>
    <col min="12714" max="12714" width="19" style="1" customWidth="1"/>
    <col min="12715" max="12715" width="0" style="1" hidden="1" customWidth="1"/>
    <col min="12716" max="12716" width="17.6640625" style="1" customWidth="1"/>
    <col min="12717" max="12717" width="0" style="1" hidden="1" customWidth="1"/>
    <col min="12718" max="12718" width="22.33203125" style="1" customWidth="1"/>
    <col min="12719" max="12719" width="5.33203125" style="1" customWidth="1"/>
    <col min="12720" max="12720" width="36.33203125" style="1" customWidth="1"/>
    <col min="12721" max="12721" width="5.6640625" style="1" customWidth="1"/>
    <col min="12722" max="12722" width="0" style="1" hidden="1" customWidth="1"/>
    <col min="12723" max="12723" width="20.6640625" style="1" customWidth="1"/>
    <col min="12724" max="12724" width="4.88671875" style="1" customWidth="1"/>
    <col min="12725" max="12725" width="0" style="1" hidden="1" customWidth="1"/>
    <col min="12726" max="12726" width="24.6640625" style="1" customWidth="1"/>
    <col min="12727" max="12727" width="12.33203125" style="1" customWidth="1"/>
    <col min="12728" max="12728" width="0" style="1" hidden="1" customWidth="1"/>
    <col min="12729" max="12729" width="3.44140625" style="1" customWidth="1"/>
    <col min="12730" max="12730" width="0" style="1" hidden="1" customWidth="1"/>
    <col min="12731" max="12731" width="17.6640625" style="1" customWidth="1"/>
    <col min="12732" max="12732" width="3.44140625" style="1" customWidth="1"/>
    <col min="12733" max="12733" width="0" style="1" hidden="1" customWidth="1"/>
    <col min="12734" max="12734" width="23.6640625" style="1" customWidth="1"/>
    <col min="12735" max="12735" width="10" style="1" customWidth="1"/>
    <col min="12736" max="12736" width="0" style="1" hidden="1" customWidth="1"/>
    <col min="12737" max="12738" width="14.6640625" style="1" customWidth="1"/>
    <col min="12739" max="12739" width="12.88671875" style="1" customWidth="1"/>
    <col min="12740" max="12740" width="3.33203125" style="1" customWidth="1"/>
    <col min="12741" max="12741" width="30.33203125" style="1" customWidth="1"/>
    <col min="12742" max="12742" width="5" style="1" customWidth="1"/>
    <col min="12743" max="12743" width="0" style="1" hidden="1" customWidth="1"/>
    <col min="12744" max="12744" width="14.33203125" style="1" customWidth="1"/>
    <col min="12745" max="12745" width="5.6640625" style="1" customWidth="1"/>
    <col min="12746" max="12746" width="0" style="1" hidden="1" customWidth="1"/>
    <col min="12747" max="12747" width="17.33203125" style="1" customWidth="1"/>
    <col min="12748" max="12748" width="12.6640625" style="1" customWidth="1"/>
    <col min="12749" max="12749" width="0" style="1" hidden="1" customWidth="1"/>
    <col min="12750" max="12750" width="5.33203125" style="1" customWidth="1"/>
    <col min="12751" max="12751" width="0" style="1" hidden="1" customWidth="1"/>
    <col min="12752" max="12752" width="17" style="1" customWidth="1"/>
    <col min="12753" max="12753" width="6.33203125" style="1" customWidth="1"/>
    <col min="12754" max="12754" width="0" style="1" hidden="1" customWidth="1"/>
    <col min="12755" max="12755" width="14.33203125" style="1" customWidth="1"/>
    <col min="12756" max="12756" width="7.5546875" style="1" customWidth="1"/>
    <col min="12757" max="12757" width="0" style="1" hidden="1" customWidth="1"/>
    <col min="12758" max="12759" width="14.33203125" style="1" customWidth="1"/>
    <col min="12760" max="12760" width="20.88671875" style="1" customWidth="1"/>
    <col min="12761" max="12761" width="14.44140625" style="1" customWidth="1"/>
    <col min="12762" max="12762" width="15" style="1" customWidth="1"/>
    <col min="12763" max="12763" width="2.6640625" style="1" customWidth="1"/>
    <col min="12764" max="12764" width="11.6640625" style="1" customWidth="1"/>
    <col min="12765" max="12765" width="11.5546875" style="1" customWidth="1"/>
    <col min="12766" max="12766" width="2.33203125" style="1" customWidth="1"/>
    <col min="12767" max="12767" width="41" style="1" customWidth="1"/>
    <col min="12768" max="12768" width="14.33203125" style="1" customWidth="1"/>
    <col min="12769" max="12770" width="11.5546875" style="1" customWidth="1"/>
    <col min="12771" max="12771" width="21.88671875" style="1" customWidth="1"/>
    <col min="12772" max="12963" width="11.44140625" style="1"/>
    <col min="12964" max="12964" width="21.88671875" style="1" customWidth="1"/>
    <col min="12965" max="12965" width="13.88671875" style="1" customWidth="1"/>
    <col min="12966" max="12966" width="38.6640625" style="1" customWidth="1"/>
    <col min="12967" max="12967" width="3" style="1" bestFit="1" customWidth="1"/>
    <col min="12968" max="12968" width="32.33203125" style="1" customWidth="1"/>
    <col min="12969" max="12969" width="46.33203125" style="1" customWidth="1"/>
    <col min="12970" max="12970" width="19" style="1" customWidth="1"/>
    <col min="12971" max="12971" width="0" style="1" hidden="1" customWidth="1"/>
    <col min="12972" max="12972" width="17.6640625" style="1" customWidth="1"/>
    <col min="12973" max="12973" width="0" style="1" hidden="1" customWidth="1"/>
    <col min="12974" max="12974" width="22.33203125" style="1" customWidth="1"/>
    <col min="12975" max="12975" width="5.33203125" style="1" customWidth="1"/>
    <col min="12976" max="12976" width="36.33203125" style="1" customWidth="1"/>
    <col min="12977" max="12977" width="5.6640625" style="1" customWidth="1"/>
    <col min="12978" max="12978" width="0" style="1" hidden="1" customWidth="1"/>
    <col min="12979" max="12979" width="20.6640625" style="1" customWidth="1"/>
    <col min="12980" max="12980" width="4.88671875" style="1" customWidth="1"/>
    <col min="12981" max="12981" width="0" style="1" hidden="1" customWidth="1"/>
    <col min="12982" max="12982" width="24.6640625" style="1" customWidth="1"/>
    <col min="12983" max="12983" width="12.33203125" style="1" customWidth="1"/>
    <col min="12984" max="12984" width="0" style="1" hidden="1" customWidth="1"/>
    <col min="12985" max="12985" width="3.44140625" style="1" customWidth="1"/>
    <col min="12986" max="12986" width="0" style="1" hidden="1" customWidth="1"/>
    <col min="12987" max="12987" width="17.6640625" style="1" customWidth="1"/>
    <col min="12988" max="12988" width="3.44140625" style="1" customWidth="1"/>
    <col min="12989" max="12989" width="0" style="1" hidden="1" customWidth="1"/>
    <col min="12990" max="12990" width="23.6640625" style="1" customWidth="1"/>
    <col min="12991" max="12991" width="10" style="1" customWidth="1"/>
    <col min="12992" max="12992" width="0" style="1" hidden="1" customWidth="1"/>
    <col min="12993" max="12994" width="14.6640625" style="1" customWidth="1"/>
    <col min="12995" max="12995" width="12.88671875" style="1" customWidth="1"/>
    <col min="12996" max="12996" width="3.33203125" style="1" customWidth="1"/>
    <col min="12997" max="12997" width="30.33203125" style="1" customWidth="1"/>
    <col min="12998" max="12998" width="5" style="1" customWidth="1"/>
    <col min="12999" max="12999" width="0" style="1" hidden="1" customWidth="1"/>
    <col min="13000" max="13000" width="14.33203125" style="1" customWidth="1"/>
    <col min="13001" max="13001" width="5.6640625" style="1" customWidth="1"/>
    <col min="13002" max="13002" width="0" style="1" hidden="1" customWidth="1"/>
    <col min="13003" max="13003" width="17.33203125" style="1" customWidth="1"/>
    <col min="13004" max="13004" width="12.6640625" style="1" customWidth="1"/>
    <col min="13005" max="13005" width="0" style="1" hidden="1" customWidth="1"/>
    <col min="13006" max="13006" width="5.33203125" style="1" customWidth="1"/>
    <col min="13007" max="13007" width="0" style="1" hidden="1" customWidth="1"/>
    <col min="13008" max="13008" width="17" style="1" customWidth="1"/>
    <col min="13009" max="13009" width="6.33203125" style="1" customWidth="1"/>
    <col min="13010" max="13010" width="0" style="1" hidden="1" customWidth="1"/>
    <col min="13011" max="13011" width="14.33203125" style="1" customWidth="1"/>
    <col min="13012" max="13012" width="7.5546875" style="1" customWidth="1"/>
    <col min="13013" max="13013" width="0" style="1" hidden="1" customWidth="1"/>
    <col min="13014" max="13015" width="14.33203125" style="1" customWidth="1"/>
    <col min="13016" max="13016" width="20.88671875" style="1" customWidth="1"/>
    <col min="13017" max="13017" width="14.44140625" style="1" customWidth="1"/>
    <col min="13018" max="13018" width="15" style="1" customWidth="1"/>
    <col min="13019" max="13019" width="2.6640625" style="1" customWidth="1"/>
    <col min="13020" max="13020" width="11.6640625" style="1" customWidth="1"/>
    <col min="13021" max="13021" width="11.5546875" style="1" customWidth="1"/>
    <col min="13022" max="13022" width="2.33203125" style="1" customWidth="1"/>
    <col min="13023" max="13023" width="41" style="1" customWidth="1"/>
    <col min="13024" max="13024" width="14.33203125" style="1" customWidth="1"/>
    <col min="13025" max="13026" width="11.5546875" style="1" customWidth="1"/>
    <col min="13027" max="13027" width="21.88671875" style="1" customWidth="1"/>
    <col min="13028" max="13219" width="11.44140625" style="1"/>
    <col min="13220" max="13220" width="21.88671875" style="1" customWidth="1"/>
    <col min="13221" max="13221" width="13.88671875" style="1" customWidth="1"/>
    <col min="13222" max="13222" width="38.6640625" style="1" customWidth="1"/>
    <col min="13223" max="13223" width="3" style="1" bestFit="1" customWidth="1"/>
    <col min="13224" max="13224" width="32.33203125" style="1" customWidth="1"/>
    <col min="13225" max="13225" width="46.33203125" style="1" customWidth="1"/>
    <col min="13226" max="13226" width="19" style="1" customWidth="1"/>
    <col min="13227" max="13227" width="0" style="1" hidden="1" customWidth="1"/>
    <col min="13228" max="13228" width="17.6640625" style="1" customWidth="1"/>
    <col min="13229" max="13229" width="0" style="1" hidden="1" customWidth="1"/>
    <col min="13230" max="13230" width="22.33203125" style="1" customWidth="1"/>
    <col min="13231" max="13231" width="5.33203125" style="1" customWidth="1"/>
    <col min="13232" max="13232" width="36.33203125" style="1" customWidth="1"/>
    <col min="13233" max="13233" width="5.6640625" style="1" customWidth="1"/>
    <col min="13234" max="13234" width="0" style="1" hidden="1" customWidth="1"/>
    <col min="13235" max="13235" width="20.6640625" style="1" customWidth="1"/>
    <col min="13236" max="13236" width="4.88671875" style="1" customWidth="1"/>
    <col min="13237" max="13237" width="0" style="1" hidden="1" customWidth="1"/>
    <col min="13238" max="13238" width="24.6640625" style="1" customWidth="1"/>
    <col min="13239" max="13239" width="12.33203125" style="1" customWidth="1"/>
    <col min="13240" max="13240" width="0" style="1" hidden="1" customWidth="1"/>
    <col min="13241" max="13241" width="3.44140625" style="1" customWidth="1"/>
    <col min="13242" max="13242" width="0" style="1" hidden="1" customWidth="1"/>
    <col min="13243" max="13243" width="17.6640625" style="1" customWidth="1"/>
    <col min="13244" max="13244" width="3.44140625" style="1" customWidth="1"/>
    <col min="13245" max="13245" width="0" style="1" hidden="1" customWidth="1"/>
    <col min="13246" max="13246" width="23.6640625" style="1" customWidth="1"/>
    <col min="13247" max="13247" width="10" style="1" customWidth="1"/>
    <col min="13248" max="13248" width="0" style="1" hidden="1" customWidth="1"/>
    <col min="13249" max="13250" width="14.6640625" style="1" customWidth="1"/>
    <col min="13251" max="13251" width="12.88671875" style="1" customWidth="1"/>
    <col min="13252" max="13252" width="3.33203125" style="1" customWidth="1"/>
    <col min="13253" max="13253" width="30.33203125" style="1" customWidth="1"/>
    <col min="13254" max="13254" width="5" style="1" customWidth="1"/>
    <col min="13255" max="13255" width="0" style="1" hidden="1" customWidth="1"/>
    <col min="13256" max="13256" width="14.33203125" style="1" customWidth="1"/>
    <col min="13257" max="13257" width="5.6640625" style="1" customWidth="1"/>
    <col min="13258" max="13258" width="0" style="1" hidden="1" customWidth="1"/>
    <col min="13259" max="13259" width="17.33203125" style="1" customWidth="1"/>
    <col min="13260" max="13260" width="12.6640625" style="1" customWidth="1"/>
    <col min="13261" max="13261" width="0" style="1" hidden="1" customWidth="1"/>
    <col min="13262" max="13262" width="5.33203125" style="1" customWidth="1"/>
    <col min="13263" max="13263" width="0" style="1" hidden="1" customWidth="1"/>
    <col min="13264" max="13264" width="17" style="1" customWidth="1"/>
    <col min="13265" max="13265" width="6.33203125" style="1" customWidth="1"/>
    <col min="13266" max="13266" width="0" style="1" hidden="1" customWidth="1"/>
    <col min="13267" max="13267" width="14.33203125" style="1" customWidth="1"/>
    <col min="13268" max="13268" width="7.5546875" style="1" customWidth="1"/>
    <col min="13269" max="13269" width="0" style="1" hidden="1" customWidth="1"/>
    <col min="13270" max="13271" width="14.33203125" style="1" customWidth="1"/>
    <col min="13272" max="13272" width="20.88671875" style="1" customWidth="1"/>
    <col min="13273" max="13273" width="14.44140625" style="1" customWidth="1"/>
    <col min="13274" max="13274" width="15" style="1" customWidth="1"/>
    <col min="13275" max="13275" width="2.6640625" style="1" customWidth="1"/>
    <col min="13276" max="13276" width="11.6640625" style="1" customWidth="1"/>
    <col min="13277" max="13277" width="11.5546875" style="1" customWidth="1"/>
    <col min="13278" max="13278" width="2.33203125" style="1" customWidth="1"/>
    <col min="13279" max="13279" width="41" style="1" customWidth="1"/>
    <col min="13280" max="13280" width="14.33203125" style="1" customWidth="1"/>
    <col min="13281" max="13282" width="11.5546875" style="1" customWidth="1"/>
    <col min="13283" max="13283" width="21.88671875" style="1" customWidth="1"/>
    <col min="13284" max="13475" width="11.44140625" style="1"/>
    <col min="13476" max="13476" width="21.88671875" style="1" customWidth="1"/>
    <col min="13477" max="13477" width="13.88671875" style="1" customWidth="1"/>
    <col min="13478" max="13478" width="38.6640625" style="1" customWidth="1"/>
    <col min="13479" max="13479" width="3" style="1" bestFit="1" customWidth="1"/>
    <col min="13480" max="13480" width="32.33203125" style="1" customWidth="1"/>
    <col min="13481" max="13481" width="46.33203125" style="1" customWidth="1"/>
    <col min="13482" max="13482" width="19" style="1" customWidth="1"/>
    <col min="13483" max="13483" width="0" style="1" hidden="1" customWidth="1"/>
    <col min="13484" max="13484" width="17.6640625" style="1" customWidth="1"/>
    <col min="13485" max="13485" width="0" style="1" hidden="1" customWidth="1"/>
    <col min="13486" max="13486" width="22.33203125" style="1" customWidth="1"/>
    <col min="13487" max="13487" width="5.33203125" style="1" customWidth="1"/>
    <col min="13488" max="13488" width="36.33203125" style="1" customWidth="1"/>
    <col min="13489" max="13489" width="5.6640625" style="1" customWidth="1"/>
    <col min="13490" max="13490" width="0" style="1" hidden="1" customWidth="1"/>
    <col min="13491" max="13491" width="20.6640625" style="1" customWidth="1"/>
    <col min="13492" max="13492" width="4.88671875" style="1" customWidth="1"/>
    <col min="13493" max="13493" width="0" style="1" hidden="1" customWidth="1"/>
    <col min="13494" max="13494" width="24.6640625" style="1" customWidth="1"/>
    <col min="13495" max="13495" width="12.33203125" style="1" customWidth="1"/>
    <col min="13496" max="13496" width="0" style="1" hidden="1" customWidth="1"/>
    <col min="13497" max="13497" width="3.44140625" style="1" customWidth="1"/>
    <col min="13498" max="13498" width="0" style="1" hidden="1" customWidth="1"/>
    <col min="13499" max="13499" width="17.6640625" style="1" customWidth="1"/>
    <col min="13500" max="13500" width="3.44140625" style="1" customWidth="1"/>
    <col min="13501" max="13501" width="0" style="1" hidden="1" customWidth="1"/>
    <col min="13502" max="13502" width="23.6640625" style="1" customWidth="1"/>
    <col min="13503" max="13503" width="10" style="1" customWidth="1"/>
    <col min="13504" max="13504" width="0" style="1" hidden="1" customWidth="1"/>
    <col min="13505" max="13506" width="14.6640625" style="1" customWidth="1"/>
    <col min="13507" max="13507" width="12.88671875" style="1" customWidth="1"/>
    <col min="13508" max="13508" width="3.33203125" style="1" customWidth="1"/>
    <col min="13509" max="13509" width="30.33203125" style="1" customWidth="1"/>
    <col min="13510" max="13510" width="5" style="1" customWidth="1"/>
    <col min="13511" max="13511" width="0" style="1" hidden="1" customWidth="1"/>
    <col min="13512" max="13512" width="14.33203125" style="1" customWidth="1"/>
    <col min="13513" max="13513" width="5.6640625" style="1" customWidth="1"/>
    <col min="13514" max="13514" width="0" style="1" hidden="1" customWidth="1"/>
    <col min="13515" max="13515" width="17.33203125" style="1" customWidth="1"/>
    <col min="13516" max="13516" width="12.6640625" style="1" customWidth="1"/>
    <col min="13517" max="13517" width="0" style="1" hidden="1" customWidth="1"/>
    <col min="13518" max="13518" width="5.33203125" style="1" customWidth="1"/>
    <col min="13519" max="13519" width="0" style="1" hidden="1" customWidth="1"/>
    <col min="13520" max="13520" width="17" style="1" customWidth="1"/>
    <col min="13521" max="13521" width="6.33203125" style="1" customWidth="1"/>
    <col min="13522" max="13522" width="0" style="1" hidden="1" customWidth="1"/>
    <col min="13523" max="13523" width="14.33203125" style="1" customWidth="1"/>
    <col min="13524" max="13524" width="7.5546875" style="1" customWidth="1"/>
    <col min="13525" max="13525" width="0" style="1" hidden="1" customWidth="1"/>
    <col min="13526" max="13527" width="14.33203125" style="1" customWidth="1"/>
    <col min="13528" max="13528" width="20.88671875" style="1" customWidth="1"/>
    <col min="13529" max="13529" width="14.44140625" style="1" customWidth="1"/>
    <col min="13530" max="13530" width="15" style="1" customWidth="1"/>
    <col min="13531" max="13531" width="2.6640625" style="1" customWidth="1"/>
    <col min="13532" max="13532" width="11.6640625" style="1" customWidth="1"/>
    <col min="13533" max="13533" width="11.5546875" style="1" customWidth="1"/>
    <col min="13534" max="13534" width="2.33203125" style="1" customWidth="1"/>
    <col min="13535" max="13535" width="41" style="1" customWidth="1"/>
    <col min="13536" max="13536" width="14.33203125" style="1" customWidth="1"/>
    <col min="13537" max="13538" width="11.5546875" style="1" customWidth="1"/>
    <col min="13539" max="13539" width="21.88671875" style="1" customWidth="1"/>
    <col min="13540" max="13731" width="11.44140625" style="1"/>
    <col min="13732" max="13732" width="21.88671875" style="1" customWidth="1"/>
    <col min="13733" max="13733" width="13.88671875" style="1" customWidth="1"/>
    <col min="13734" max="13734" width="38.6640625" style="1" customWidth="1"/>
    <col min="13735" max="13735" width="3" style="1" bestFit="1" customWidth="1"/>
    <col min="13736" max="13736" width="32.33203125" style="1" customWidth="1"/>
    <col min="13737" max="13737" width="46.33203125" style="1" customWidth="1"/>
    <col min="13738" max="13738" width="19" style="1" customWidth="1"/>
    <col min="13739" max="13739" width="0" style="1" hidden="1" customWidth="1"/>
    <col min="13740" max="13740" width="17.6640625" style="1" customWidth="1"/>
    <col min="13741" max="13741" width="0" style="1" hidden="1" customWidth="1"/>
    <col min="13742" max="13742" width="22.33203125" style="1" customWidth="1"/>
    <col min="13743" max="13743" width="5.33203125" style="1" customWidth="1"/>
    <col min="13744" max="13744" width="36.33203125" style="1" customWidth="1"/>
    <col min="13745" max="13745" width="5.6640625" style="1" customWidth="1"/>
    <col min="13746" max="13746" width="0" style="1" hidden="1" customWidth="1"/>
    <col min="13747" max="13747" width="20.6640625" style="1" customWidth="1"/>
    <col min="13748" max="13748" width="4.88671875" style="1" customWidth="1"/>
    <col min="13749" max="13749" width="0" style="1" hidden="1" customWidth="1"/>
    <col min="13750" max="13750" width="24.6640625" style="1" customWidth="1"/>
    <col min="13751" max="13751" width="12.33203125" style="1" customWidth="1"/>
    <col min="13752" max="13752" width="0" style="1" hidden="1" customWidth="1"/>
    <col min="13753" max="13753" width="3.44140625" style="1" customWidth="1"/>
    <col min="13754" max="13754" width="0" style="1" hidden="1" customWidth="1"/>
    <col min="13755" max="13755" width="17.6640625" style="1" customWidth="1"/>
    <col min="13756" max="13756" width="3.44140625" style="1" customWidth="1"/>
    <col min="13757" max="13757" width="0" style="1" hidden="1" customWidth="1"/>
    <col min="13758" max="13758" width="23.6640625" style="1" customWidth="1"/>
    <col min="13759" max="13759" width="10" style="1" customWidth="1"/>
    <col min="13760" max="13760" width="0" style="1" hidden="1" customWidth="1"/>
    <col min="13761" max="13762" width="14.6640625" style="1" customWidth="1"/>
    <col min="13763" max="13763" width="12.88671875" style="1" customWidth="1"/>
    <col min="13764" max="13764" width="3.33203125" style="1" customWidth="1"/>
    <col min="13765" max="13765" width="30.33203125" style="1" customWidth="1"/>
    <col min="13766" max="13766" width="5" style="1" customWidth="1"/>
    <col min="13767" max="13767" width="0" style="1" hidden="1" customWidth="1"/>
    <col min="13768" max="13768" width="14.33203125" style="1" customWidth="1"/>
    <col min="13769" max="13769" width="5.6640625" style="1" customWidth="1"/>
    <col min="13770" max="13770" width="0" style="1" hidden="1" customWidth="1"/>
    <col min="13771" max="13771" width="17.33203125" style="1" customWidth="1"/>
    <col min="13772" max="13772" width="12.6640625" style="1" customWidth="1"/>
    <col min="13773" max="13773" width="0" style="1" hidden="1" customWidth="1"/>
    <col min="13774" max="13774" width="5.33203125" style="1" customWidth="1"/>
    <col min="13775" max="13775" width="0" style="1" hidden="1" customWidth="1"/>
    <col min="13776" max="13776" width="17" style="1" customWidth="1"/>
    <col min="13777" max="13777" width="6.33203125" style="1" customWidth="1"/>
    <col min="13778" max="13778" width="0" style="1" hidden="1" customWidth="1"/>
    <col min="13779" max="13779" width="14.33203125" style="1" customWidth="1"/>
    <col min="13780" max="13780" width="7.5546875" style="1" customWidth="1"/>
    <col min="13781" max="13781" width="0" style="1" hidden="1" customWidth="1"/>
    <col min="13782" max="13783" width="14.33203125" style="1" customWidth="1"/>
    <col min="13784" max="13784" width="20.88671875" style="1" customWidth="1"/>
    <col min="13785" max="13785" width="14.44140625" style="1" customWidth="1"/>
    <col min="13786" max="13786" width="15" style="1" customWidth="1"/>
    <col min="13787" max="13787" width="2.6640625" style="1" customWidth="1"/>
    <col min="13788" max="13788" width="11.6640625" style="1" customWidth="1"/>
    <col min="13789" max="13789" width="11.5546875" style="1" customWidth="1"/>
    <col min="13790" max="13790" width="2.33203125" style="1" customWidth="1"/>
    <col min="13791" max="13791" width="41" style="1" customWidth="1"/>
    <col min="13792" max="13792" width="14.33203125" style="1" customWidth="1"/>
    <col min="13793" max="13794" width="11.5546875" style="1" customWidth="1"/>
    <col min="13795" max="13795" width="21.88671875" style="1" customWidth="1"/>
    <col min="13796" max="13987" width="11.44140625" style="1"/>
    <col min="13988" max="13988" width="21.88671875" style="1" customWidth="1"/>
    <col min="13989" max="13989" width="13.88671875" style="1" customWidth="1"/>
    <col min="13990" max="13990" width="38.6640625" style="1" customWidth="1"/>
    <col min="13991" max="13991" width="3" style="1" bestFit="1" customWidth="1"/>
    <col min="13992" max="13992" width="32.33203125" style="1" customWidth="1"/>
    <col min="13993" max="13993" width="46.33203125" style="1" customWidth="1"/>
    <col min="13994" max="13994" width="19" style="1" customWidth="1"/>
    <col min="13995" max="13995" width="0" style="1" hidden="1" customWidth="1"/>
    <col min="13996" max="13996" width="17.6640625" style="1" customWidth="1"/>
    <col min="13997" max="13997" width="0" style="1" hidden="1" customWidth="1"/>
    <col min="13998" max="13998" width="22.33203125" style="1" customWidth="1"/>
    <col min="13999" max="13999" width="5.33203125" style="1" customWidth="1"/>
    <col min="14000" max="14000" width="36.33203125" style="1" customWidth="1"/>
    <col min="14001" max="14001" width="5.6640625" style="1" customWidth="1"/>
    <col min="14002" max="14002" width="0" style="1" hidden="1" customWidth="1"/>
    <col min="14003" max="14003" width="20.6640625" style="1" customWidth="1"/>
    <col min="14004" max="14004" width="4.88671875" style="1" customWidth="1"/>
    <col min="14005" max="14005" width="0" style="1" hidden="1" customWidth="1"/>
    <col min="14006" max="14006" width="24.6640625" style="1" customWidth="1"/>
    <col min="14007" max="14007" width="12.33203125" style="1" customWidth="1"/>
    <col min="14008" max="14008" width="0" style="1" hidden="1" customWidth="1"/>
    <col min="14009" max="14009" width="3.44140625" style="1" customWidth="1"/>
    <col min="14010" max="14010" width="0" style="1" hidden="1" customWidth="1"/>
    <col min="14011" max="14011" width="17.6640625" style="1" customWidth="1"/>
    <col min="14012" max="14012" width="3.44140625" style="1" customWidth="1"/>
    <col min="14013" max="14013" width="0" style="1" hidden="1" customWidth="1"/>
    <col min="14014" max="14014" width="23.6640625" style="1" customWidth="1"/>
    <col min="14015" max="14015" width="10" style="1" customWidth="1"/>
    <col min="14016" max="14016" width="0" style="1" hidden="1" customWidth="1"/>
    <col min="14017" max="14018" width="14.6640625" style="1" customWidth="1"/>
    <col min="14019" max="14019" width="12.88671875" style="1" customWidth="1"/>
    <col min="14020" max="14020" width="3.33203125" style="1" customWidth="1"/>
    <col min="14021" max="14021" width="30.33203125" style="1" customWidth="1"/>
    <col min="14022" max="14022" width="5" style="1" customWidth="1"/>
    <col min="14023" max="14023" width="0" style="1" hidden="1" customWidth="1"/>
    <col min="14024" max="14024" width="14.33203125" style="1" customWidth="1"/>
    <col min="14025" max="14025" width="5.6640625" style="1" customWidth="1"/>
    <col min="14026" max="14026" width="0" style="1" hidden="1" customWidth="1"/>
    <col min="14027" max="14027" width="17.33203125" style="1" customWidth="1"/>
    <col min="14028" max="14028" width="12.6640625" style="1" customWidth="1"/>
    <col min="14029" max="14029" width="0" style="1" hidden="1" customWidth="1"/>
    <col min="14030" max="14030" width="5.33203125" style="1" customWidth="1"/>
    <col min="14031" max="14031" width="0" style="1" hidden="1" customWidth="1"/>
    <col min="14032" max="14032" width="17" style="1" customWidth="1"/>
    <col min="14033" max="14033" width="6.33203125" style="1" customWidth="1"/>
    <col min="14034" max="14034" width="0" style="1" hidden="1" customWidth="1"/>
    <col min="14035" max="14035" width="14.33203125" style="1" customWidth="1"/>
    <col min="14036" max="14036" width="7.5546875" style="1" customWidth="1"/>
    <col min="14037" max="14037" width="0" style="1" hidden="1" customWidth="1"/>
    <col min="14038" max="14039" width="14.33203125" style="1" customWidth="1"/>
    <col min="14040" max="14040" width="20.88671875" style="1" customWidth="1"/>
    <col min="14041" max="14041" width="14.44140625" style="1" customWidth="1"/>
    <col min="14042" max="14042" width="15" style="1" customWidth="1"/>
    <col min="14043" max="14043" width="2.6640625" style="1" customWidth="1"/>
    <col min="14044" max="14044" width="11.6640625" style="1" customWidth="1"/>
    <col min="14045" max="14045" width="11.5546875" style="1" customWidth="1"/>
    <col min="14046" max="14046" width="2.33203125" style="1" customWidth="1"/>
    <col min="14047" max="14047" width="41" style="1" customWidth="1"/>
    <col min="14048" max="14048" width="14.33203125" style="1" customWidth="1"/>
    <col min="14049" max="14050" width="11.5546875" style="1" customWidth="1"/>
    <col min="14051" max="14051" width="21.88671875" style="1" customWidth="1"/>
    <col min="14052" max="14243" width="11.44140625" style="1"/>
    <col min="14244" max="14244" width="21.88671875" style="1" customWidth="1"/>
    <col min="14245" max="14245" width="13.88671875" style="1" customWidth="1"/>
    <col min="14246" max="14246" width="38.6640625" style="1" customWidth="1"/>
    <col min="14247" max="14247" width="3" style="1" bestFit="1" customWidth="1"/>
    <col min="14248" max="14248" width="32.33203125" style="1" customWidth="1"/>
    <col min="14249" max="14249" width="46.33203125" style="1" customWidth="1"/>
    <col min="14250" max="14250" width="19" style="1" customWidth="1"/>
    <col min="14251" max="14251" width="0" style="1" hidden="1" customWidth="1"/>
    <col min="14252" max="14252" width="17.6640625" style="1" customWidth="1"/>
    <col min="14253" max="14253" width="0" style="1" hidden="1" customWidth="1"/>
    <col min="14254" max="14254" width="22.33203125" style="1" customWidth="1"/>
    <col min="14255" max="14255" width="5.33203125" style="1" customWidth="1"/>
    <col min="14256" max="14256" width="36.33203125" style="1" customWidth="1"/>
    <col min="14257" max="14257" width="5.6640625" style="1" customWidth="1"/>
    <col min="14258" max="14258" width="0" style="1" hidden="1" customWidth="1"/>
    <col min="14259" max="14259" width="20.6640625" style="1" customWidth="1"/>
    <col min="14260" max="14260" width="4.88671875" style="1" customWidth="1"/>
    <col min="14261" max="14261" width="0" style="1" hidden="1" customWidth="1"/>
    <col min="14262" max="14262" width="24.6640625" style="1" customWidth="1"/>
    <col min="14263" max="14263" width="12.33203125" style="1" customWidth="1"/>
    <col min="14264" max="14264" width="0" style="1" hidden="1" customWidth="1"/>
    <col min="14265" max="14265" width="3.44140625" style="1" customWidth="1"/>
    <col min="14266" max="14266" width="0" style="1" hidden="1" customWidth="1"/>
    <col min="14267" max="14267" width="17.6640625" style="1" customWidth="1"/>
    <col min="14268" max="14268" width="3.44140625" style="1" customWidth="1"/>
    <col min="14269" max="14269" width="0" style="1" hidden="1" customWidth="1"/>
    <col min="14270" max="14270" width="23.6640625" style="1" customWidth="1"/>
    <col min="14271" max="14271" width="10" style="1" customWidth="1"/>
    <col min="14272" max="14272" width="0" style="1" hidden="1" customWidth="1"/>
    <col min="14273" max="14274" width="14.6640625" style="1" customWidth="1"/>
    <col min="14275" max="14275" width="12.88671875" style="1" customWidth="1"/>
    <col min="14276" max="14276" width="3.33203125" style="1" customWidth="1"/>
    <col min="14277" max="14277" width="30.33203125" style="1" customWidth="1"/>
    <col min="14278" max="14278" width="5" style="1" customWidth="1"/>
    <col min="14279" max="14279" width="0" style="1" hidden="1" customWidth="1"/>
    <col min="14280" max="14280" width="14.33203125" style="1" customWidth="1"/>
    <col min="14281" max="14281" width="5.6640625" style="1" customWidth="1"/>
    <col min="14282" max="14282" width="0" style="1" hidden="1" customWidth="1"/>
    <col min="14283" max="14283" width="17.33203125" style="1" customWidth="1"/>
    <col min="14284" max="14284" width="12.6640625" style="1" customWidth="1"/>
    <col min="14285" max="14285" width="0" style="1" hidden="1" customWidth="1"/>
    <col min="14286" max="14286" width="5.33203125" style="1" customWidth="1"/>
    <col min="14287" max="14287" width="0" style="1" hidden="1" customWidth="1"/>
    <col min="14288" max="14288" width="17" style="1" customWidth="1"/>
    <col min="14289" max="14289" width="6.33203125" style="1" customWidth="1"/>
    <col min="14290" max="14290" width="0" style="1" hidden="1" customWidth="1"/>
    <col min="14291" max="14291" width="14.33203125" style="1" customWidth="1"/>
    <col min="14292" max="14292" width="7.5546875" style="1" customWidth="1"/>
    <col min="14293" max="14293" width="0" style="1" hidden="1" customWidth="1"/>
    <col min="14294" max="14295" width="14.33203125" style="1" customWidth="1"/>
    <col min="14296" max="14296" width="20.88671875" style="1" customWidth="1"/>
    <col min="14297" max="14297" width="14.44140625" style="1" customWidth="1"/>
    <col min="14298" max="14298" width="15" style="1" customWidth="1"/>
    <col min="14299" max="14299" width="2.6640625" style="1" customWidth="1"/>
    <col min="14300" max="14300" width="11.6640625" style="1" customWidth="1"/>
    <col min="14301" max="14301" width="11.5546875" style="1" customWidth="1"/>
    <col min="14302" max="14302" width="2.33203125" style="1" customWidth="1"/>
    <col min="14303" max="14303" width="41" style="1" customWidth="1"/>
    <col min="14304" max="14304" width="14.33203125" style="1" customWidth="1"/>
    <col min="14305" max="14306" width="11.5546875" style="1" customWidth="1"/>
    <col min="14307" max="14307" width="21.88671875" style="1" customWidth="1"/>
    <col min="14308" max="14499" width="11.44140625" style="1"/>
    <col min="14500" max="14500" width="21.88671875" style="1" customWidth="1"/>
    <col min="14501" max="14501" width="13.88671875" style="1" customWidth="1"/>
    <col min="14502" max="14502" width="38.6640625" style="1" customWidth="1"/>
    <col min="14503" max="14503" width="3" style="1" bestFit="1" customWidth="1"/>
    <col min="14504" max="14504" width="32.33203125" style="1" customWidth="1"/>
    <col min="14505" max="14505" width="46.33203125" style="1" customWidth="1"/>
    <col min="14506" max="14506" width="19" style="1" customWidth="1"/>
    <col min="14507" max="14507" width="0" style="1" hidden="1" customWidth="1"/>
    <col min="14508" max="14508" width="17.6640625" style="1" customWidth="1"/>
    <col min="14509" max="14509" width="0" style="1" hidden="1" customWidth="1"/>
    <col min="14510" max="14510" width="22.33203125" style="1" customWidth="1"/>
    <col min="14511" max="14511" width="5.33203125" style="1" customWidth="1"/>
    <col min="14512" max="14512" width="36.33203125" style="1" customWidth="1"/>
    <col min="14513" max="14513" width="5.6640625" style="1" customWidth="1"/>
    <col min="14514" max="14514" width="0" style="1" hidden="1" customWidth="1"/>
    <col min="14515" max="14515" width="20.6640625" style="1" customWidth="1"/>
    <col min="14516" max="14516" width="4.88671875" style="1" customWidth="1"/>
    <col min="14517" max="14517" width="0" style="1" hidden="1" customWidth="1"/>
    <col min="14518" max="14518" width="24.6640625" style="1" customWidth="1"/>
    <col min="14519" max="14519" width="12.33203125" style="1" customWidth="1"/>
    <col min="14520" max="14520" width="0" style="1" hidden="1" customWidth="1"/>
    <col min="14521" max="14521" width="3.44140625" style="1" customWidth="1"/>
    <col min="14522" max="14522" width="0" style="1" hidden="1" customWidth="1"/>
    <col min="14523" max="14523" width="17.6640625" style="1" customWidth="1"/>
    <col min="14524" max="14524" width="3.44140625" style="1" customWidth="1"/>
    <col min="14525" max="14525" width="0" style="1" hidden="1" customWidth="1"/>
    <col min="14526" max="14526" width="23.6640625" style="1" customWidth="1"/>
    <col min="14527" max="14527" width="10" style="1" customWidth="1"/>
    <col min="14528" max="14528" width="0" style="1" hidden="1" customWidth="1"/>
    <col min="14529" max="14530" width="14.6640625" style="1" customWidth="1"/>
    <col min="14531" max="14531" width="12.88671875" style="1" customWidth="1"/>
    <col min="14532" max="14532" width="3.33203125" style="1" customWidth="1"/>
    <col min="14533" max="14533" width="30.33203125" style="1" customWidth="1"/>
    <col min="14534" max="14534" width="5" style="1" customWidth="1"/>
    <col min="14535" max="14535" width="0" style="1" hidden="1" customWidth="1"/>
    <col min="14536" max="14536" width="14.33203125" style="1" customWidth="1"/>
    <col min="14537" max="14537" width="5.6640625" style="1" customWidth="1"/>
    <col min="14538" max="14538" width="0" style="1" hidden="1" customWidth="1"/>
    <col min="14539" max="14539" width="17.33203125" style="1" customWidth="1"/>
    <col min="14540" max="14540" width="12.6640625" style="1" customWidth="1"/>
    <col min="14541" max="14541" width="0" style="1" hidden="1" customWidth="1"/>
    <col min="14542" max="14542" width="5.33203125" style="1" customWidth="1"/>
    <col min="14543" max="14543" width="0" style="1" hidden="1" customWidth="1"/>
    <col min="14544" max="14544" width="17" style="1" customWidth="1"/>
    <col min="14545" max="14545" width="6.33203125" style="1" customWidth="1"/>
    <col min="14546" max="14546" width="0" style="1" hidden="1" customWidth="1"/>
    <col min="14547" max="14547" width="14.33203125" style="1" customWidth="1"/>
    <col min="14548" max="14548" width="7.5546875" style="1" customWidth="1"/>
    <col min="14549" max="14549" width="0" style="1" hidden="1" customWidth="1"/>
    <col min="14550" max="14551" width="14.33203125" style="1" customWidth="1"/>
    <col min="14552" max="14552" width="20.88671875" style="1" customWidth="1"/>
    <col min="14553" max="14553" width="14.44140625" style="1" customWidth="1"/>
    <col min="14554" max="14554" width="15" style="1" customWidth="1"/>
    <col min="14555" max="14555" width="2.6640625" style="1" customWidth="1"/>
    <col min="14556" max="14556" width="11.6640625" style="1" customWidth="1"/>
    <col min="14557" max="14557" width="11.5546875" style="1" customWidth="1"/>
    <col min="14558" max="14558" width="2.33203125" style="1" customWidth="1"/>
    <col min="14559" max="14559" width="41" style="1" customWidth="1"/>
    <col min="14560" max="14560" width="14.33203125" style="1" customWidth="1"/>
    <col min="14561" max="14562" width="11.5546875" style="1" customWidth="1"/>
    <col min="14563" max="14563" width="21.88671875" style="1" customWidth="1"/>
    <col min="14564" max="14755" width="11.44140625" style="1"/>
    <col min="14756" max="14756" width="21.88671875" style="1" customWidth="1"/>
    <col min="14757" max="14757" width="13.88671875" style="1" customWidth="1"/>
    <col min="14758" max="14758" width="38.6640625" style="1" customWidth="1"/>
    <col min="14759" max="14759" width="3" style="1" bestFit="1" customWidth="1"/>
    <col min="14760" max="14760" width="32.33203125" style="1" customWidth="1"/>
    <col min="14761" max="14761" width="46.33203125" style="1" customWidth="1"/>
    <col min="14762" max="14762" width="19" style="1" customWidth="1"/>
    <col min="14763" max="14763" width="0" style="1" hidden="1" customWidth="1"/>
    <col min="14764" max="14764" width="17.6640625" style="1" customWidth="1"/>
    <col min="14765" max="14765" width="0" style="1" hidden="1" customWidth="1"/>
    <col min="14766" max="14766" width="22.33203125" style="1" customWidth="1"/>
    <col min="14767" max="14767" width="5.33203125" style="1" customWidth="1"/>
    <col min="14768" max="14768" width="36.33203125" style="1" customWidth="1"/>
    <col min="14769" max="14769" width="5.6640625" style="1" customWidth="1"/>
    <col min="14770" max="14770" width="0" style="1" hidden="1" customWidth="1"/>
    <col min="14771" max="14771" width="20.6640625" style="1" customWidth="1"/>
    <col min="14772" max="14772" width="4.88671875" style="1" customWidth="1"/>
    <col min="14773" max="14773" width="0" style="1" hidden="1" customWidth="1"/>
    <col min="14774" max="14774" width="24.6640625" style="1" customWidth="1"/>
    <col min="14775" max="14775" width="12.33203125" style="1" customWidth="1"/>
    <col min="14776" max="14776" width="0" style="1" hidden="1" customWidth="1"/>
    <col min="14777" max="14777" width="3.44140625" style="1" customWidth="1"/>
    <col min="14778" max="14778" width="0" style="1" hidden="1" customWidth="1"/>
    <col min="14779" max="14779" width="17.6640625" style="1" customWidth="1"/>
    <col min="14780" max="14780" width="3.44140625" style="1" customWidth="1"/>
    <col min="14781" max="14781" width="0" style="1" hidden="1" customWidth="1"/>
    <col min="14782" max="14782" width="23.6640625" style="1" customWidth="1"/>
    <col min="14783" max="14783" width="10" style="1" customWidth="1"/>
    <col min="14784" max="14784" width="0" style="1" hidden="1" customWidth="1"/>
    <col min="14785" max="14786" width="14.6640625" style="1" customWidth="1"/>
    <col min="14787" max="14787" width="12.88671875" style="1" customWidth="1"/>
    <col min="14788" max="14788" width="3.33203125" style="1" customWidth="1"/>
    <col min="14789" max="14789" width="30.33203125" style="1" customWidth="1"/>
    <col min="14790" max="14790" width="5" style="1" customWidth="1"/>
    <col min="14791" max="14791" width="0" style="1" hidden="1" customWidth="1"/>
    <col min="14792" max="14792" width="14.33203125" style="1" customWidth="1"/>
    <col min="14793" max="14793" width="5.6640625" style="1" customWidth="1"/>
    <col min="14794" max="14794" width="0" style="1" hidden="1" customWidth="1"/>
    <col min="14795" max="14795" width="17.33203125" style="1" customWidth="1"/>
    <col min="14796" max="14796" width="12.6640625" style="1" customWidth="1"/>
    <col min="14797" max="14797" width="0" style="1" hidden="1" customWidth="1"/>
    <col min="14798" max="14798" width="5.33203125" style="1" customWidth="1"/>
    <col min="14799" max="14799" width="0" style="1" hidden="1" customWidth="1"/>
    <col min="14800" max="14800" width="17" style="1" customWidth="1"/>
    <col min="14801" max="14801" width="6.33203125" style="1" customWidth="1"/>
    <col min="14802" max="14802" width="0" style="1" hidden="1" customWidth="1"/>
    <col min="14803" max="14803" width="14.33203125" style="1" customWidth="1"/>
    <col min="14804" max="14804" width="7.5546875" style="1" customWidth="1"/>
    <col min="14805" max="14805" width="0" style="1" hidden="1" customWidth="1"/>
    <col min="14806" max="14807" width="14.33203125" style="1" customWidth="1"/>
    <col min="14808" max="14808" width="20.88671875" style="1" customWidth="1"/>
    <col min="14809" max="14809" width="14.44140625" style="1" customWidth="1"/>
    <col min="14810" max="14810" width="15" style="1" customWidth="1"/>
    <col min="14811" max="14811" width="2.6640625" style="1" customWidth="1"/>
    <col min="14812" max="14812" width="11.6640625" style="1" customWidth="1"/>
    <col min="14813" max="14813" width="11.5546875" style="1" customWidth="1"/>
    <col min="14814" max="14814" width="2.33203125" style="1" customWidth="1"/>
    <col min="14815" max="14815" width="41" style="1" customWidth="1"/>
    <col min="14816" max="14816" width="14.33203125" style="1" customWidth="1"/>
    <col min="14817" max="14818" width="11.5546875" style="1" customWidth="1"/>
    <col min="14819" max="14819" width="21.88671875" style="1" customWidth="1"/>
    <col min="14820" max="15011" width="11.44140625" style="1"/>
    <col min="15012" max="15012" width="21.88671875" style="1" customWidth="1"/>
    <col min="15013" max="15013" width="13.88671875" style="1" customWidth="1"/>
    <col min="15014" max="15014" width="38.6640625" style="1" customWidth="1"/>
    <col min="15015" max="15015" width="3" style="1" bestFit="1" customWidth="1"/>
    <col min="15016" max="15016" width="32.33203125" style="1" customWidth="1"/>
    <col min="15017" max="15017" width="46.33203125" style="1" customWidth="1"/>
    <col min="15018" max="15018" width="19" style="1" customWidth="1"/>
    <col min="15019" max="15019" width="0" style="1" hidden="1" customWidth="1"/>
    <col min="15020" max="15020" width="17.6640625" style="1" customWidth="1"/>
    <col min="15021" max="15021" width="0" style="1" hidden="1" customWidth="1"/>
    <col min="15022" max="15022" width="22.33203125" style="1" customWidth="1"/>
    <col min="15023" max="15023" width="5.33203125" style="1" customWidth="1"/>
    <col min="15024" max="15024" width="36.33203125" style="1" customWidth="1"/>
    <col min="15025" max="15025" width="5.6640625" style="1" customWidth="1"/>
    <col min="15026" max="15026" width="0" style="1" hidden="1" customWidth="1"/>
    <col min="15027" max="15027" width="20.6640625" style="1" customWidth="1"/>
    <col min="15028" max="15028" width="4.88671875" style="1" customWidth="1"/>
    <col min="15029" max="15029" width="0" style="1" hidden="1" customWidth="1"/>
    <col min="15030" max="15030" width="24.6640625" style="1" customWidth="1"/>
    <col min="15031" max="15031" width="12.33203125" style="1" customWidth="1"/>
    <col min="15032" max="15032" width="0" style="1" hidden="1" customWidth="1"/>
    <col min="15033" max="15033" width="3.44140625" style="1" customWidth="1"/>
    <col min="15034" max="15034" width="0" style="1" hidden="1" customWidth="1"/>
    <col min="15035" max="15035" width="17.6640625" style="1" customWidth="1"/>
    <col min="15036" max="15036" width="3.44140625" style="1" customWidth="1"/>
    <col min="15037" max="15037" width="0" style="1" hidden="1" customWidth="1"/>
    <col min="15038" max="15038" width="23.6640625" style="1" customWidth="1"/>
    <col min="15039" max="15039" width="10" style="1" customWidth="1"/>
    <col min="15040" max="15040" width="0" style="1" hidden="1" customWidth="1"/>
    <col min="15041" max="15042" width="14.6640625" style="1" customWidth="1"/>
    <col min="15043" max="15043" width="12.88671875" style="1" customWidth="1"/>
    <col min="15044" max="15044" width="3.33203125" style="1" customWidth="1"/>
    <col min="15045" max="15045" width="30.33203125" style="1" customWidth="1"/>
    <col min="15046" max="15046" width="5" style="1" customWidth="1"/>
    <col min="15047" max="15047" width="0" style="1" hidden="1" customWidth="1"/>
    <col min="15048" max="15048" width="14.33203125" style="1" customWidth="1"/>
    <col min="15049" max="15049" width="5.6640625" style="1" customWidth="1"/>
    <col min="15050" max="15050" width="0" style="1" hidden="1" customWidth="1"/>
    <col min="15051" max="15051" width="17.33203125" style="1" customWidth="1"/>
    <col min="15052" max="15052" width="12.6640625" style="1" customWidth="1"/>
    <col min="15053" max="15053" width="0" style="1" hidden="1" customWidth="1"/>
    <col min="15054" max="15054" width="5.33203125" style="1" customWidth="1"/>
    <col min="15055" max="15055" width="0" style="1" hidden="1" customWidth="1"/>
    <col min="15056" max="15056" width="17" style="1" customWidth="1"/>
    <col min="15057" max="15057" width="6.33203125" style="1" customWidth="1"/>
    <col min="15058" max="15058" width="0" style="1" hidden="1" customWidth="1"/>
    <col min="15059" max="15059" width="14.33203125" style="1" customWidth="1"/>
    <col min="15060" max="15060" width="7.5546875" style="1" customWidth="1"/>
    <col min="15061" max="15061" width="0" style="1" hidden="1" customWidth="1"/>
    <col min="15062" max="15063" width="14.33203125" style="1" customWidth="1"/>
    <col min="15064" max="15064" width="20.88671875" style="1" customWidth="1"/>
    <col min="15065" max="15065" width="14.44140625" style="1" customWidth="1"/>
    <col min="15066" max="15066" width="15" style="1" customWidth="1"/>
    <col min="15067" max="15067" width="2.6640625" style="1" customWidth="1"/>
    <col min="15068" max="15068" width="11.6640625" style="1" customWidth="1"/>
    <col min="15069" max="15069" width="11.5546875" style="1" customWidth="1"/>
    <col min="15070" max="15070" width="2.33203125" style="1" customWidth="1"/>
    <col min="15071" max="15071" width="41" style="1" customWidth="1"/>
    <col min="15072" max="15072" width="14.33203125" style="1" customWidth="1"/>
    <col min="15073" max="15074" width="11.5546875" style="1" customWidth="1"/>
    <col min="15075" max="15075" width="21.88671875" style="1" customWidth="1"/>
    <col min="15076" max="15267" width="11.44140625" style="1"/>
    <col min="15268" max="15268" width="21.88671875" style="1" customWidth="1"/>
    <col min="15269" max="15269" width="13.88671875" style="1" customWidth="1"/>
    <col min="15270" max="15270" width="38.6640625" style="1" customWidth="1"/>
    <col min="15271" max="15271" width="3" style="1" bestFit="1" customWidth="1"/>
    <col min="15272" max="15272" width="32.33203125" style="1" customWidth="1"/>
    <col min="15273" max="15273" width="46.33203125" style="1" customWidth="1"/>
    <col min="15274" max="15274" width="19" style="1" customWidth="1"/>
    <col min="15275" max="15275" width="0" style="1" hidden="1" customWidth="1"/>
    <col min="15276" max="15276" width="17.6640625" style="1" customWidth="1"/>
    <col min="15277" max="15277" width="0" style="1" hidden="1" customWidth="1"/>
    <col min="15278" max="15278" width="22.33203125" style="1" customWidth="1"/>
    <col min="15279" max="15279" width="5.33203125" style="1" customWidth="1"/>
    <col min="15280" max="15280" width="36.33203125" style="1" customWidth="1"/>
    <col min="15281" max="15281" width="5.6640625" style="1" customWidth="1"/>
    <col min="15282" max="15282" width="0" style="1" hidden="1" customWidth="1"/>
    <col min="15283" max="15283" width="20.6640625" style="1" customWidth="1"/>
    <col min="15284" max="15284" width="4.88671875" style="1" customWidth="1"/>
    <col min="15285" max="15285" width="0" style="1" hidden="1" customWidth="1"/>
    <col min="15286" max="15286" width="24.6640625" style="1" customWidth="1"/>
    <col min="15287" max="15287" width="12.33203125" style="1" customWidth="1"/>
    <col min="15288" max="15288" width="0" style="1" hidden="1" customWidth="1"/>
    <col min="15289" max="15289" width="3.44140625" style="1" customWidth="1"/>
    <col min="15290" max="15290" width="0" style="1" hidden="1" customWidth="1"/>
    <col min="15291" max="15291" width="17.6640625" style="1" customWidth="1"/>
    <col min="15292" max="15292" width="3.44140625" style="1" customWidth="1"/>
    <col min="15293" max="15293" width="0" style="1" hidden="1" customWidth="1"/>
    <col min="15294" max="15294" width="23.6640625" style="1" customWidth="1"/>
    <col min="15295" max="15295" width="10" style="1" customWidth="1"/>
    <col min="15296" max="15296" width="0" style="1" hidden="1" customWidth="1"/>
    <col min="15297" max="15298" width="14.6640625" style="1" customWidth="1"/>
    <col min="15299" max="15299" width="12.88671875" style="1" customWidth="1"/>
    <col min="15300" max="15300" width="3.33203125" style="1" customWidth="1"/>
    <col min="15301" max="15301" width="30.33203125" style="1" customWidth="1"/>
    <col min="15302" max="15302" width="5" style="1" customWidth="1"/>
    <col min="15303" max="15303" width="0" style="1" hidden="1" customWidth="1"/>
    <col min="15304" max="15304" width="14.33203125" style="1" customWidth="1"/>
    <col min="15305" max="15305" width="5.6640625" style="1" customWidth="1"/>
    <col min="15306" max="15306" width="0" style="1" hidden="1" customWidth="1"/>
    <col min="15307" max="15307" width="17.33203125" style="1" customWidth="1"/>
    <col min="15308" max="15308" width="12.6640625" style="1" customWidth="1"/>
    <col min="15309" max="15309" width="0" style="1" hidden="1" customWidth="1"/>
    <col min="15310" max="15310" width="5.33203125" style="1" customWidth="1"/>
    <col min="15311" max="15311" width="0" style="1" hidden="1" customWidth="1"/>
    <col min="15312" max="15312" width="17" style="1" customWidth="1"/>
    <col min="15313" max="15313" width="6.33203125" style="1" customWidth="1"/>
    <col min="15314" max="15314" width="0" style="1" hidden="1" customWidth="1"/>
    <col min="15315" max="15315" width="14.33203125" style="1" customWidth="1"/>
    <col min="15316" max="15316" width="7.5546875" style="1" customWidth="1"/>
    <col min="15317" max="15317" width="0" style="1" hidden="1" customWidth="1"/>
    <col min="15318" max="15319" width="14.33203125" style="1" customWidth="1"/>
    <col min="15320" max="15320" width="20.88671875" style="1" customWidth="1"/>
    <col min="15321" max="15321" width="14.44140625" style="1" customWidth="1"/>
    <col min="15322" max="15322" width="15" style="1" customWidth="1"/>
    <col min="15323" max="15323" width="2.6640625" style="1" customWidth="1"/>
    <col min="15324" max="15324" width="11.6640625" style="1" customWidth="1"/>
    <col min="15325" max="15325" width="11.5546875" style="1" customWidth="1"/>
    <col min="15326" max="15326" width="2.33203125" style="1" customWidth="1"/>
    <col min="15327" max="15327" width="41" style="1" customWidth="1"/>
    <col min="15328" max="15328" width="14.33203125" style="1" customWidth="1"/>
    <col min="15329" max="15330" width="11.5546875" style="1" customWidth="1"/>
    <col min="15331" max="15331" width="21.88671875" style="1" customWidth="1"/>
    <col min="15332" max="15523" width="11.44140625" style="1"/>
    <col min="15524" max="15524" width="21.88671875" style="1" customWidth="1"/>
    <col min="15525" max="15525" width="13.88671875" style="1" customWidth="1"/>
    <col min="15526" max="15526" width="38.6640625" style="1" customWidth="1"/>
    <col min="15527" max="15527" width="3" style="1" bestFit="1" customWidth="1"/>
    <col min="15528" max="15528" width="32.33203125" style="1" customWidth="1"/>
    <col min="15529" max="15529" width="46.33203125" style="1" customWidth="1"/>
    <col min="15530" max="15530" width="19" style="1" customWidth="1"/>
    <col min="15531" max="15531" width="0" style="1" hidden="1" customWidth="1"/>
    <col min="15532" max="15532" width="17.6640625" style="1" customWidth="1"/>
    <col min="15533" max="15533" width="0" style="1" hidden="1" customWidth="1"/>
    <col min="15534" max="15534" width="22.33203125" style="1" customWidth="1"/>
    <col min="15535" max="15535" width="5.33203125" style="1" customWidth="1"/>
    <col min="15536" max="15536" width="36.33203125" style="1" customWidth="1"/>
    <col min="15537" max="15537" width="5.6640625" style="1" customWidth="1"/>
    <col min="15538" max="15538" width="0" style="1" hidden="1" customWidth="1"/>
    <col min="15539" max="15539" width="20.6640625" style="1" customWidth="1"/>
    <col min="15540" max="15540" width="4.88671875" style="1" customWidth="1"/>
    <col min="15541" max="15541" width="0" style="1" hidden="1" customWidth="1"/>
    <col min="15542" max="15542" width="24.6640625" style="1" customWidth="1"/>
    <col min="15543" max="15543" width="12.33203125" style="1" customWidth="1"/>
    <col min="15544" max="15544" width="0" style="1" hidden="1" customWidth="1"/>
    <col min="15545" max="15545" width="3.44140625" style="1" customWidth="1"/>
    <col min="15546" max="15546" width="0" style="1" hidden="1" customWidth="1"/>
    <col min="15547" max="15547" width="17.6640625" style="1" customWidth="1"/>
    <col min="15548" max="15548" width="3.44140625" style="1" customWidth="1"/>
    <col min="15549" max="15549" width="0" style="1" hidden="1" customWidth="1"/>
    <col min="15550" max="15550" width="23.6640625" style="1" customWidth="1"/>
    <col min="15551" max="15551" width="10" style="1" customWidth="1"/>
    <col min="15552" max="15552" width="0" style="1" hidden="1" customWidth="1"/>
    <col min="15553" max="15554" width="14.6640625" style="1" customWidth="1"/>
    <col min="15555" max="15555" width="12.88671875" style="1" customWidth="1"/>
    <col min="15556" max="15556" width="3.33203125" style="1" customWidth="1"/>
    <col min="15557" max="15557" width="30.33203125" style="1" customWidth="1"/>
    <col min="15558" max="15558" width="5" style="1" customWidth="1"/>
    <col min="15559" max="15559" width="0" style="1" hidden="1" customWidth="1"/>
    <col min="15560" max="15560" width="14.33203125" style="1" customWidth="1"/>
    <col min="15561" max="15561" width="5.6640625" style="1" customWidth="1"/>
    <col min="15562" max="15562" width="0" style="1" hidden="1" customWidth="1"/>
    <col min="15563" max="15563" width="17.33203125" style="1" customWidth="1"/>
    <col min="15564" max="15564" width="12.6640625" style="1" customWidth="1"/>
    <col min="15565" max="15565" width="0" style="1" hidden="1" customWidth="1"/>
    <col min="15566" max="15566" width="5.33203125" style="1" customWidth="1"/>
    <col min="15567" max="15567" width="0" style="1" hidden="1" customWidth="1"/>
    <col min="15568" max="15568" width="17" style="1" customWidth="1"/>
    <col min="15569" max="15569" width="6.33203125" style="1" customWidth="1"/>
    <col min="15570" max="15570" width="0" style="1" hidden="1" customWidth="1"/>
    <col min="15571" max="15571" width="14.33203125" style="1" customWidth="1"/>
    <col min="15572" max="15572" width="7.5546875" style="1" customWidth="1"/>
    <col min="15573" max="15573" width="0" style="1" hidden="1" customWidth="1"/>
    <col min="15574" max="15575" width="14.33203125" style="1" customWidth="1"/>
    <col min="15576" max="15576" width="20.88671875" style="1" customWidth="1"/>
    <col min="15577" max="15577" width="14.44140625" style="1" customWidth="1"/>
    <col min="15578" max="15578" width="15" style="1" customWidth="1"/>
    <col min="15579" max="15579" width="2.6640625" style="1" customWidth="1"/>
    <col min="15580" max="15580" width="11.6640625" style="1" customWidth="1"/>
    <col min="15581" max="15581" width="11.5546875" style="1" customWidth="1"/>
    <col min="15582" max="15582" width="2.33203125" style="1" customWidth="1"/>
    <col min="15583" max="15583" width="41" style="1" customWidth="1"/>
    <col min="15584" max="15584" width="14.33203125" style="1" customWidth="1"/>
    <col min="15585" max="15586" width="11.5546875" style="1" customWidth="1"/>
    <col min="15587" max="15587" width="21.88671875" style="1" customWidth="1"/>
    <col min="15588" max="15779" width="11.44140625" style="1"/>
    <col min="15780" max="15780" width="21.88671875" style="1" customWidth="1"/>
    <col min="15781" max="15781" width="13.88671875" style="1" customWidth="1"/>
    <col min="15782" max="15782" width="38.6640625" style="1" customWidth="1"/>
    <col min="15783" max="15783" width="3" style="1" bestFit="1" customWidth="1"/>
    <col min="15784" max="15784" width="32.33203125" style="1" customWidth="1"/>
    <col min="15785" max="15785" width="46.33203125" style="1" customWidth="1"/>
    <col min="15786" max="15786" width="19" style="1" customWidth="1"/>
    <col min="15787" max="15787" width="0" style="1" hidden="1" customWidth="1"/>
    <col min="15788" max="15788" width="17.6640625" style="1" customWidth="1"/>
    <col min="15789" max="15789" width="0" style="1" hidden="1" customWidth="1"/>
    <col min="15790" max="15790" width="22.33203125" style="1" customWidth="1"/>
    <col min="15791" max="15791" width="5.33203125" style="1" customWidth="1"/>
    <col min="15792" max="15792" width="36.33203125" style="1" customWidth="1"/>
    <col min="15793" max="15793" width="5.6640625" style="1" customWidth="1"/>
    <col min="15794" max="15794" width="0" style="1" hidden="1" customWidth="1"/>
    <col min="15795" max="15795" width="20.6640625" style="1" customWidth="1"/>
    <col min="15796" max="15796" width="4.88671875" style="1" customWidth="1"/>
    <col min="15797" max="15797" width="0" style="1" hidden="1" customWidth="1"/>
    <col min="15798" max="15798" width="24.6640625" style="1" customWidth="1"/>
    <col min="15799" max="15799" width="12.33203125" style="1" customWidth="1"/>
    <col min="15800" max="15800" width="0" style="1" hidden="1" customWidth="1"/>
    <col min="15801" max="15801" width="3.44140625" style="1" customWidth="1"/>
    <col min="15802" max="15802" width="0" style="1" hidden="1" customWidth="1"/>
    <col min="15803" max="15803" width="17.6640625" style="1" customWidth="1"/>
    <col min="15804" max="15804" width="3.44140625" style="1" customWidth="1"/>
    <col min="15805" max="15805" width="0" style="1" hidden="1" customWidth="1"/>
    <col min="15806" max="15806" width="23.6640625" style="1" customWidth="1"/>
    <col min="15807" max="15807" width="10" style="1" customWidth="1"/>
    <col min="15808" max="15808" width="0" style="1" hidden="1" customWidth="1"/>
    <col min="15809" max="15810" width="14.6640625" style="1" customWidth="1"/>
    <col min="15811" max="15811" width="12.88671875" style="1" customWidth="1"/>
    <col min="15812" max="15812" width="3.33203125" style="1" customWidth="1"/>
    <col min="15813" max="15813" width="30.33203125" style="1" customWidth="1"/>
    <col min="15814" max="15814" width="5" style="1" customWidth="1"/>
    <col min="15815" max="15815" width="0" style="1" hidden="1" customWidth="1"/>
    <col min="15816" max="15816" width="14.33203125" style="1" customWidth="1"/>
    <col min="15817" max="15817" width="5.6640625" style="1" customWidth="1"/>
    <col min="15818" max="15818" width="0" style="1" hidden="1" customWidth="1"/>
    <col min="15819" max="15819" width="17.33203125" style="1" customWidth="1"/>
    <col min="15820" max="15820" width="12.6640625" style="1" customWidth="1"/>
    <col min="15821" max="15821" width="0" style="1" hidden="1" customWidth="1"/>
    <col min="15822" max="15822" width="5.33203125" style="1" customWidth="1"/>
    <col min="15823" max="15823" width="0" style="1" hidden="1" customWidth="1"/>
    <col min="15824" max="15824" width="17" style="1" customWidth="1"/>
    <col min="15825" max="15825" width="6.33203125" style="1" customWidth="1"/>
    <col min="15826" max="15826" width="0" style="1" hidden="1" customWidth="1"/>
    <col min="15827" max="15827" width="14.33203125" style="1" customWidth="1"/>
    <col min="15828" max="15828" width="7.5546875" style="1" customWidth="1"/>
    <col min="15829" max="15829" width="0" style="1" hidden="1" customWidth="1"/>
    <col min="15830" max="15831" width="14.33203125" style="1" customWidth="1"/>
    <col min="15832" max="15832" width="20.88671875" style="1" customWidth="1"/>
    <col min="15833" max="15833" width="14.44140625" style="1" customWidth="1"/>
    <col min="15834" max="15834" width="15" style="1" customWidth="1"/>
    <col min="15835" max="15835" width="2.6640625" style="1" customWidth="1"/>
    <col min="15836" max="15836" width="11.6640625" style="1" customWidth="1"/>
    <col min="15837" max="15837" width="11.5546875" style="1" customWidth="1"/>
    <col min="15838" max="15838" width="2.33203125" style="1" customWidth="1"/>
    <col min="15839" max="15839" width="41" style="1" customWidth="1"/>
    <col min="15840" max="15840" width="14.33203125" style="1" customWidth="1"/>
    <col min="15841" max="15842" width="11.5546875" style="1" customWidth="1"/>
    <col min="15843" max="15843" width="21.88671875" style="1" customWidth="1"/>
    <col min="15844" max="16035" width="11.44140625" style="1"/>
    <col min="16036" max="16036" width="21.88671875" style="1" customWidth="1"/>
    <col min="16037" max="16037" width="13.88671875" style="1" customWidth="1"/>
    <col min="16038" max="16038" width="38.6640625" style="1" customWidth="1"/>
    <col min="16039" max="16039" width="3" style="1" bestFit="1" customWidth="1"/>
    <col min="16040" max="16040" width="32.33203125" style="1" customWidth="1"/>
    <col min="16041" max="16041" width="46.33203125" style="1" customWidth="1"/>
    <col min="16042" max="16042" width="19" style="1" customWidth="1"/>
    <col min="16043" max="16043" width="0" style="1" hidden="1" customWidth="1"/>
    <col min="16044" max="16044" width="17.6640625" style="1" customWidth="1"/>
    <col min="16045" max="16045" width="0" style="1" hidden="1" customWidth="1"/>
    <col min="16046" max="16046" width="22.33203125" style="1" customWidth="1"/>
    <col min="16047" max="16047" width="5.33203125" style="1" customWidth="1"/>
    <col min="16048" max="16048" width="36.33203125" style="1" customWidth="1"/>
    <col min="16049" max="16049" width="5.6640625" style="1" customWidth="1"/>
    <col min="16050" max="16050" width="0" style="1" hidden="1" customWidth="1"/>
    <col min="16051" max="16051" width="20.6640625" style="1" customWidth="1"/>
    <col min="16052" max="16052" width="4.88671875" style="1" customWidth="1"/>
    <col min="16053" max="16053" width="0" style="1" hidden="1" customWidth="1"/>
    <col min="16054" max="16054" width="24.6640625" style="1" customWidth="1"/>
    <col min="16055" max="16055" width="12.33203125" style="1" customWidth="1"/>
    <col min="16056" max="16056" width="0" style="1" hidden="1" customWidth="1"/>
    <col min="16057" max="16057" width="3.44140625" style="1" customWidth="1"/>
    <col min="16058" max="16058" width="0" style="1" hidden="1" customWidth="1"/>
    <col min="16059" max="16059" width="17.6640625" style="1" customWidth="1"/>
    <col min="16060" max="16060" width="3.44140625" style="1" customWidth="1"/>
    <col min="16061" max="16061" width="0" style="1" hidden="1" customWidth="1"/>
    <col min="16062" max="16062" width="23.6640625" style="1" customWidth="1"/>
    <col min="16063" max="16063" width="10" style="1" customWidth="1"/>
    <col min="16064" max="16064" width="0" style="1" hidden="1" customWidth="1"/>
    <col min="16065" max="16066" width="14.6640625" style="1" customWidth="1"/>
    <col min="16067" max="16067" width="12.88671875" style="1" customWidth="1"/>
    <col min="16068" max="16068" width="3.33203125" style="1" customWidth="1"/>
    <col min="16069" max="16069" width="30.33203125" style="1" customWidth="1"/>
    <col min="16070" max="16070" width="5" style="1" customWidth="1"/>
    <col min="16071" max="16071" width="0" style="1" hidden="1" customWidth="1"/>
    <col min="16072" max="16072" width="14.33203125" style="1" customWidth="1"/>
    <col min="16073" max="16073" width="5.6640625" style="1" customWidth="1"/>
    <col min="16074" max="16074" width="0" style="1" hidden="1" customWidth="1"/>
    <col min="16075" max="16075" width="17.33203125" style="1" customWidth="1"/>
    <col min="16076" max="16076" width="12.6640625" style="1" customWidth="1"/>
    <col min="16077" max="16077" width="0" style="1" hidden="1" customWidth="1"/>
    <col min="16078" max="16078" width="5.33203125" style="1" customWidth="1"/>
    <col min="16079" max="16079" width="0" style="1" hidden="1" customWidth="1"/>
    <col min="16080" max="16080" width="17" style="1" customWidth="1"/>
    <col min="16081" max="16081" width="6.33203125" style="1" customWidth="1"/>
    <col min="16082" max="16082" width="0" style="1" hidden="1" customWidth="1"/>
    <col min="16083" max="16083" width="14.33203125" style="1" customWidth="1"/>
    <col min="16084" max="16084" width="7.5546875" style="1" customWidth="1"/>
    <col min="16085" max="16085" width="0" style="1" hidden="1" customWidth="1"/>
    <col min="16086" max="16087" width="14.33203125" style="1" customWidth="1"/>
    <col min="16088" max="16088" width="20.88671875" style="1" customWidth="1"/>
    <col min="16089" max="16089" width="14.44140625" style="1" customWidth="1"/>
    <col min="16090" max="16090" width="15" style="1" customWidth="1"/>
    <col min="16091" max="16091" width="2.6640625" style="1" customWidth="1"/>
    <col min="16092" max="16092" width="11.6640625" style="1" customWidth="1"/>
    <col min="16093" max="16093" width="11.5546875" style="1" customWidth="1"/>
    <col min="16094" max="16094" width="2.33203125" style="1" customWidth="1"/>
    <col min="16095" max="16095" width="41" style="1" customWidth="1"/>
    <col min="16096" max="16096" width="14.33203125" style="1" customWidth="1"/>
    <col min="16097" max="16098" width="11.5546875" style="1" customWidth="1"/>
    <col min="16099" max="16099" width="21.88671875" style="1" customWidth="1"/>
    <col min="16100" max="16293" width="11.44140625" style="1"/>
    <col min="16294" max="16384" width="11.5546875" style="1" customWidth="1"/>
  </cols>
  <sheetData>
    <row r="1" spans="1:46"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627" t="s">
        <v>1314</v>
      </c>
      <c r="AT1" s="627" t="s">
        <v>1342</v>
      </c>
    </row>
    <row r="2" spans="1:46"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row>
    <row r="3" spans="1:46"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t="s">
        <v>9</v>
      </c>
      <c r="AP3" s="697" t="s">
        <v>182</v>
      </c>
      <c r="AQ3" s="691"/>
      <c r="AR3" s="691" t="s">
        <v>140</v>
      </c>
    </row>
    <row r="4" spans="1:46" s="15" customFormat="1" ht="53.25" customHeight="1" thickBot="1" x14ac:dyDescent="0.35">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row>
    <row r="5" spans="1:46" ht="166.5" customHeight="1" thickBot="1" x14ac:dyDescent="0.35">
      <c r="A5" s="729" t="s">
        <v>217</v>
      </c>
      <c r="B5" s="727" t="s">
        <v>110</v>
      </c>
      <c r="C5" s="727" t="s">
        <v>92</v>
      </c>
      <c r="D5" s="727" t="s">
        <v>90</v>
      </c>
      <c r="E5" s="727" t="s">
        <v>54</v>
      </c>
      <c r="F5" s="730" t="s">
        <v>1320</v>
      </c>
      <c r="G5" s="727" t="s">
        <v>1298</v>
      </c>
      <c r="H5" s="727" t="s">
        <v>1319</v>
      </c>
      <c r="I5" s="730" t="s">
        <v>1321</v>
      </c>
      <c r="J5" s="786" t="s">
        <v>33</v>
      </c>
      <c r="K5" s="786">
        <v>3</v>
      </c>
      <c r="L5" s="789">
        <f>IF(J5="Diaria",+(K5/360),IF(J5="Semanal",+(K5/52),IF(J5="Mensual",+(K5/12),IF(J5="Bimestral",+(K5/6),IF(J5="Trimestral",+(K5/4),IF(J5="Semestral",+(K5/2),IF(J5="Anual",+(K5/1),"")))))))</f>
        <v>8.3333333333333332E-3</v>
      </c>
      <c r="M5" s="786" t="s">
        <v>47</v>
      </c>
      <c r="N5" s="786">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786" t="s">
        <v>48</v>
      </c>
      <c r="P5" s="786">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786" t="s">
        <v>49</v>
      </c>
      <c r="R5" s="786">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0.4</v>
      </c>
      <c r="S5" s="746" t="s">
        <v>97</v>
      </c>
      <c r="T5" s="746" t="s">
        <v>45</v>
      </c>
      <c r="U5" s="792">
        <f>+MAX(N5,P5,R5)</f>
        <v>0.4</v>
      </c>
      <c r="V5" s="747" t="str">
        <f>IF(L5&lt;=20%,"Muy baja",IF(L5&lt;=40%,"Baja",IF(L5&lt;=60%,"Media",IF(L5&lt;=80%,"Alta",IF(L5&lt;=100%,"Muy alta",IF(L5&gt;=100%,"Muy alta",""))))))</f>
        <v>Muy baja</v>
      </c>
      <c r="W5" s="735" t="str">
        <f>+IFERROR(VLOOKUP(V5,[16]Fórmula!$F$1:$G$6,2,FALSE),"")</f>
        <v/>
      </c>
      <c r="X5" s="747" t="str">
        <f>IF(U5=20%,"Leve",IF(U5=40%,"Menor",IF(U5=60%,"Moderado",IF(U5=80%,"Mayor",IF(U5=100%,"Catastrófico","")))))</f>
        <v>Menor</v>
      </c>
      <c r="Y5" s="735">
        <f>+IFERROR(VLOOKUP(X5,[17]Fórmula!$H$1:$I$6,2,FALSE),"")</f>
        <v>0.4</v>
      </c>
      <c r="Z5" s="809" t="str">
        <f>+IFERROR(VLOOKUP(V5&amp;X5,[17]Fórmula!$C$2:$D$26,2,FALSE),"")</f>
        <v>Bajo</v>
      </c>
      <c r="AA5" s="735">
        <f>IF(Z5="Bajo",25%,IF(Z5="Moderado",50%,IF(Z5="Alto",75%,IF(Z5="Extremo",100%,""))))</f>
        <v>0.25</v>
      </c>
      <c r="AB5" s="812" t="s">
        <v>1024</v>
      </c>
      <c r="AC5" s="48" t="s">
        <v>1322</v>
      </c>
      <c r="AD5" s="49" t="s">
        <v>1025</v>
      </c>
      <c r="AE5" s="49" t="s">
        <v>57</v>
      </c>
      <c r="AF5" s="22">
        <f t="shared" ref="AF5:AF18" si="0">IF(AE5="Preventivo",25%,IF(AE5="Detectivo",15%,IF(AE5="Correctivo",10%,"")))</f>
        <v>0.25</v>
      </c>
      <c r="AG5" s="304" t="s">
        <v>215</v>
      </c>
      <c r="AH5" s="22">
        <f t="shared" ref="AH5:AH18" si="1">IF(AG5="Manual",15%,IF(AG5="Automático",25%,""))</f>
        <v>0.15</v>
      </c>
      <c r="AI5" s="22">
        <f t="shared" ref="AI5:AI18" si="2">+AH5+AF5</f>
        <v>0.4</v>
      </c>
      <c r="AJ5" s="282" t="s">
        <v>24</v>
      </c>
      <c r="AK5" s="304" t="s">
        <v>1026</v>
      </c>
      <c r="AL5" s="304">
        <f>+AI5*AA5</f>
        <v>0.1</v>
      </c>
      <c r="AM5" s="365">
        <f>+AA5-AL5</f>
        <v>0.15</v>
      </c>
      <c r="AN5" s="809" t="str">
        <f>+IF(C5="Corrupción","Moderado",IF(AM6&lt;=25%,"Bajo",IF(AM6&lt;=50%,"Moderado",IF(AM6&lt;=75%,"Alto",IF(AM6&gt;75%,"Extremo","")))))</f>
        <v>Bajo</v>
      </c>
      <c r="AO5" s="738" t="s">
        <v>59</v>
      </c>
      <c r="AP5" s="134">
        <v>1</v>
      </c>
      <c r="AQ5" s="33" t="s">
        <v>1323</v>
      </c>
      <c r="AR5" s="296" t="s">
        <v>1027</v>
      </c>
    </row>
    <row r="6" spans="1:46" ht="152.4" customHeight="1" thickBot="1" x14ac:dyDescent="0.35">
      <c r="A6" s="690"/>
      <c r="B6" s="689"/>
      <c r="C6" s="689"/>
      <c r="D6" s="689"/>
      <c r="E6" s="689"/>
      <c r="F6" s="721"/>
      <c r="G6" s="689"/>
      <c r="H6" s="689"/>
      <c r="I6" s="721"/>
      <c r="J6" s="787"/>
      <c r="K6" s="787"/>
      <c r="L6" s="790"/>
      <c r="M6" s="787"/>
      <c r="N6" s="787"/>
      <c r="O6" s="787"/>
      <c r="P6" s="787"/>
      <c r="Q6" s="787"/>
      <c r="R6" s="787"/>
      <c r="S6" s="717"/>
      <c r="T6" s="717"/>
      <c r="U6" s="793"/>
      <c r="V6" s="718"/>
      <c r="W6" s="714"/>
      <c r="X6" s="718"/>
      <c r="Y6" s="714"/>
      <c r="Z6" s="774"/>
      <c r="AA6" s="714"/>
      <c r="AB6" s="724"/>
      <c r="AC6" s="48" t="s">
        <v>1324</v>
      </c>
      <c r="AD6" s="48" t="s">
        <v>1028</v>
      </c>
      <c r="AE6" s="48" t="s">
        <v>57</v>
      </c>
      <c r="AF6" s="31">
        <f t="shared" si="0"/>
        <v>0.25</v>
      </c>
      <c r="AG6" s="304" t="s">
        <v>215</v>
      </c>
      <c r="AH6" s="22">
        <f t="shared" si="1"/>
        <v>0.15</v>
      </c>
      <c r="AI6" s="22">
        <f t="shared" si="2"/>
        <v>0.4</v>
      </c>
      <c r="AJ6" s="293" t="s">
        <v>24</v>
      </c>
      <c r="AK6" s="305" t="s">
        <v>1029</v>
      </c>
      <c r="AL6" s="305">
        <f>+AM5*AI6</f>
        <v>0.06</v>
      </c>
      <c r="AM6" s="32">
        <f>+AM5-AL6</f>
        <v>0.09</v>
      </c>
      <c r="AN6" s="774"/>
      <c r="AO6" s="711"/>
      <c r="AP6" s="140">
        <v>2</v>
      </c>
      <c r="AQ6" s="33" t="s">
        <v>1325</v>
      </c>
      <c r="AR6" s="296" t="s">
        <v>1326</v>
      </c>
    </row>
    <row r="7" spans="1:46" ht="177" customHeight="1" thickBot="1" x14ac:dyDescent="0.35">
      <c r="A7" s="729" t="s">
        <v>217</v>
      </c>
      <c r="B7" s="727" t="s">
        <v>110</v>
      </c>
      <c r="C7" s="727" t="s">
        <v>92</v>
      </c>
      <c r="D7" s="727" t="s">
        <v>90</v>
      </c>
      <c r="E7" s="727" t="s">
        <v>54</v>
      </c>
      <c r="F7" s="749" t="s">
        <v>1031</v>
      </c>
      <c r="G7" s="727" t="s">
        <v>1299</v>
      </c>
      <c r="H7" s="727" t="s">
        <v>1327</v>
      </c>
      <c r="I7" s="749" t="s">
        <v>1032</v>
      </c>
      <c r="J7" s="727" t="s">
        <v>95</v>
      </c>
      <c r="K7" s="727">
        <v>1</v>
      </c>
      <c r="L7" s="728">
        <f>IF(J7="Diaria",+(K7/360),IF(J7="Mensual",+(K7/12),IF(J7="Bimestral",+(K7/6),IF(J7="Trimestral",+(K7/4),IF(J7="Semestral",+(K7/2),IF(J7="Anual",+(K7/1),""))))))</f>
        <v>0.5</v>
      </c>
      <c r="M7" s="727" t="s">
        <v>30</v>
      </c>
      <c r="N7" s="727">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727" t="s">
        <v>31</v>
      </c>
      <c r="P7" s="727">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0.2</v>
      </c>
      <c r="Q7" s="727" t="s">
        <v>73</v>
      </c>
      <c r="R7" s="727">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46" t="s">
        <v>97</v>
      </c>
      <c r="T7" s="746" t="s">
        <v>45</v>
      </c>
      <c r="U7" s="746">
        <f>+MAX(N7,P7,R7)</f>
        <v>0.2</v>
      </c>
      <c r="V7" s="748" t="str">
        <f>IF(L7&lt;=20%,"Muy baja",IF(L7&lt;=40%,"Baja",IF(L7&lt;=60%,"Media",IF(L7&lt;=80%,"Alta",IF(L7&lt;=100%,"Muy alta",IF(L7&gt;=100%,"Muy alta",""))))))</f>
        <v>Media</v>
      </c>
      <c r="W7" s="735">
        <f>+IFERROR(VLOOKUP(V7,[17]Fórmula!$F$1:$G$6,2,FALSE),"")</f>
        <v>0.6</v>
      </c>
      <c r="X7" s="747" t="str">
        <f>IF(U7=20%,"Leve",IF(U7=40%,"Menor",IF(U7=60%,"Moderado",IF(U7=80%,"Mayor",IF(U7=100%,"Catastrófico","")))))</f>
        <v>Leve</v>
      </c>
      <c r="Y7" s="735">
        <f>+IFERROR(VLOOKUP(X7,[17]Fórmula!$H$1:$I$6,2,FALSE),"")</f>
        <v>0.2</v>
      </c>
      <c r="Z7" s="734" t="str">
        <f>+IFERROR(VLOOKUP(V7&amp;X7,[17]Fórmula!$C$2:$D$26,2,FALSE),"")</f>
        <v>Moderado</v>
      </c>
      <c r="AA7" s="1057">
        <f>IF(Z7="Bajo",25%,IF(Z7="Moderado",50%,IF(Z7="Alto",75%,IF(Z7="Extremo",100%,""))))</f>
        <v>0.5</v>
      </c>
      <c r="AB7" s="812" t="s">
        <v>1033</v>
      </c>
      <c r="AC7" s="43" t="s">
        <v>1328</v>
      </c>
      <c r="AD7" s="49" t="s">
        <v>1034</v>
      </c>
      <c r="AE7" s="49" t="s">
        <v>57</v>
      </c>
      <c r="AF7" s="22">
        <f t="shared" si="0"/>
        <v>0.25</v>
      </c>
      <c r="AG7" s="304" t="s">
        <v>215</v>
      </c>
      <c r="AH7" s="22">
        <f t="shared" si="1"/>
        <v>0.15</v>
      </c>
      <c r="AI7" s="22">
        <f t="shared" si="2"/>
        <v>0.4</v>
      </c>
      <c r="AJ7" s="282" t="s">
        <v>24</v>
      </c>
      <c r="AK7" s="304" t="s">
        <v>1035</v>
      </c>
      <c r="AL7" s="304">
        <f>+AI7*AA7</f>
        <v>0.2</v>
      </c>
      <c r="AM7" s="365">
        <f>+AA7-AL7</f>
        <v>0.3</v>
      </c>
      <c r="AN7" s="809" t="str">
        <f>+IF(C7="Corrupción","Moderado",IF(AM8&lt;=25%,"Bajo",IF(AM8&lt;=50%,"Moderado",IF(AM8&lt;=75%,"Alto",IF(AM8&gt;75%,"Extremo","")))))</f>
        <v>Bajo</v>
      </c>
      <c r="AO7" s="738" t="s">
        <v>59</v>
      </c>
      <c r="AP7" s="139">
        <v>1</v>
      </c>
      <c r="AQ7" s="29" t="s">
        <v>1036</v>
      </c>
      <c r="AR7" s="296" t="s">
        <v>1037</v>
      </c>
    </row>
    <row r="8" spans="1:46" ht="147.75" customHeight="1" thickBot="1" x14ac:dyDescent="0.35">
      <c r="A8" s="690"/>
      <c r="B8" s="689"/>
      <c r="C8" s="689"/>
      <c r="D8" s="689"/>
      <c r="E8" s="689"/>
      <c r="F8" s="712"/>
      <c r="G8" s="689"/>
      <c r="H8" s="689"/>
      <c r="I8" s="712"/>
      <c r="J8" s="689"/>
      <c r="K8" s="689"/>
      <c r="L8" s="713"/>
      <c r="M8" s="689"/>
      <c r="N8" s="689"/>
      <c r="O8" s="689"/>
      <c r="P8" s="689"/>
      <c r="Q8" s="689"/>
      <c r="R8" s="689"/>
      <c r="S8" s="717"/>
      <c r="T8" s="717"/>
      <c r="U8" s="717"/>
      <c r="V8" s="720"/>
      <c r="W8" s="714"/>
      <c r="X8" s="718"/>
      <c r="Y8" s="714"/>
      <c r="Z8" s="710"/>
      <c r="AA8" s="939"/>
      <c r="AB8" s="724"/>
      <c r="AC8" s="43" t="s">
        <v>1329</v>
      </c>
      <c r="AD8" s="48" t="s">
        <v>1038</v>
      </c>
      <c r="AE8" s="48" t="s">
        <v>57</v>
      </c>
      <c r="AF8" s="31">
        <f t="shared" si="0"/>
        <v>0.25</v>
      </c>
      <c r="AG8" s="305" t="s">
        <v>215</v>
      </c>
      <c r="AH8" s="22">
        <f t="shared" si="1"/>
        <v>0.15</v>
      </c>
      <c r="AI8" s="22">
        <f t="shared" si="2"/>
        <v>0.4</v>
      </c>
      <c r="AJ8" s="293" t="s">
        <v>24</v>
      </c>
      <c r="AK8" s="319" t="s">
        <v>1039</v>
      </c>
      <c r="AL8" s="305">
        <f>+AM7*AI8</f>
        <v>0.12</v>
      </c>
      <c r="AM8" s="32">
        <f>+AM7-AL8</f>
        <v>0.18</v>
      </c>
      <c r="AN8" s="774"/>
      <c r="AO8" s="711"/>
      <c r="AP8" s="139">
        <v>2</v>
      </c>
      <c r="AQ8" s="29" t="s">
        <v>1040</v>
      </c>
      <c r="AR8" s="296" t="s">
        <v>1037</v>
      </c>
    </row>
    <row r="9" spans="1:46" ht="178.5" customHeight="1" thickBot="1" x14ac:dyDescent="0.35">
      <c r="A9" s="804" t="s">
        <v>217</v>
      </c>
      <c r="B9" s="786" t="s">
        <v>110</v>
      </c>
      <c r="C9" s="786" t="s">
        <v>101</v>
      </c>
      <c r="D9" s="786" t="s">
        <v>90</v>
      </c>
      <c r="E9" s="786" t="s">
        <v>19</v>
      </c>
      <c r="F9" s="1054" t="s">
        <v>1041</v>
      </c>
      <c r="G9" s="786" t="s">
        <v>1042</v>
      </c>
      <c r="H9" s="786" t="s">
        <v>1330</v>
      </c>
      <c r="I9" s="1054" t="s">
        <v>1331</v>
      </c>
      <c r="J9" s="786" t="s">
        <v>66</v>
      </c>
      <c r="K9" s="786">
        <v>0</v>
      </c>
      <c r="L9" s="789">
        <f>IF(J9="Diaria",+(K9/360),IF(J9="Mensual",+(K9/12),IF(J9="Bimestral",+(K9/6),IF(J9="Trimestral",+(K9/4),IF(J9="Semestral",+(K9/2),IF(J9="Anual",+(K9/1),""))))))</f>
        <v>0</v>
      </c>
      <c r="M9" s="786" t="s">
        <v>30</v>
      </c>
      <c r="N9" s="786">
        <f t="shared" ref="N9:N19" si="3">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786" t="s">
        <v>64</v>
      </c>
      <c r="P9" s="786">
        <f t="shared" ref="P9:P19" si="4">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786" t="s">
        <v>32</v>
      </c>
      <c r="R9" s="786">
        <f t="shared" ref="R9:R18" si="5">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0.2</v>
      </c>
      <c r="S9" s="792" t="s">
        <v>27</v>
      </c>
      <c r="T9" s="792" t="s">
        <v>45</v>
      </c>
      <c r="U9" s="792">
        <f t="shared" ref="U9:U18" si="6">+MAX(N9,P9,R9)</f>
        <v>0.6</v>
      </c>
      <c r="V9" s="816" t="str">
        <f>IF(L9&lt;=20%,"Muy baja",IF(L9&lt;=40%,"Baja",IF(L9&lt;=60%,"Media",IF(L9&lt;=80%,"Alta",IF(L9&lt;=100%,"Muy alta",IF(L9&gt;=100%,"Muy alta",""))))))</f>
        <v>Muy baja</v>
      </c>
      <c r="W9" s="1057">
        <v>0.2</v>
      </c>
      <c r="X9" s="798" t="str">
        <f>IF(U9=20%,"Leve",IF(U9=40%,"Menor",IF(U9=60%,"Moderado",IF(U9=80%,"Mayor",IF(U9=100%,"Catastrófico","")))))</f>
        <v>Moderado</v>
      </c>
      <c r="Y9" s="1063">
        <v>0.6</v>
      </c>
      <c r="Z9" s="818" t="s">
        <v>56</v>
      </c>
      <c r="AA9" s="1057">
        <f>IF(Z9="Bajo",25%,IF(Z9="Moderado",50%,IF(Z9="Alto",75%,IF(Z9="Extremo",100%,""))))</f>
        <v>0.5</v>
      </c>
      <c r="AB9" s="777" t="s">
        <v>1043</v>
      </c>
      <c r="AC9" s="48" t="s">
        <v>1332</v>
      </c>
      <c r="AD9" s="49" t="s">
        <v>1044</v>
      </c>
      <c r="AE9" s="49" t="s">
        <v>57</v>
      </c>
      <c r="AF9" s="22">
        <f t="shared" si="0"/>
        <v>0.25</v>
      </c>
      <c r="AG9" s="304" t="s">
        <v>215</v>
      </c>
      <c r="AH9" s="22">
        <f t="shared" si="1"/>
        <v>0.15</v>
      </c>
      <c r="AI9" s="22">
        <f t="shared" si="2"/>
        <v>0.4</v>
      </c>
      <c r="AJ9" s="282" t="s">
        <v>24</v>
      </c>
      <c r="AK9" s="304" t="s">
        <v>1045</v>
      </c>
      <c r="AL9" s="304">
        <f t="shared" ref="AL9:AL18" si="7">+AI9*AA9</f>
        <v>0.2</v>
      </c>
      <c r="AM9" s="365">
        <f>+AA9-AL9</f>
        <v>0.3</v>
      </c>
      <c r="AN9" s="809" t="str">
        <f>+IF(C9="Corrupción","Moderado",IF(AM10&lt;=25%,"Bajo",IF(AM10&lt;=50%,"Moderado",IF(AM10&lt;=75%,"Alto",IF(AM10&gt;75%,"Extremo","")))))</f>
        <v>Bajo</v>
      </c>
      <c r="AO9" s="1053" t="s">
        <v>59</v>
      </c>
      <c r="AP9" s="139">
        <v>1</v>
      </c>
      <c r="AQ9" s="29" t="s">
        <v>1046</v>
      </c>
      <c r="AR9" s="293" t="s">
        <v>1047</v>
      </c>
    </row>
    <row r="10" spans="1:46" ht="178.5" customHeight="1" thickBot="1" x14ac:dyDescent="0.35">
      <c r="A10" s="806"/>
      <c r="B10" s="788"/>
      <c r="C10" s="788"/>
      <c r="D10" s="788"/>
      <c r="E10" s="788"/>
      <c r="F10" s="1055"/>
      <c r="G10" s="788"/>
      <c r="H10" s="788"/>
      <c r="I10" s="1055"/>
      <c r="J10" s="788"/>
      <c r="K10" s="788"/>
      <c r="L10" s="791"/>
      <c r="M10" s="788"/>
      <c r="N10" s="788"/>
      <c r="O10" s="788"/>
      <c r="P10" s="788"/>
      <c r="Q10" s="788"/>
      <c r="R10" s="788"/>
      <c r="S10" s="794"/>
      <c r="T10" s="794"/>
      <c r="U10" s="794"/>
      <c r="V10" s="817"/>
      <c r="W10" s="884"/>
      <c r="X10" s="800"/>
      <c r="Y10" s="1064"/>
      <c r="Z10" s="819"/>
      <c r="AA10" s="884"/>
      <c r="AB10" s="779"/>
      <c r="AC10" s="436" t="s">
        <v>1333</v>
      </c>
      <c r="AD10" s="49"/>
      <c r="AE10" s="49" t="s">
        <v>57</v>
      </c>
      <c r="AF10" s="22"/>
      <c r="AG10" s="304" t="s">
        <v>215</v>
      </c>
      <c r="AH10" s="22"/>
      <c r="AI10" s="22">
        <f t="shared" si="2"/>
        <v>0</v>
      </c>
      <c r="AJ10" s="282" t="s">
        <v>24</v>
      </c>
      <c r="AK10" s="304" t="s">
        <v>1334</v>
      </c>
      <c r="AL10" s="304">
        <f t="shared" si="7"/>
        <v>0</v>
      </c>
      <c r="AM10" s="365">
        <f>+AA10-AL10</f>
        <v>0</v>
      </c>
      <c r="AN10" s="774"/>
      <c r="AO10" s="887"/>
      <c r="AP10" s="646">
        <v>2</v>
      </c>
      <c r="AQ10" s="588" t="s">
        <v>1335</v>
      </c>
      <c r="AR10" s="293" t="s">
        <v>1047</v>
      </c>
    </row>
    <row r="11" spans="1:46" ht="186" customHeight="1" thickBot="1" x14ac:dyDescent="0.35">
      <c r="A11" s="302" t="s">
        <v>217</v>
      </c>
      <c r="B11" s="282" t="s">
        <v>110</v>
      </c>
      <c r="C11" s="282" t="s">
        <v>1196</v>
      </c>
      <c r="D11" s="282" t="s">
        <v>90</v>
      </c>
      <c r="E11" s="282" t="s">
        <v>36</v>
      </c>
      <c r="F11" s="363" t="s">
        <v>1048</v>
      </c>
      <c r="G11" s="634" t="s">
        <v>1289</v>
      </c>
      <c r="H11" s="282" t="s">
        <v>1049</v>
      </c>
      <c r="I11" s="304" t="s">
        <v>1050</v>
      </c>
      <c r="J11" s="282" t="s">
        <v>33</v>
      </c>
      <c r="K11" s="282">
        <v>72</v>
      </c>
      <c r="L11" s="285">
        <f>IF(J11="Diaria",+(K11/360),IF(J11="Mensual",+(K11/12),IF(J11="Bimestral",+(K11/6),IF(J11="Trimestral",+(K11/4),IF(J11="Semestral",+(K11/2),IF(J11="Anual",+(K11/1),""))))))</f>
        <v>0.2</v>
      </c>
      <c r="M11" s="282" t="s">
        <v>30</v>
      </c>
      <c r="N11" s="282">
        <f t="shared" si="3"/>
        <v>0.2</v>
      </c>
      <c r="O11" s="282" t="s">
        <v>64</v>
      </c>
      <c r="P11" s="282">
        <f t="shared" si="4"/>
        <v>0.6</v>
      </c>
      <c r="Q11" s="282" t="s">
        <v>73</v>
      </c>
      <c r="R11" s="282">
        <f t="shared" si="5"/>
        <v>0</v>
      </c>
      <c r="S11" s="278" t="s">
        <v>73</v>
      </c>
      <c r="T11" s="278" t="s">
        <v>73</v>
      </c>
      <c r="U11" s="278">
        <f t="shared" si="6"/>
        <v>0.6</v>
      </c>
      <c r="V11" s="289" t="str">
        <f>IF(L11&lt;=20%,"Muy baja",IF(L11&lt;=40%,"Baja",IF(L11&lt;=60%,"Media",IF(L11&lt;=80%,"Alta",IF(L11&lt;=100%,"Muy alta",IF(L11&gt;=100%,"Muy alta",""))))))</f>
        <v>Muy baja</v>
      </c>
      <c r="W11" s="151">
        <v>0.2</v>
      </c>
      <c r="X11" s="289" t="str">
        <f>IF(U7=20%,"Leve",IF(U11=40%,"Menor",IF(U11=60%,"Moderado",IF(U11=80%,"Mayor",IF(U11=100%,"Catastrófico","")))))</f>
        <v>Leve</v>
      </c>
      <c r="Y11" s="151">
        <v>0.2</v>
      </c>
      <c r="Z11" s="315" t="s">
        <v>169</v>
      </c>
      <c r="AA11" s="271">
        <f>IF(Z11="Bajo",25%,IF(Z11="Moderado",50%,IF(Z11="Alto",75%,IF(Z11="Extremo",100%,""))))</f>
        <v>0.25</v>
      </c>
      <c r="AB11" s="557" t="s">
        <v>1051</v>
      </c>
      <c r="AC11" s="49" t="s">
        <v>1030</v>
      </c>
      <c r="AD11" s="49" t="s">
        <v>1052</v>
      </c>
      <c r="AE11" s="49" t="s">
        <v>57</v>
      </c>
      <c r="AF11" s="22">
        <f t="shared" si="0"/>
        <v>0.25</v>
      </c>
      <c r="AG11" s="304" t="s">
        <v>215</v>
      </c>
      <c r="AH11" s="22">
        <f t="shared" si="1"/>
        <v>0.15</v>
      </c>
      <c r="AI11" s="22">
        <f t="shared" si="2"/>
        <v>0.4</v>
      </c>
      <c r="AJ11" s="282" t="s">
        <v>41</v>
      </c>
      <c r="AK11" s="348" t="s">
        <v>304</v>
      </c>
      <c r="AL11" s="304">
        <f t="shared" si="7"/>
        <v>0.1</v>
      </c>
      <c r="AM11" s="365">
        <f>+AA11-AL11</f>
        <v>0.15</v>
      </c>
      <c r="AN11" s="315" t="str">
        <f>+IF(C11="Corrupción","Moderado",IF(AM11&lt;=25%,"Bajo",IF(AM11&lt;=50%,"Moderado",IF(AM11&lt;=75%,"Alto",IF(AM11&gt;75%,"Extremo","")))))</f>
        <v>Bajo</v>
      </c>
      <c r="AO11" s="277" t="s">
        <v>59</v>
      </c>
      <c r="AP11" s="136">
        <v>1</v>
      </c>
      <c r="AQ11" s="13" t="s">
        <v>1053</v>
      </c>
      <c r="AR11" s="112" t="s">
        <v>1037</v>
      </c>
    </row>
    <row r="12" spans="1:46" ht="293.25" customHeight="1" thickBot="1" x14ac:dyDescent="0.35">
      <c r="A12" s="302" t="s">
        <v>217</v>
      </c>
      <c r="B12" s="348" t="s">
        <v>110</v>
      </c>
      <c r="C12" s="282" t="s">
        <v>92</v>
      </c>
      <c r="D12" s="282" t="s">
        <v>79</v>
      </c>
      <c r="E12" s="282" t="s">
        <v>36</v>
      </c>
      <c r="F12" s="304" t="s">
        <v>596</v>
      </c>
      <c r="G12" s="441" t="s">
        <v>597</v>
      </c>
      <c r="H12" s="441" t="s">
        <v>598</v>
      </c>
      <c r="I12" s="304" t="s">
        <v>599</v>
      </c>
      <c r="J12" s="282" t="s">
        <v>66</v>
      </c>
      <c r="K12" s="282">
        <v>1</v>
      </c>
      <c r="L12" s="285">
        <v>2.7777777777777779E-3</v>
      </c>
      <c r="M12" s="282" t="s">
        <v>30</v>
      </c>
      <c r="N12" s="282">
        <f t="shared" si="3"/>
        <v>0.2</v>
      </c>
      <c r="O12" s="282" t="s">
        <v>64</v>
      </c>
      <c r="P12" s="282">
        <f t="shared" si="4"/>
        <v>0.6</v>
      </c>
      <c r="Q12" s="282" t="s">
        <v>73</v>
      </c>
      <c r="R12" s="282">
        <f t="shared" si="5"/>
        <v>0</v>
      </c>
      <c r="S12" s="278" t="s">
        <v>60</v>
      </c>
      <c r="T12" s="278" t="s">
        <v>45</v>
      </c>
      <c r="U12" s="278">
        <f t="shared" si="6"/>
        <v>0.6</v>
      </c>
      <c r="V12" s="289" t="str">
        <f>IF(L12&lt;=20%,"Muy baja",IF(L12&lt;=40%,"Baja",IF(L12&lt;=60%,"Media",IF(L12&lt;=80%,"Alta",IF(L12&lt;=100%,"Muy alta",IF(L12&gt;=100%,"Muy alta",""))))))</f>
        <v>Muy baja</v>
      </c>
      <c r="W12" s="271">
        <f>+IFERROR(VLOOKUP(V12,[17]Fórmula!$F$1:$G$6,2,FALSE),"")</f>
        <v>0.2</v>
      </c>
      <c r="X12" s="280" t="str">
        <f>IF(U12=20%,"Leve",IF(U12=40%,"Menor",IF(U12=60%,"Moderado",IF(U12=80%,"Mayor",IF(U12=100%,"Catastrófico","")))))</f>
        <v>Moderado</v>
      </c>
      <c r="Y12" s="297" t="s">
        <v>56</v>
      </c>
      <c r="Z12" s="275" t="str">
        <f>+IFERROR(VLOOKUP(V12&amp;X12,[17]Fórmula!$C$2:$D$26,2,FALSE),"")</f>
        <v>Moderado</v>
      </c>
      <c r="AA12" s="271">
        <f>IF(Z12="Bajo",25%,IF(Z12="Moderado",50%,IF(Z12="Alto",75%,IF(Z12="Extremo",100%,""))))</f>
        <v>0.5</v>
      </c>
      <c r="AB12" s="553" t="s">
        <v>600</v>
      </c>
      <c r="AC12" s="57" t="s">
        <v>641</v>
      </c>
      <c r="AD12" s="49" t="s">
        <v>57</v>
      </c>
      <c r="AE12" s="49" t="s">
        <v>57</v>
      </c>
      <c r="AF12" s="22">
        <f t="shared" si="0"/>
        <v>0.25</v>
      </c>
      <c r="AG12" s="304" t="s">
        <v>215</v>
      </c>
      <c r="AH12" s="22">
        <f t="shared" si="1"/>
        <v>0.15</v>
      </c>
      <c r="AI12" s="22">
        <f t="shared" si="2"/>
        <v>0.4</v>
      </c>
      <c r="AJ12" s="282" t="s">
        <v>24</v>
      </c>
      <c r="AK12" s="528" t="s">
        <v>640</v>
      </c>
      <c r="AL12" s="304">
        <f t="shared" si="7"/>
        <v>0.2</v>
      </c>
      <c r="AM12" s="419">
        <v>0.3</v>
      </c>
      <c r="AN12" s="340" t="s">
        <v>56</v>
      </c>
      <c r="AO12" s="416" t="s">
        <v>59</v>
      </c>
      <c r="AP12" s="85">
        <v>1</v>
      </c>
      <c r="AQ12" s="287" t="s">
        <v>763</v>
      </c>
      <c r="AR12" s="644" t="s">
        <v>1047</v>
      </c>
    </row>
    <row r="13" spans="1:46" ht="181.5" customHeight="1" thickBot="1" x14ac:dyDescent="0.35">
      <c r="A13" s="804" t="s">
        <v>51</v>
      </c>
      <c r="B13" s="786" t="s">
        <v>159</v>
      </c>
      <c r="C13" s="786" t="s">
        <v>1290</v>
      </c>
      <c r="D13" s="786" t="s">
        <v>642</v>
      </c>
      <c r="E13" s="786" t="s">
        <v>80</v>
      </c>
      <c r="F13" s="304" t="s">
        <v>1054</v>
      </c>
      <c r="G13" s="689" t="s">
        <v>1055</v>
      </c>
      <c r="H13" s="1056" t="s">
        <v>1056</v>
      </c>
      <c r="I13" s="962" t="s">
        <v>1057</v>
      </c>
      <c r="J13" s="786" t="s">
        <v>95</v>
      </c>
      <c r="K13" s="786"/>
      <c r="L13" s="829">
        <f>IF(J13="Diaria",+(K13/360),IF(J13="Mensual",+(K13/12),IF(J13="Bimestral",+(K13/6),IF(J13="Trimestral",+(K13/4),IF(J13="Semestral",+(K13/2),IF(J13="Anual",+(K13/1),""))))))</f>
        <v>0</v>
      </c>
      <c r="M13" s="825" t="s">
        <v>73</v>
      </c>
      <c r="N13" s="282">
        <f t="shared" si="3"/>
        <v>0</v>
      </c>
      <c r="O13" s="825" t="s">
        <v>706</v>
      </c>
      <c r="P13" s="282">
        <f t="shared" si="4"/>
        <v>1</v>
      </c>
      <c r="Q13" s="825" t="s">
        <v>73</v>
      </c>
      <c r="R13" s="282">
        <f t="shared" si="5"/>
        <v>0</v>
      </c>
      <c r="S13" s="792" t="s">
        <v>72</v>
      </c>
      <c r="T13" s="792" t="s">
        <v>28</v>
      </c>
      <c r="U13" s="278">
        <f t="shared" si="6"/>
        <v>1</v>
      </c>
      <c r="V13" s="816" t="str">
        <f>IF(L13&lt;=20%,"Muy baja",IF(L13&lt;=40%,"Baja",IF(L13&lt;=60%,"Media",IF(L13&lt;=80%,"Alta",IF(L13&lt;=100%,"Muy alta",IF(L13&gt;=100%,"Muy alta",""))))))</f>
        <v>Muy baja</v>
      </c>
      <c r="W13" s="449">
        <f>+IFERROR(VLOOKUP(V13,[6]Fórmula!$F$1:$G$6,2,FALSE),"")</f>
        <v>0.2</v>
      </c>
      <c r="X13" s="1061" t="str">
        <f>IF(U13=20%,"Leve",IF(U13=40%,"Menor",IF(U13=60%,"Moderado",IF(U13=80%,"Mayor",IF(U13=100%,"Catastrófico","")))))</f>
        <v>Catastrófico</v>
      </c>
      <c r="Y13" s="449">
        <f>+IFERROR(VLOOKUP(X13,[6]Fórmula!$H$1:$I$6,2,FALSE),"")</f>
        <v>1</v>
      </c>
      <c r="Z13" s="818" t="str">
        <f>+IFERROR(VLOOKUP(V13&amp;X13,[6]Fórmula!$C$2:$D$26,2,FALSE),"")</f>
        <v>Extremo</v>
      </c>
      <c r="AA13" s="1058">
        <f t="shared" ref="AA13:AA17" si="8">IF(Z13="Bajo",25%,IF(Z13="Moderado",50%,IF(Z13="Alto",75%,IF(Z13="Extremo",100%,""))))</f>
        <v>1</v>
      </c>
      <c r="AB13" s="822" t="s">
        <v>1058</v>
      </c>
      <c r="AC13" s="363" t="str">
        <f>'[18]Diseño Controles'!H2</f>
        <v>La persona encargada de generar los reportes, semestralmente, con el fin de verificar que usuarios son los que deben tener el permiso de administrador revisa los perfiles y usuarios de administración, de no realizarse el control en el momento que se identifique se ejecuta y se corrige inmediatamente. Como evidencia se deja un correo informando al Jefe de la Oficina de Gestión Tecnológica e Innovación las novedades encontradas.</v>
      </c>
      <c r="AD13" s="49" t="s">
        <v>39</v>
      </c>
      <c r="AE13" s="49" t="s">
        <v>57</v>
      </c>
      <c r="AF13" s="22">
        <f t="shared" si="0"/>
        <v>0.25</v>
      </c>
      <c r="AG13" s="305" t="s">
        <v>215</v>
      </c>
      <c r="AH13" s="22">
        <f t="shared" si="1"/>
        <v>0.15</v>
      </c>
      <c r="AI13" s="22">
        <f t="shared" si="2"/>
        <v>0.4</v>
      </c>
      <c r="AJ13" s="282" t="s">
        <v>24</v>
      </c>
      <c r="AK13" s="528" t="s">
        <v>709</v>
      </c>
      <c r="AL13" s="304">
        <f t="shared" si="7"/>
        <v>0.4</v>
      </c>
      <c r="AM13" s="419">
        <v>0.3</v>
      </c>
      <c r="AN13" s="275" t="str">
        <f t="shared" ref="AN13:AN18" si="9">+IF(K13="Corrupción","Moderado",IF(AM13&lt;=25%,"Bajo",IF(AM13&lt;=50%,"Moderado",IF(AM13&lt;=75%,"Alto",IF(AM13&gt;75%,"Extremo","")))))</f>
        <v>Moderado</v>
      </c>
      <c r="AO13" s="288" t="s">
        <v>59</v>
      </c>
      <c r="AP13" s="83"/>
      <c r="AQ13" s="83"/>
      <c r="AR13" s="84"/>
    </row>
    <row r="14" spans="1:46" ht="124.8" thickBot="1" x14ac:dyDescent="0.35">
      <c r="A14" s="806"/>
      <c r="B14" s="788"/>
      <c r="C14" s="788"/>
      <c r="D14" s="788"/>
      <c r="E14" s="788"/>
      <c r="F14" s="304" t="s">
        <v>1059</v>
      </c>
      <c r="G14" s="689"/>
      <c r="H14" s="1056"/>
      <c r="I14" s="893"/>
      <c r="J14" s="788"/>
      <c r="K14" s="788"/>
      <c r="L14" s="830"/>
      <c r="M14" s="826"/>
      <c r="N14" s="282" t="str">
        <f t="shared" si="3"/>
        <v/>
      </c>
      <c r="O14" s="826"/>
      <c r="P14" s="282" t="str">
        <f t="shared" si="4"/>
        <v/>
      </c>
      <c r="Q14" s="826"/>
      <c r="R14" s="282" t="str">
        <f t="shared" si="5"/>
        <v/>
      </c>
      <c r="S14" s="794"/>
      <c r="T14" s="794"/>
      <c r="U14" s="278">
        <f t="shared" si="6"/>
        <v>0</v>
      </c>
      <c r="V14" s="817"/>
      <c r="W14" s="449" t="str">
        <f>+IFERROR(VLOOKUP(V14,[6]Fórmula!$F$1:$G$6,2,FALSE),"")</f>
        <v/>
      </c>
      <c r="X14" s="1062"/>
      <c r="Y14" s="449" t="str">
        <f>+IFERROR(VLOOKUP(X14,[6]Fórmula!$H$1:$I$6,2,FALSE),"")</f>
        <v/>
      </c>
      <c r="Z14" s="819"/>
      <c r="AA14" s="1059"/>
      <c r="AB14" s="956"/>
      <c r="AC14" s="363" t="str">
        <f>'[18]Diseño Controles'!H3</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4" s="49" t="s">
        <v>57</v>
      </c>
      <c r="AE14" s="49" t="s">
        <v>57</v>
      </c>
      <c r="AF14" s="22">
        <f t="shared" si="0"/>
        <v>0.25</v>
      </c>
      <c r="AG14" s="305" t="s">
        <v>215</v>
      </c>
      <c r="AH14" s="22">
        <f t="shared" si="1"/>
        <v>0.15</v>
      </c>
      <c r="AI14" s="22">
        <f t="shared" si="2"/>
        <v>0.4</v>
      </c>
      <c r="AJ14" s="282" t="s">
        <v>24</v>
      </c>
      <c r="AK14" s="528" t="s">
        <v>914</v>
      </c>
      <c r="AL14" s="304">
        <f t="shared" si="7"/>
        <v>0</v>
      </c>
      <c r="AM14" s="452">
        <f t="shared" ref="AM14:AM18" si="10">+AI14-AL14</f>
        <v>0.4</v>
      </c>
      <c r="AN14" s="275" t="str">
        <f t="shared" si="9"/>
        <v>Moderado</v>
      </c>
      <c r="AO14" s="288" t="s">
        <v>59</v>
      </c>
      <c r="AP14" s="83"/>
      <c r="AQ14" s="83"/>
      <c r="AR14" s="84"/>
    </row>
    <row r="15" spans="1:46" ht="124.8" thickBot="1" x14ac:dyDescent="0.35">
      <c r="A15" s="804" t="s">
        <v>51</v>
      </c>
      <c r="B15" s="786" t="s">
        <v>159</v>
      </c>
      <c r="C15" s="786" t="s">
        <v>1290</v>
      </c>
      <c r="D15" s="786" t="s">
        <v>642</v>
      </c>
      <c r="E15" s="786" t="s">
        <v>80</v>
      </c>
      <c r="F15" s="304" t="s">
        <v>1060</v>
      </c>
      <c r="G15" s="689" t="s">
        <v>1061</v>
      </c>
      <c r="H15" s="1056" t="s">
        <v>1062</v>
      </c>
      <c r="I15" s="962" t="s">
        <v>1057</v>
      </c>
      <c r="J15" s="786" t="s">
        <v>95</v>
      </c>
      <c r="K15" s="786"/>
      <c r="L15" s="829">
        <f>IF(J15="Diaria",+(K15/360),IF(J15="Mensual",+(K15/12),IF(J15="Bimestral",+(K15/6),IF(J15="Trimestral",+(K15/4),IF(J15="Semestral",+(K15/2),IF(J15="Anual",+(K15/1),""))))))</f>
        <v>0</v>
      </c>
      <c r="M15" s="825" t="s">
        <v>73</v>
      </c>
      <c r="N15" s="282">
        <f t="shared" si="3"/>
        <v>0</v>
      </c>
      <c r="O15" s="825" t="s">
        <v>706</v>
      </c>
      <c r="P15" s="282">
        <f t="shared" si="4"/>
        <v>1</v>
      </c>
      <c r="Q15" s="825" t="s">
        <v>73</v>
      </c>
      <c r="R15" s="282">
        <f t="shared" si="5"/>
        <v>0</v>
      </c>
      <c r="S15" s="792" t="s">
        <v>72</v>
      </c>
      <c r="T15" s="792" t="s">
        <v>28</v>
      </c>
      <c r="U15" s="278">
        <f t="shared" si="6"/>
        <v>1</v>
      </c>
      <c r="V15" s="816" t="str">
        <f>IF(L15&lt;=20%,"Muy baja",IF(L15&lt;=40%,"Baja",IF(L15&lt;=60%,"Media",IF(L15&lt;=80%,"Alta",IF(L15&lt;=100%,"Muy alta",IF(L15&gt;=100%,"Muy alta",""))))))</f>
        <v>Muy baja</v>
      </c>
      <c r="W15" s="449">
        <f>+IFERROR(VLOOKUP(V15,[6]Fórmula!$F$1:$G$6,2,FALSE),"")</f>
        <v>0.2</v>
      </c>
      <c r="X15" s="1061" t="str">
        <f>IF(U15=20%,"Leve",IF(U15=40%,"Menor",IF(U15=60%,"Moderado",IF(U15=80%,"Mayor",IF(U15=100%,"Catastrófico","")))))</f>
        <v>Catastrófico</v>
      </c>
      <c r="Y15" s="449">
        <f>+IFERROR(VLOOKUP(X15,[6]Fórmula!$H$1:$I$6,2,FALSE),"")</f>
        <v>1</v>
      </c>
      <c r="Z15" s="818" t="str">
        <f>+IFERROR(VLOOKUP(V15&amp;X15,[6]Fórmula!$C$2:$D$26,2,FALSE),"")</f>
        <v>Extremo</v>
      </c>
      <c r="AA15" s="1058">
        <f t="shared" si="8"/>
        <v>1</v>
      </c>
      <c r="AB15" s="822" t="s">
        <v>1063</v>
      </c>
      <c r="AC15" s="363" t="str">
        <f>'[18]Diseño Controles'!H4</f>
        <v>La persona encargada de diligenciar la matriz de usuarios y perfiles semestralmente, con el fin de validar que únicamente las personas que por las obligaciones y/o funciones de su rol dentro de la entidad lo necesiten, revisa que las personas con el rol de administrador son las que deberían poder acceder al Directoria Activo (DA). En caso de identificarse desviaciones a la información conservada en la matriz, se corrigen inmediatamente. Como evidencia se deja un correo informando al Jefe de la Oficina de Gestión Tecnológica e Innovación las novedades encontradas y la matriz de usuarios y perfiles actualizada.</v>
      </c>
      <c r="AD15" s="49" t="s">
        <v>39</v>
      </c>
      <c r="AE15" s="49" t="s">
        <v>57</v>
      </c>
      <c r="AF15" s="22">
        <f t="shared" si="0"/>
        <v>0.25</v>
      </c>
      <c r="AG15" s="305" t="s">
        <v>215</v>
      </c>
      <c r="AH15" s="22">
        <f t="shared" si="1"/>
        <v>0.15</v>
      </c>
      <c r="AI15" s="22">
        <f t="shared" si="2"/>
        <v>0.4</v>
      </c>
      <c r="AJ15" s="282" t="s">
        <v>24</v>
      </c>
      <c r="AK15" s="528" t="s">
        <v>1064</v>
      </c>
      <c r="AL15" s="304">
        <f t="shared" si="7"/>
        <v>0.4</v>
      </c>
      <c r="AM15" s="452">
        <f t="shared" si="10"/>
        <v>0</v>
      </c>
      <c r="AN15" s="315" t="str">
        <f t="shared" si="9"/>
        <v>Bajo</v>
      </c>
      <c r="AO15" s="288" t="s">
        <v>59</v>
      </c>
      <c r="AP15" s="83"/>
      <c r="AQ15" s="83"/>
      <c r="AR15" s="84"/>
    </row>
    <row r="16" spans="1:46" ht="186" customHeight="1" thickBot="1" x14ac:dyDescent="0.35">
      <c r="A16" s="806"/>
      <c r="B16" s="788"/>
      <c r="C16" s="788"/>
      <c r="D16" s="788"/>
      <c r="E16" s="788"/>
      <c r="F16" s="304" t="s">
        <v>1059</v>
      </c>
      <c r="G16" s="689"/>
      <c r="H16" s="1056"/>
      <c r="I16" s="893"/>
      <c r="J16" s="788"/>
      <c r="K16" s="788"/>
      <c r="L16" s="830"/>
      <c r="M16" s="826"/>
      <c r="N16" s="282" t="str">
        <f t="shared" si="3"/>
        <v/>
      </c>
      <c r="O16" s="826"/>
      <c r="P16" s="282" t="str">
        <f t="shared" si="4"/>
        <v/>
      </c>
      <c r="Q16" s="826"/>
      <c r="R16" s="282" t="str">
        <f t="shared" si="5"/>
        <v/>
      </c>
      <c r="S16" s="794"/>
      <c r="T16" s="794"/>
      <c r="U16" s="278">
        <f t="shared" si="6"/>
        <v>0</v>
      </c>
      <c r="V16" s="817"/>
      <c r="W16" s="449" t="str">
        <f>+IFERROR(VLOOKUP(V16,[6]Fórmula!$F$1:$G$6,2,FALSE),"")</f>
        <v/>
      </c>
      <c r="X16" s="1062"/>
      <c r="Y16" s="449" t="str">
        <f>+IFERROR(VLOOKUP(X16,[6]Fórmula!$H$1:$I$6,2,FALSE),"")</f>
        <v/>
      </c>
      <c r="Z16" s="819"/>
      <c r="AA16" s="1059"/>
      <c r="AB16" s="956"/>
      <c r="AC16" s="363" t="str">
        <f>AC14</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6" s="49" t="s">
        <v>57</v>
      </c>
      <c r="AE16" s="49" t="s">
        <v>57</v>
      </c>
      <c r="AF16" s="22">
        <f t="shared" si="0"/>
        <v>0.25</v>
      </c>
      <c r="AG16" s="305" t="s">
        <v>215</v>
      </c>
      <c r="AH16" s="22">
        <f t="shared" si="1"/>
        <v>0.15</v>
      </c>
      <c r="AI16" s="22">
        <f t="shared" si="2"/>
        <v>0.4</v>
      </c>
      <c r="AJ16" s="282" t="s">
        <v>24</v>
      </c>
      <c r="AK16" s="528" t="s">
        <v>914</v>
      </c>
      <c r="AL16" s="304">
        <f t="shared" si="7"/>
        <v>0</v>
      </c>
      <c r="AM16" s="452">
        <f t="shared" si="10"/>
        <v>0.4</v>
      </c>
      <c r="AN16" s="275" t="str">
        <f>+IF(K16="Corrupción","Moderado",IF(AM16&lt;=25%,"Bajo",IF(AM16&lt;=50%,"Moderado",IF(AM16&lt;=75%,"Alto",IF(AM16&gt;75%,"Extremo","")))))</f>
        <v>Moderado</v>
      </c>
      <c r="AO16" s="288" t="s">
        <v>59</v>
      </c>
      <c r="AP16" s="83"/>
      <c r="AQ16" s="83"/>
      <c r="AR16" s="84"/>
    </row>
    <row r="17" spans="1:47" ht="152.4" thickBot="1" x14ac:dyDescent="0.35">
      <c r="A17" s="804" t="s">
        <v>217</v>
      </c>
      <c r="B17" s="786" t="s">
        <v>159</v>
      </c>
      <c r="C17" s="786" t="s">
        <v>1290</v>
      </c>
      <c r="D17" s="786" t="s">
        <v>642</v>
      </c>
      <c r="E17" s="786" t="s">
        <v>80</v>
      </c>
      <c r="F17" s="304" t="s">
        <v>1065</v>
      </c>
      <c r="G17" s="689" t="s">
        <v>1066</v>
      </c>
      <c r="H17" s="1056" t="s">
        <v>1067</v>
      </c>
      <c r="I17" s="962" t="s">
        <v>1057</v>
      </c>
      <c r="J17" s="786" t="s">
        <v>89</v>
      </c>
      <c r="K17" s="786"/>
      <c r="L17" s="829">
        <f>IF(J17="Diaria",+(K17/360),IF(J17="Mensual",+(K17/12),IF(J17="Bimestral",+(K17/6),IF(J17="Trimestral",+(K17/4),IF(J17="Semestral",+(K17/2),IF(J17="Anual",+(K17/1),""))))))</f>
        <v>0</v>
      </c>
      <c r="M17" s="825" t="s">
        <v>73</v>
      </c>
      <c r="N17" s="282">
        <f t="shared" si="3"/>
        <v>0</v>
      </c>
      <c r="O17" s="825" t="s">
        <v>706</v>
      </c>
      <c r="P17" s="282">
        <f t="shared" si="4"/>
        <v>1</v>
      </c>
      <c r="Q17" s="825" t="s">
        <v>73</v>
      </c>
      <c r="R17" s="282">
        <f t="shared" si="5"/>
        <v>0</v>
      </c>
      <c r="S17" s="792" t="s">
        <v>72</v>
      </c>
      <c r="T17" s="792" t="s">
        <v>28</v>
      </c>
      <c r="U17" s="278">
        <f t="shared" si="6"/>
        <v>1</v>
      </c>
      <c r="V17" s="816" t="str">
        <f>IF(L17&lt;=20%,"Muy baja",IF(L17&lt;=40%,"Baja",IF(L17&lt;=60%,"Media",IF(L17&lt;=80%,"Alta",IF(L17&lt;=100%,"Muy alta",IF(L17&gt;=100%,"Muy alta",""))))))</f>
        <v>Muy baja</v>
      </c>
      <c r="W17" s="449">
        <f>+IFERROR(VLOOKUP(V17,[6]Fórmula!$F$1:$G$6,2,FALSE),"")</f>
        <v>0.2</v>
      </c>
      <c r="X17" s="816" t="str">
        <f>IF(U17=20%,"Leve",IF(U17=40%,"Menor",IF(U17=60%,"Moderado",IF(U17=80%,"Mayor",IF(U17=100%,"Catastrófico","")))))</f>
        <v>Catastrófico</v>
      </c>
      <c r="Y17" s="449">
        <f>+IFERROR(VLOOKUP(X17,[6]Fórmula!$H$1:$I$6,2,FALSE),"")</f>
        <v>1</v>
      </c>
      <c r="Z17" s="818" t="str">
        <f>+IFERROR(VLOOKUP(V17&amp;X17,[6]Fórmula!$C$2:$D$26,2,FALSE),"")</f>
        <v>Extremo</v>
      </c>
      <c r="AA17" s="1058">
        <f t="shared" si="8"/>
        <v>1</v>
      </c>
      <c r="AB17" s="822" t="s">
        <v>1068</v>
      </c>
      <c r="AC17" s="363" t="s">
        <v>1069</v>
      </c>
      <c r="AD17" s="49" t="s">
        <v>39</v>
      </c>
      <c r="AE17" s="49" t="s">
        <v>57</v>
      </c>
      <c r="AF17" s="22">
        <f t="shared" si="0"/>
        <v>0.25</v>
      </c>
      <c r="AG17" s="305" t="s">
        <v>215</v>
      </c>
      <c r="AH17" s="22">
        <f t="shared" si="1"/>
        <v>0.15</v>
      </c>
      <c r="AI17" s="22">
        <f t="shared" si="2"/>
        <v>0.4</v>
      </c>
      <c r="AJ17" s="282" t="s">
        <v>24</v>
      </c>
      <c r="AK17" s="528" t="s">
        <v>709</v>
      </c>
      <c r="AL17" s="304">
        <f t="shared" si="7"/>
        <v>0.4</v>
      </c>
      <c r="AM17" s="452">
        <f t="shared" si="10"/>
        <v>0</v>
      </c>
      <c r="AN17" s="315" t="str">
        <f t="shared" si="9"/>
        <v>Bajo</v>
      </c>
      <c r="AO17" s="288" t="s">
        <v>59</v>
      </c>
      <c r="AP17" s="83"/>
      <c r="AQ17" s="83"/>
      <c r="AR17" s="84"/>
    </row>
    <row r="18" spans="1:47" ht="198.75" customHeight="1" thickBot="1" x14ac:dyDescent="0.35">
      <c r="A18" s="806"/>
      <c r="B18" s="788"/>
      <c r="C18" s="788"/>
      <c r="D18" s="788"/>
      <c r="E18" s="788"/>
      <c r="F18" s="304" t="s">
        <v>1070</v>
      </c>
      <c r="G18" s="689"/>
      <c r="H18" s="1056"/>
      <c r="I18" s="893"/>
      <c r="J18" s="788"/>
      <c r="K18" s="788"/>
      <c r="L18" s="830"/>
      <c r="M18" s="826"/>
      <c r="N18" s="282" t="str">
        <f t="shared" si="3"/>
        <v/>
      </c>
      <c r="O18" s="826"/>
      <c r="P18" s="282" t="str">
        <f t="shared" si="4"/>
        <v/>
      </c>
      <c r="Q18" s="826"/>
      <c r="R18" s="282" t="str">
        <f t="shared" si="5"/>
        <v/>
      </c>
      <c r="S18" s="794"/>
      <c r="T18" s="794"/>
      <c r="U18" s="278">
        <f t="shared" si="6"/>
        <v>0</v>
      </c>
      <c r="V18" s="817"/>
      <c r="W18" s="449" t="str">
        <f>+IFERROR(VLOOKUP(V18,[6]Fórmula!$F$1:$G$6,2,FALSE),"")</f>
        <v/>
      </c>
      <c r="X18" s="817"/>
      <c r="Y18" s="449" t="str">
        <f>+IFERROR(VLOOKUP(X18,[6]Fórmula!$H$1:$I$6,2,FALSE),"")</f>
        <v/>
      </c>
      <c r="Z18" s="819"/>
      <c r="AA18" s="1060"/>
      <c r="AB18" s="956"/>
      <c r="AC18" s="363" t="str">
        <f>AC16</f>
        <v>El Jefe de la Oficina de Gestión de Tecnologías e Innovación o su delegado,  semestralmente, con el fin de verificar que el equipo de trabajo suscribió acuerdos de confidencialidad, verifica que el personal contratista o de planta haya suscrito un acuerdo de confidencialidad o se tenga una clausula de confidencialidad en los anexos contractuales de no realizarse el control o en caso de no identificar la suscripción del acuerdo por parte del personal, se solicitará por correo electrónico el cumplimiento de dicha obligación. Como evidencia se dejará el acuerdo de confidencialidad en la ubicación seleccionada para tal fin.</v>
      </c>
      <c r="AD18" s="49" t="s">
        <v>57</v>
      </c>
      <c r="AE18" s="49" t="s">
        <v>57</v>
      </c>
      <c r="AF18" s="22">
        <f t="shared" si="0"/>
        <v>0.25</v>
      </c>
      <c r="AG18" s="305" t="s">
        <v>215</v>
      </c>
      <c r="AH18" s="22">
        <f t="shared" si="1"/>
        <v>0.15</v>
      </c>
      <c r="AI18" s="22">
        <f t="shared" si="2"/>
        <v>0.4</v>
      </c>
      <c r="AJ18" s="282" t="s">
        <v>24</v>
      </c>
      <c r="AK18" s="528" t="s">
        <v>914</v>
      </c>
      <c r="AL18" s="304">
        <f t="shared" si="7"/>
        <v>0</v>
      </c>
      <c r="AM18" s="452">
        <f t="shared" si="10"/>
        <v>0.4</v>
      </c>
      <c r="AN18" s="275" t="str">
        <f t="shared" si="9"/>
        <v>Moderado</v>
      </c>
      <c r="AO18" s="288" t="s">
        <v>59</v>
      </c>
      <c r="AP18" s="83"/>
      <c r="AQ18" s="83"/>
      <c r="AR18" s="645"/>
    </row>
    <row r="19" spans="1:47" s="617" customFormat="1" ht="409.6" x14ac:dyDescent="0.3">
      <c r="A19" s="602" t="s">
        <v>51</v>
      </c>
      <c r="B19" s="29" t="s">
        <v>1264</v>
      </c>
      <c r="C19" s="29" t="s">
        <v>58</v>
      </c>
      <c r="D19" s="29" t="s">
        <v>79</v>
      </c>
      <c r="E19" s="29" t="s">
        <v>80</v>
      </c>
      <c r="F19" s="40" t="s">
        <v>1261</v>
      </c>
      <c r="G19" s="46" t="s">
        <v>533</v>
      </c>
      <c r="H19" s="622" t="s">
        <v>1262</v>
      </c>
      <c r="I19" s="40" t="s">
        <v>1263</v>
      </c>
      <c r="J19" s="603" t="s">
        <v>95</v>
      </c>
      <c r="K19" s="604">
        <v>1</v>
      </c>
      <c r="L19" s="605">
        <f>IF(J19="Diaria",+(K19/360),IF(J19="Mensual",+(K19/12),IF(J19="Bimestral",+(K19/6),IF(J19="Trimestral",+(K19/4),IF(J19="Semestral",+(K19/2),IF(J19="Anual",+(K19/1),""))))))</f>
        <v>0.5</v>
      </c>
      <c r="M19" s="604" t="s">
        <v>47</v>
      </c>
      <c r="N19" s="588">
        <f t="shared" si="3"/>
        <v>0.4</v>
      </c>
      <c r="O19" s="606" t="s">
        <v>76</v>
      </c>
      <c r="P19" s="588" t="str">
        <f t="shared" si="4"/>
        <v/>
      </c>
      <c r="Q19" s="604" t="s">
        <v>73</v>
      </c>
      <c r="R19" s="588">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607" t="s">
        <v>60</v>
      </c>
      <c r="T19" s="607" t="s">
        <v>73</v>
      </c>
      <c r="U19" s="608">
        <f>+MAX(N19,P19,R19)</f>
        <v>0.4</v>
      </c>
      <c r="V19" s="609" t="str">
        <f>IF(L19&lt;=20%,"Muy baja",IF(L19&lt;=40%,"Baja",IF(L19&lt;=60%,"Media",IF(L19&lt;=80%,"Alta",IF(L19&lt;=100%,"Muy alta",IF(L19&gt;=100%,"Muy alta",""))))))</f>
        <v>Media</v>
      </c>
      <c r="W19" s="610">
        <f>+IFERROR(VLOOKUP(V19,[3]Fórmula!$F$1:$G$6,2,FALSE),"")</f>
        <v>0.6</v>
      </c>
      <c r="X19" s="611" t="s">
        <v>56</v>
      </c>
      <c r="Y19" s="610">
        <f>+IFERROR(VLOOKUP(X19,[3]Fórmula!$H$1:$I$6,2,FALSE),"")</f>
        <v>0.6</v>
      </c>
      <c r="Z19" s="611" t="str">
        <f>+IFERROR(VLOOKUP(V19&amp;X19,[3]Fórmula!$C$2:$D$26,2,FALSE),"")</f>
        <v>Moderado</v>
      </c>
      <c r="AA19" s="612">
        <f>IF(Z19="Bajo",25%,IF(Z19="Moderado",50%,IF(Z19="Alto",75%,IF(Z19="Extremo",100%,""))))</f>
        <v>0.5</v>
      </c>
      <c r="AB19" s="613"/>
      <c r="AC19" s="29" t="s">
        <v>1311</v>
      </c>
      <c r="AD19" s="40" t="s">
        <v>57</v>
      </c>
      <c r="AE19" s="589">
        <f t="shared" ref="AE19" si="11">IF(AD19="Preventivo",25%,IF(AD19="Detectivo",15%,IF(AD19="Correctivo",10%,"")))</f>
        <v>0.25</v>
      </c>
      <c r="AF19" s="40" t="s">
        <v>215</v>
      </c>
      <c r="AG19" s="589">
        <f t="shared" ref="AG19" si="12">IF(AF19="Manual",15%,IF(AF19="Automático",25%,""))</f>
        <v>0.15</v>
      </c>
      <c r="AH19" s="589">
        <f t="shared" ref="AH19" si="13">+AG19+AE19</f>
        <v>0.4</v>
      </c>
      <c r="AI19" s="40" t="s">
        <v>216</v>
      </c>
      <c r="AJ19" s="40" t="s">
        <v>24</v>
      </c>
      <c r="AK19" s="40" t="s">
        <v>1312</v>
      </c>
      <c r="AL19" s="29">
        <f>+AA19*AH19</f>
        <v>0.2</v>
      </c>
      <c r="AM19" s="614">
        <f>+AA19-AL19</f>
        <v>0.3</v>
      </c>
      <c r="AN19" s="653" t="str">
        <f>IF(AM19&lt;=25%,"Bajo",IF(AM19&lt;=50%,"Moderado",IF(AM19&lt;=75%,"Alto",IF(AM19&gt;75%,"Extremo",""))))</f>
        <v>Moderado</v>
      </c>
      <c r="AO19" s="659" t="s">
        <v>59</v>
      </c>
      <c r="AP19" s="182"/>
      <c r="AQ19" s="46"/>
      <c r="AR19" s="618"/>
    </row>
    <row r="20" spans="1:47" ht="290.25" customHeight="1" x14ac:dyDescent="0.3">
      <c r="A20" s="640" t="s">
        <v>217</v>
      </c>
      <c r="B20" s="348" t="s">
        <v>29</v>
      </c>
      <c r="C20" s="348" t="s">
        <v>92</v>
      </c>
      <c r="D20" s="348" t="s">
        <v>79</v>
      </c>
      <c r="E20" s="348" t="s">
        <v>36</v>
      </c>
      <c r="F20" s="350" t="s">
        <v>1339</v>
      </c>
      <c r="G20" s="348" t="s">
        <v>1300</v>
      </c>
      <c r="H20" s="641" t="s">
        <v>835</v>
      </c>
      <c r="I20" s="350" t="s">
        <v>836</v>
      </c>
      <c r="J20" s="348" t="s">
        <v>66</v>
      </c>
      <c r="K20" s="348">
        <v>1</v>
      </c>
      <c r="L20" s="636">
        <f>IF(J20="Diaria",+(K20/360),IF(J20="Mensual",+(K20/12),IF(J20="Bimestral",+(K20/6),IF(J20="Trimestral",+(K20/4),IF(J20="Semestral",+(K20/2),IF(J20="Anual",+(K20/1),""))))))</f>
        <v>8.3333333333333329E-2</v>
      </c>
      <c r="M20" s="348" t="s">
        <v>73</v>
      </c>
      <c r="N20" s="348">
        <f>IF(M20="Menor al 1% del patrimonio de la Lotería de Bogotá",20%,IF(M20="Entre el 1% y el 3% del patrimonio de la Lotería de Bogotá",40%,IF(M20="Entre el 3% y el 6% del patrimonio de la Lotería de Bogotá",60%,IF(M20="Entre el 6% y el 10% del patrimonio de la Lotería de Bogotá",80%,IF(M20="Mayor al 10% del patrimonio de la Lotería de Bogotá",100%,IF(M20="NA",0%,""))))))</f>
        <v>0</v>
      </c>
      <c r="O20" s="348" t="s">
        <v>31</v>
      </c>
      <c r="P20" s="348">
        <f>IF(O20="El riesgo afecta la imagen de algún área de la organización",20%,IF(O20="El riesgo afecta la imagen de la entidad internamente, de conocimiento general nivel interno, de junta directiva y accionistas y/o de proveedores",40%,IF(O20="El riesgo afecta la imagen de la entidad con algunos usuarios de relevancia frente al logro de los objetivos",60%,IF(O20="El riesgo afecta la imagen de la entidad con efecto publicitario sistenido a nivel de sector administrativo, nivel departamental o municipal",80%,IF(O20="El riesgo afecta la imagen de la entidad a nivel nacional, con efecto publicitario sistenido a nivel país",100%,IF(O20="NA",0%,""))))))</f>
        <v>0.2</v>
      </c>
      <c r="Q20" s="348" t="s">
        <v>73</v>
      </c>
      <c r="R20" s="348">
        <f>IF(Q20="Interrupción de la operación por menos de un día",20%,IF(Q20="Interrupción de la operación por un día completo",40%,IF(Q20="Interrupción de la operación mayor a 1 día y menor a 2 días",60%,IF(Q20="Interrupción de la operación por dos días completos",80%,IF(Q20="Interrupción de la operación por más de dos días",100%,IF(Q20="NA",0%,""))))))</f>
        <v>0</v>
      </c>
      <c r="S20" s="635" t="s">
        <v>60</v>
      </c>
      <c r="T20" s="635" t="s">
        <v>45</v>
      </c>
      <c r="U20" s="635">
        <f>+MAX(N20,P20,R20)</f>
        <v>0.2</v>
      </c>
      <c r="V20" s="637" t="str">
        <f>IF(L20&lt;=20%,"Muy baja",IF(L20&lt;=40%,"Baja",IF(L20&lt;=60%,"Media",IF(L20&lt;=80%,"Alta",IF(L20&lt;=100%,"Muy alta",IF(L20&gt;=100%,"Muy alta",""))))))</f>
        <v>Muy baja</v>
      </c>
      <c r="W20" s="639">
        <f>+IFERROR(VLOOKUP(V20,Fórmula!$F$1:$G$6,2,FALSE),"")</f>
        <v>0.2</v>
      </c>
      <c r="X20" s="637" t="str">
        <f>IF(U20=20%,"Leve",IF(U20=40%,"Menor",IF(U20=60%,"Moderado",IF(U20=80%,"Mayor",IF(U20=100%,"Catastrófico","")))))</f>
        <v>Leve</v>
      </c>
      <c r="Y20" s="639">
        <f>+IFERROR(VLOOKUP(X20,Fórmula!$H$1:$I$6,2,FALSE),"")</f>
        <v>0.2</v>
      </c>
      <c r="Z20" s="352" t="str">
        <f>+IFERROR(VLOOKUP(V20&amp;X20,Fórmula!$C$2:$D$26,2,FALSE),"")</f>
        <v>Bajo</v>
      </c>
      <c r="AA20" s="643">
        <f>IF(Z20="Bajo",25%,IF(Z20="Moderado",50%,IF(Z20="Alto",75%,IF(Z20="Extremo",100%,""))))</f>
        <v>0.25</v>
      </c>
      <c r="AB20" s="642" t="s">
        <v>837</v>
      </c>
      <c r="AC20" s="404" t="s">
        <v>1341</v>
      </c>
      <c r="AD20" s="71" t="s">
        <v>57</v>
      </c>
      <c r="AE20" s="72">
        <f>IF(AD20="Preventivo",25%,IF(AD20="Detectivo",15%,IF(AD20="Correctivo",10%,"")))</f>
        <v>0.25</v>
      </c>
      <c r="AF20" s="350" t="s">
        <v>732</v>
      </c>
      <c r="AG20" s="72">
        <f>IF(AF20="Manual",15%,IF(AF20="Automático",25%,""))</f>
        <v>0.25</v>
      </c>
      <c r="AH20" s="72">
        <f>+AG20+AE20</f>
        <v>0.5</v>
      </c>
      <c r="AI20" s="348" t="s">
        <v>24</v>
      </c>
      <c r="AJ20" s="350" t="s">
        <v>838</v>
      </c>
      <c r="AK20" s="350">
        <f>+AH20*AA20</f>
        <v>0.125</v>
      </c>
      <c r="AL20" s="73">
        <f>+AA20-AK20</f>
        <v>0.125</v>
      </c>
      <c r="AM20" s="352" t="e">
        <f>+IF(C20="Corrupción","Moderado",IF(#REF!&lt;=25%,"Bajo",IF(#REF!&lt;=50%,"Moderado",IF(#REF!&lt;=75%,"Alto",IF(#REF!&gt;75%,"Extremo","")))))</f>
        <v>#REF!</v>
      </c>
      <c r="AN20" s="385" t="s">
        <v>169</v>
      </c>
      <c r="AO20" s="660" t="s">
        <v>59</v>
      </c>
      <c r="AP20" s="93"/>
      <c r="AQ20" s="293"/>
      <c r="AR20" s="36"/>
      <c r="AS20" s="36"/>
      <c r="AT20" s="296"/>
      <c r="AU20" s="34"/>
    </row>
  </sheetData>
  <sheetProtection formatCells="0" formatColumns="0" formatRows="0"/>
  <mergeCells count="169">
    <mergeCell ref="J17:J18"/>
    <mergeCell ref="K17:K18"/>
    <mergeCell ref="L15:L16"/>
    <mergeCell ref="S15:S16"/>
    <mergeCell ref="L17:L18"/>
    <mergeCell ref="M17:M18"/>
    <mergeCell ref="O17:O18"/>
    <mergeCell ref="Q17:Q18"/>
    <mergeCell ref="S17:S18"/>
    <mergeCell ref="J15:J16"/>
    <mergeCell ref="K15:K16"/>
    <mergeCell ref="AA7:AA8"/>
    <mergeCell ref="AA13:AA14"/>
    <mergeCell ref="AA15:AA16"/>
    <mergeCell ref="AA17:AA18"/>
    <mergeCell ref="T17:T18"/>
    <mergeCell ref="V17:V18"/>
    <mergeCell ref="X17:X18"/>
    <mergeCell ref="Z17:Z18"/>
    <mergeCell ref="AB17:AB18"/>
    <mergeCell ref="T15:T16"/>
    <mergeCell ref="X15:X16"/>
    <mergeCell ref="Z15:Z16"/>
    <mergeCell ref="AB15:AB16"/>
    <mergeCell ref="T13:T14"/>
    <mergeCell ref="V13:V14"/>
    <mergeCell ref="X13:X14"/>
    <mergeCell ref="AB13:AB14"/>
    <mergeCell ref="Z13:Z14"/>
    <mergeCell ref="V15:V16"/>
    <mergeCell ref="W9:W10"/>
    <mergeCell ref="X9:X10"/>
    <mergeCell ref="Y9:Y10"/>
    <mergeCell ref="Z9:Z10"/>
    <mergeCell ref="AA9:AA10"/>
    <mergeCell ref="G13:G14"/>
    <mergeCell ref="H13:H14"/>
    <mergeCell ref="I13:I14"/>
    <mergeCell ref="A17:A18"/>
    <mergeCell ref="B17:B18"/>
    <mergeCell ref="C17:C18"/>
    <mergeCell ref="D17:D18"/>
    <mergeCell ref="E17:E18"/>
    <mergeCell ref="A15:A16"/>
    <mergeCell ref="B15:B16"/>
    <mergeCell ref="C15:C16"/>
    <mergeCell ref="D15:D16"/>
    <mergeCell ref="E15:E16"/>
    <mergeCell ref="G17:G18"/>
    <mergeCell ref="H17:H18"/>
    <mergeCell ref="G15:G16"/>
    <mergeCell ref="H15:H16"/>
    <mergeCell ref="I15:I16"/>
    <mergeCell ref="A13:A14"/>
    <mergeCell ref="B13:B14"/>
    <mergeCell ref="C13:C14"/>
    <mergeCell ref="D13:D14"/>
    <mergeCell ref="E13:E14"/>
    <mergeCell ref="I17:I18"/>
    <mergeCell ref="M7:M8"/>
    <mergeCell ref="Q7:Q8"/>
    <mergeCell ref="I5:I6"/>
    <mergeCell ref="M15:M16"/>
    <mergeCell ref="O15:O16"/>
    <mergeCell ref="Q15:Q16"/>
    <mergeCell ref="T7:T8"/>
    <mergeCell ref="O5:O6"/>
    <mergeCell ref="P5:P6"/>
    <mergeCell ref="S5:S6"/>
    <mergeCell ref="Q5:Q6"/>
    <mergeCell ref="N7:N8"/>
    <mergeCell ref="O7:O8"/>
    <mergeCell ref="J7:J8"/>
    <mergeCell ref="I7:I8"/>
    <mergeCell ref="J13:J14"/>
    <mergeCell ref="K13:K14"/>
    <mergeCell ref="M13:M14"/>
    <mergeCell ref="O13:O14"/>
    <mergeCell ref="Q13:Q14"/>
    <mergeCell ref="S13:S14"/>
    <mergeCell ref="J9:J10"/>
    <mergeCell ref="K9:K10"/>
    <mergeCell ref="L9:L10"/>
    <mergeCell ref="Z5:Z6"/>
    <mergeCell ref="K7:K8"/>
    <mergeCell ref="L7:L8"/>
    <mergeCell ref="L13:L14"/>
    <mergeCell ref="W5:W6"/>
    <mergeCell ref="V5:V6"/>
    <mergeCell ref="B5:B6"/>
    <mergeCell ref="AO5:AO6"/>
    <mergeCell ref="C5:C6"/>
    <mergeCell ref="D5:D6"/>
    <mergeCell ref="E5:E6"/>
    <mergeCell ref="F5:F6"/>
    <mergeCell ref="G5:G6"/>
    <mergeCell ref="N5:N6"/>
    <mergeCell ref="J5:J6"/>
    <mergeCell ref="X5:X6"/>
    <mergeCell ref="M5:M6"/>
    <mergeCell ref="K5:K6"/>
    <mergeCell ref="H5:H6"/>
    <mergeCell ref="L5:L6"/>
    <mergeCell ref="T5:T6"/>
    <mergeCell ref="R5:R6"/>
    <mergeCell ref="AA5:AA6"/>
    <mergeCell ref="AB5:AB6"/>
    <mergeCell ref="AO7:AO8"/>
    <mergeCell ref="AB7:AB8"/>
    <mergeCell ref="AN7:AN8"/>
    <mergeCell ref="AN5:AN6"/>
    <mergeCell ref="Y5:Y6"/>
    <mergeCell ref="A5:A6"/>
    <mergeCell ref="W7:W8"/>
    <mergeCell ref="Z7:Z8"/>
    <mergeCell ref="Y7:Y8"/>
    <mergeCell ref="A7:A8"/>
    <mergeCell ref="B7:B8"/>
    <mergeCell ref="C7:C8"/>
    <mergeCell ref="D7:D8"/>
    <mergeCell ref="E7:E8"/>
    <mergeCell ref="F7:F8"/>
    <mergeCell ref="G7:G8"/>
    <mergeCell ref="H7:H8"/>
    <mergeCell ref="V7:V8"/>
    <mergeCell ref="X7:X8"/>
    <mergeCell ref="U7:U8"/>
    <mergeCell ref="P7:P8"/>
    <mergeCell ref="R7:R8"/>
    <mergeCell ref="U5:U6"/>
    <mergeCell ref="S7:S8"/>
    <mergeCell ref="A1:AR1"/>
    <mergeCell ref="A2:T3"/>
    <mergeCell ref="U2:AB3"/>
    <mergeCell ref="AC2:AK2"/>
    <mergeCell ref="AM2:AO2"/>
    <mergeCell ref="AP2:AR2"/>
    <mergeCell ref="AC3:AC4"/>
    <mergeCell ref="AD3:AG3"/>
    <mergeCell ref="AH3:AH4"/>
    <mergeCell ref="AI3:AK3"/>
    <mergeCell ref="AL3:AN4"/>
    <mergeCell ref="AO3:AO4"/>
    <mergeCell ref="AP3:AQ4"/>
    <mergeCell ref="AR3:AR4"/>
    <mergeCell ref="G4:H4"/>
    <mergeCell ref="AJ4:AK4"/>
    <mergeCell ref="A9:A10"/>
    <mergeCell ref="B9:B10"/>
    <mergeCell ref="C9:C10"/>
    <mergeCell ref="D9:D10"/>
    <mergeCell ref="E9:E10"/>
    <mergeCell ref="F9:F10"/>
    <mergeCell ref="G9:G10"/>
    <mergeCell ref="H9:H10"/>
    <mergeCell ref="I9:I10"/>
    <mergeCell ref="AB9:AB10"/>
    <mergeCell ref="AN9:AN10"/>
    <mergeCell ref="AO9:AO10"/>
    <mergeCell ref="M9:M10"/>
    <mergeCell ref="O9:O10"/>
    <mergeCell ref="Q9:Q10"/>
    <mergeCell ref="S9:S10"/>
    <mergeCell ref="T9:T10"/>
    <mergeCell ref="N9:N10"/>
    <mergeCell ref="P9:P10"/>
    <mergeCell ref="R9:R10"/>
    <mergeCell ref="V9:V10"/>
    <mergeCell ref="U9:U10"/>
  </mergeCells>
  <conditionalFormatting sqref="AD7:AG7 AD9:AG9 AJ9:AM9">
    <cfRule type="containsText" dxfId="401" priority="150" operator="containsText" text="MEDIA">
      <formula>NOT(ISERROR(SEARCH("MEDIA",AD7)))</formula>
    </cfRule>
    <cfRule type="containsText" dxfId="400" priority="151" operator="containsText" text="ALTA">
      <formula>NOT(ISERROR(SEARCH("ALTA",AD7)))</formula>
    </cfRule>
  </conditionalFormatting>
  <conditionalFormatting sqref="AE10:AG10">
    <cfRule type="containsText" dxfId="399" priority="36" operator="containsText" text="BAJA">
      <formula>NOT(ISERROR(SEARCH("BAJA",AE10)))</formula>
    </cfRule>
    <cfRule type="containsText" dxfId="398" priority="37" operator="containsText" text="MEDIA">
      <formula>NOT(ISERROR(SEARCH("MEDIA",AE10)))</formula>
    </cfRule>
    <cfRule type="containsText" dxfId="397" priority="38" operator="containsText" text="ALTA">
      <formula>NOT(ISERROR(SEARCH("ALTA",AE10)))</formula>
    </cfRule>
  </conditionalFormatting>
  <conditionalFormatting sqref="AI19">
    <cfRule type="containsText" dxfId="396" priority="42" operator="containsText" text="BAJA">
      <formula>NOT(ISERROR(SEARCH("BAJA",AI19)))</formula>
    </cfRule>
    <cfRule type="containsText" dxfId="395" priority="44" operator="containsText" text="ALTA">
      <formula>NOT(ISERROR(SEARCH("ALTA",AI19)))</formula>
    </cfRule>
    <cfRule type="containsText" dxfId="394" priority="43" operator="containsText" text="MEDIA">
      <formula>NOT(ISERROR(SEARCH("MEDIA",AI19)))</formula>
    </cfRule>
  </conditionalFormatting>
  <conditionalFormatting sqref="AJ10:AK10">
    <cfRule type="containsText" dxfId="393" priority="16" operator="containsText" text="ALTA">
      <formula>NOT(ISERROR(SEARCH("ALTA",AJ10)))</formula>
    </cfRule>
  </conditionalFormatting>
  <conditionalFormatting sqref="AJ10:AK12">
    <cfRule type="containsText" dxfId="392" priority="15" operator="containsText" text="MEDIA">
      <formula>NOT(ISERROR(SEARCH("MEDIA",AJ10)))</formula>
    </cfRule>
    <cfRule type="containsText" dxfId="391" priority="14" operator="containsText" text="BAJA">
      <formula>NOT(ISERROR(SEARCH("BAJA",AJ10)))</formula>
    </cfRule>
  </conditionalFormatting>
  <conditionalFormatting sqref="AJ12:AK12">
    <cfRule type="containsText" dxfId="390" priority="95" operator="containsText" text="ALTA">
      <formula>NOT(ISERROR(SEARCH("ALTA",AJ12)))</formula>
    </cfRule>
  </conditionalFormatting>
  <conditionalFormatting sqref="AJ9:AM9 AD7:AG7 AD9:AG9">
    <cfRule type="containsText" dxfId="389" priority="149" operator="containsText" text="BAJA">
      <formula>NOT(ISERROR(SEARCH("BAJA",AD7)))</formula>
    </cfRule>
  </conditionalFormatting>
  <conditionalFormatting sqref="AK7">
    <cfRule type="containsText" dxfId="388" priority="39" operator="containsText" text="BAJA">
      <formula>NOT(ISERROR(SEARCH("BAJA",AK7)))</formula>
    </cfRule>
    <cfRule type="containsText" dxfId="387" priority="40" operator="containsText" text="MEDIA">
      <formula>NOT(ISERROR(SEARCH("MEDIA",AK7)))</formula>
    </cfRule>
    <cfRule type="containsText" dxfId="386" priority="41" operator="containsText" text="ALTA">
      <formula>NOT(ISERROR(SEARCH("ALTA",AK7)))</formula>
    </cfRule>
  </conditionalFormatting>
  <conditionalFormatting sqref="AK11">
    <cfRule type="containsText" dxfId="385" priority="57" operator="containsText" text="ALTA">
      <formula>NOT(ISERROR(SEARCH("ALTA",AK11)))</formula>
    </cfRule>
  </conditionalFormatting>
  <conditionalFormatting sqref="AK20:AL20">
    <cfRule type="containsText" dxfId="384" priority="5" operator="containsText" text="BAJA">
      <formula>NOT(ISERROR(SEARCH("BAJA",AK20)))</formula>
    </cfRule>
    <cfRule type="containsText" dxfId="383" priority="6" operator="containsText" text="MEDIA">
      <formula>NOT(ISERROR(SEARCH("MEDIA",AK20)))</formula>
    </cfRule>
    <cfRule type="containsText" dxfId="382" priority="7" operator="containsText" text="ALTA">
      <formula>NOT(ISERROR(SEARCH("ALTA",AK20)))</formula>
    </cfRule>
  </conditionalFormatting>
  <conditionalFormatting sqref="AL10">
    <cfRule type="containsText" dxfId="381" priority="27" operator="containsText" text="MEDIA">
      <formula>NOT(ISERROR(SEARCH("MEDIA",AL10)))</formula>
    </cfRule>
    <cfRule type="containsText" dxfId="380" priority="28" operator="containsText" text="ALTA">
      <formula>NOT(ISERROR(SEARCH("ALTA",AL10)))</formula>
    </cfRule>
    <cfRule type="containsText" dxfId="379" priority="26" operator="containsText" text="BAJA">
      <formula>NOT(ISERROR(SEARCH("BAJA",AL10)))</formula>
    </cfRule>
  </conditionalFormatting>
  <conditionalFormatting sqref="AL20">
    <cfRule type="cellIs" dxfId="378" priority="2" operator="between">
      <formula>51%</formula>
      <formula>75%</formula>
    </cfRule>
    <cfRule type="cellIs" dxfId="377" priority="3" operator="between">
      <formula>26%</formula>
      <formula>50%</formula>
    </cfRule>
    <cfRule type="cellIs" dxfId="376" priority="4" operator="between">
      <formula>0%</formula>
      <formula>25%</formula>
    </cfRule>
    <cfRule type="cellIs" dxfId="375" priority="1" operator="greaterThan">
      <formula>75%</formula>
    </cfRule>
  </conditionalFormatting>
  <conditionalFormatting sqref="AL5:AM9 AD10:AD11 AL11:AM11">
    <cfRule type="containsText" dxfId="374" priority="123" operator="containsText" text="MEDIA">
      <formula>NOT(ISERROR(SEARCH("MEDIA",AD5)))</formula>
    </cfRule>
    <cfRule type="containsText" dxfId="373" priority="124" operator="containsText" text="ALTA">
      <formula>NOT(ISERROR(SEARCH("ALTA",AD5)))</formula>
    </cfRule>
  </conditionalFormatting>
  <conditionalFormatting sqref="AL5:AM9 AL11:AM11 AD10:AD11">
    <cfRule type="containsText" dxfId="372" priority="122" operator="containsText" text="BAJA">
      <formula>NOT(ISERROR(SEARCH("BAJA",AD5)))</formula>
    </cfRule>
  </conditionalFormatting>
  <conditionalFormatting sqref="AL10:AM10">
    <cfRule type="containsText" dxfId="371" priority="22" operator="containsText" text="ALTA">
      <formula>NOT(ISERROR(SEARCH("ALTA",AL10)))</formula>
    </cfRule>
    <cfRule type="containsText" dxfId="370" priority="21" operator="containsText" text="MEDIA">
      <formula>NOT(ISERROR(SEARCH("MEDIA",AL10)))</formula>
    </cfRule>
    <cfRule type="containsText" dxfId="369" priority="20" operator="containsText" text="BAJA">
      <formula>NOT(ISERROR(SEARCH("BAJA",AL10)))</formula>
    </cfRule>
  </conditionalFormatting>
  <conditionalFormatting sqref="AL19:AM19">
    <cfRule type="cellIs" dxfId="368" priority="45" operator="greaterThan">
      <formula>75%</formula>
    </cfRule>
    <cfRule type="cellIs" dxfId="367" priority="46" operator="between">
      <formula>51%</formula>
      <formula>75%</formula>
    </cfRule>
    <cfRule type="cellIs" dxfId="366" priority="47" operator="between">
      <formula>26%</formula>
      <formula>50%</formula>
    </cfRule>
    <cfRule type="cellIs" dxfId="365" priority="48" operator="between">
      <formula>0%</formula>
      <formula>25%</formula>
    </cfRule>
    <cfRule type="containsText" dxfId="364" priority="49" operator="containsText" text="BAJA">
      <formula>NOT(ISERROR(SEARCH("BAJA",AL19)))</formula>
    </cfRule>
    <cfRule type="containsText" dxfId="363" priority="50" operator="containsText" text="MEDIA">
      <formula>NOT(ISERROR(SEARCH("MEDIA",AL19)))</formula>
    </cfRule>
    <cfRule type="containsText" dxfId="362" priority="51" operator="containsText" text="ALTA">
      <formula>NOT(ISERROR(SEARCH("ALTA",AL19)))</formula>
    </cfRule>
  </conditionalFormatting>
  <conditionalFormatting sqref="AM5:AM18">
    <cfRule type="cellIs" dxfId="361" priority="79" operator="greaterThan">
      <formula>75%</formula>
    </cfRule>
    <cfRule type="cellIs" dxfId="360" priority="80" operator="between">
      <formula>51%</formula>
      <formula>75%</formula>
    </cfRule>
    <cfRule type="cellIs" dxfId="359" priority="81" operator="between">
      <formula>26%</formula>
      <formula>50%</formula>
    </cfRule>
    <cfRule type="cellIs" dxfId="358" priority="82" operator="between">
      <formula>0%</formula>
      <formula>25%</formula>
    </cfRule>
  </conditionalFormatting>
  <conditionalFormatting sqref="AM10">
    <cfRule type="containsText" dxfId="357" priority="19" operator="containsText" text="ALTA">
      <formula>NOT(ISERROR(SEARCH("ALTA",AM10)))</formula>
    </cfRule>
    <cfRule type="containsText" dxfId="356" priority="18" operator="containsText" text="MEDIA">
      <formula>NOT(ISERROR(SEARCH("MEDIA",AM10)))</formula>
    </cfRule>
    <cfRule type="containsText" dxfId="355" priority="17" operator="containsText" text="BAJA">
      <formula>NOT(ISERROR(SEARCH("BAJA",AM10)))</formula>
    </cfRule>
  </conditionalFormatting>
  <conditionalFormatting sqref="AM12:AM13 AR12 AL12:AL18">
    <cfRule type="containsText" dxfId="354" priority="106" operator="containsText" text="BAJA">
      <formula>NOT(ISERROR(SEARCH("BAJA",AL12)))</formula>
    </cfRule>
  </conditionalFormatting>
  <conditionalFormatting sqref="AM13:AM18">
    <cfRule type="containsText" dxfId="353" priority="76" operator="containsText" text="BAJA">
      <formula>NOT(ISERROR(SEARCH("BAJA",AM13)))</formula>
    </cfRule>
    <cfRule type="containsText" dxfId="352" priority="77" operator="containsText" text="MEDIA">
      <formula>NOT(ISERROR(SEARCH("MEDIA",AM13)))</formula>
    </cfRule>
    <cfRule type="containsText" dxfId="351" priority="78" operator="containsText" text="ALTA">
      <formula>NOT(ISERROR(SEARCH("ALTA",AM13)))</formula>
    </cfRule>
  </conditionalFormatting>
  <conditionalFormatting sqref="AO9:AR9">
    <cfRule type="containsText" dxfId="350" priority="75" operator="containsText" text="ALTA">
      <formula>NOT(ISERROR(SEARCH("ALTA",AO9)))</formula>
    </cfRule>
    <cfRule type="containsText" dxfId="349" priority="74" operator="containsText" text="MEDIA">
      <formula>NOT(ISERROR(SEARCH("MEDIA",AO9)))</formula>
    </cfRule>
    <cfRule type="containsText" dxfId="348" priority="73" operator="containsText" text="BAJA">
      <formula>NOT(ISERROR(SEARCH("BAJA",AO9)))</formula>
    </cfRule>
  </conditionalFormatting>
  <conditionalFormatting sqref="AP10:AR10">
    <cfRule type="containsText" dxfId="347" priority="11" operator="containsText" text="BAJA">
      <formula>NOT(ISERROR(SEARCH("BAJA",AP10)))</formula>
    </cfRule>
    <cfRule type="containsText" dxfId="346" priority="12" operator="containsText" text="MEDIA">
      <formula>NOT(ISERROR(SEARCH("MEDIA",AP10)))</formula>
    </cfRule>
    <cfRule type="containsText" dxfId="345" priority="13" operator="containsText" text="ALTA">
      <formula>NOT(ISERROR(SEARCH("ALTA",AP10)))</formula>
    </cfRule>
  </conditionalFormatting>
  <conditionalFormatting sqref="AR9:AR10">
    <cfRule type="containsText" dxfId="344" priority="10" operator="containsText" text="ALTA">
      <formula>NOT(ISERROR(SEARCH("ALTA",AR9)))</formula>
    </cfRule>
    <cfRule type="containsText" dxfId="343" priority="9" operator="containsText" text="MEDIA">
      <formula>NOT(ISERROR(SEARCH("MEDIA",AR9)))</formula>
    </cfRule>
    <cfRule type="containsText" dxfId="342" priority="8" operator="containsText" text="BAJA">
      <formula>NOT(ISERROR(SEARCH("BAJA",AR9)))</formula>
    </cfRule>
  </conditionalFormatting>
  <conditionalFormatting sqref="AR12 AM12:AM13 AL12:AL18">
    <cfRule type="containsText" dxfId="341" priority="108" operator="containsText" text="ALTA">
      <formula>NOT(ISERROR(SEARCH("ALTA",AL12)))</formula>
    </cfRule>
    <cfRule type="containsText" dxfId="340" priority="107" operator="containsText" text="MEDIA">
      <formula>NOT(ISERROR(SEARCH("MEDIA",AL12)))</formula>
    </cfRule>
  </conditionalFormatting>
  <dataValidations count="15">
    <dataValidation type="list" allowBlank="1" showInputMessage="1" showErrorMessage="1" sqref="AO13:AO18" xr:uid="{A7034784-924B-4F40-876C-E33261CA9E9D}">
      <formula1>INDIRECT("TRAT[TRATAMIENTO]")</formula1>
    </dataValidation>
    <dataValidation type="list" allowBlank="1" showInputMessage="1" showErrorMessage="1" sqref="AJ13:AJ18" xr:uid="{B02089A2-6F45-47CB-8551-FBB572BCC51F}">
      <formula1>INDIRECT("DOCU[DOCUMENTADO]")</formula1>
    </dataValidation>
    <dataValidation type="list" allowBlank="1" showInputMessage="1" showErrorMessage="1" sqref="T17 T13 T15" xr:uid="{98A30A95-3445-4519-BCD2-AA615D7059C9}">
      <formula1>INDIRECT("CRIT[CRITERIO]")</formula1>
    </dataValidation>
    <dataValidation type="list" allowBlank="1" showInputMessage="1" showErrorMessage="1" sqref="S17 S13 S15" xr:uid="{1CD3DEBB-C73F-4FB0-AEAD-D9E7255ACB5F}">
      <formula1>INDIRECT("ACTI[ACTIVO]")</formula1>
    </dataValidation>
    <dataValidation type="list" allowBlank="1" showInputMessage="1" showErrorMessage="1" sqref="Q17 Q13 Q15" xr:uid="{925288B4-B938-4318-85AC-6CFB16CB84D4}">
      <formula1>INDIRECT("OPER[OPER]")</formula1>
    </dataValidation>
    <dataValidation type="list" allowBlank="1" showInputMessage="1" showErrorMessage="1" sqref="O17 O13 O15" xr:uid="{0A377CAE-3557-4EC9-A97F-ED30908038AF}">
      <formula1>INDIRECT("REPU[REPUT]")</formula1>
    </dataValidation>
    <dataValidation type="list" allowBlank="1" showInputMessage="1" showErrorMessage="1" sqref="M17 M13 M15" xr:uid="{9F2F2363-5CD3-4932-9EDB-4B758061971A}">
      <formula1>INDIRECT("ECON[ECONO]")</formula1>
    </dataValidation>
    <dataValidation type="list" allowBlank="1" showInputMessage="1" showErrorMessage="1" sqref="J13 J15 J17" xr:uid="{37ED62D7-4551-4F19-9606-7226BFC907C8}">
      <formula1>INDIRECT("PERI[PERIODICIDAD]")</formula1>
    </dataValidation>
    <dataValidation type="list" allowBlank="1" showInputMessage="1" showErrorMessage="1" sqref="E13 E15 E17" xr:uid="{34CCC760-1F24-406F-87FD-D381EE515FF6}">
      <formula1>INDIRECT("CLAS[CLASIFICACION]")</formula1>
    </dataValidation>
    <dataValidation type="list" allowBlank="1" showInputMessage="1" showErrorMessage="1" sqref="D13 D15 D17" xr:uid="{FCD17037-C5FB-4F4A-B271-FE42B3AB0CAD}">
      <formula1>INDIRECT("FACT[FACTOR]")</formula1>
    </dataValidation>
    <dataValidation type="list" allowBlank="1" showInputMessage="1" showErrorMessage="1" sqref="B13 B15 B17" xr:uid="{94A480B3-9D36-44BB-BC82-FA710E93FD0B}">
      <formula1>INDIRECT("PROC[PROCESOS]")</formula1>
    </dataValidation>
    <dataValidation type="list" allowBlank="1" showInputMessage="1" showErrorMessage="1" sqref="AD13:AD18" xr:uid="{C10C2ADF-4BA0-4485-A171-494959B79142}">
      <formula1>INDIRECT("CONT[CONTROL]")</formula1>
    </dataValidation>
    <dataValidation type="list" allowBlank="1" showInputMessage="1" showErrorMessage="1" sqref="A5 A7 A15 A17 A19:A20 A9 A11:A13" xr:uid="{00000000-0002-0000-1000-000000000000}">
      <formula1>"SI,NO"</formula1>
    </dataValidation>
    <dataValidation type="list" allowBlank="1" showInputMessage="1" showErrorMessage="1" sqref="AF19:AF20 AG5:AG18" xr:uid="{00000000-0002-0000-1000-000004000000}">
      <formula1>"Manual,Automático"</formula1>
    </dataValidation>
    <dataValidation type="list" allowBlank="1" showInputMessage="1" showErrorMessage="1" sqref="AI19" xr:uid="{10ADE35B-83A5-4090-B7B5-E8A3D2B88D66}">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35080C20-1FC5-4B89-9476-ED5BE6253A6D}">
          <x14:formula1>
            <xm:f>Listas!$K$2:$K$5</xm:f>
          </x14:formula1>
          <xm:sqref>S20</xm:sqref>
        </x14:dataValidation>
        <x14:dataValidation type="list" allowBlank="1" showInputMessage="1" showErrorMessage="1" xr:uid="{E9688F3E-8837-4E98-ACF9-1A0C1D8FAD0A}">
          <x14:formula1>
            <xm:f>Listas!$M$2:$M$15</xm:f>
          </x14:formula1>
          <xm:sqref>B20</xm:sqref>
        </x14:dataValidation>
        <x14:dataValidation type="list" allowBlank="1" showInputMessage="1" showErrorMessage="1" xr:uid="{29B86EC2-CE18-48F8-92C4-702288BD7D6B}">
          <x14:formula1>
            <xm:f>Listas!$L$2:$L$5</xm:f>
          </x14:formula1>
          <xm:sqref>T20</xm:sqref>
        </x14:dataValidation>
        <x14:dataValidation type="list" allowBlank="1" showInputMessage="1" showErrorMessage="1" xr:uid="{C3030306-BCDF-44F5-AFE8-2FD73FDADA27}">
          <x14:formula1>
            <xm:f>Listas!$G$2:$G$11</xm:f>
          </x14:formula1>
          <xm:sqref>C20</xm:sqref>
        </x14:dataValidation>
        <x14:dataValidation type="list" allowBlank="1" showInputMessage="1" showErrorMessage="1" xr:uid="{E45B2DE3-9A01-48C5-B1B0-FDE5CAFE0B25}">
          <x14:formula1>
            <xm:f>Listas!$B$2:$B$7</xm:f>
          </x14:formula1>
          <xm:sqref>D20</xm:sqref>
        </x14:dataValidation>
        <x14:dataValidation type="list" allowBlank="1" showInputMessage="1" showErrorMessage="1" xr:uid="{90B82762-9E9C-4B97-AB4D-AB38F171B57B}">
          <x14:formula1>
            <xm:f>Listas!$H$2:$H$3</xm:f>
          </x14:formula1>
          <xm:sqref>AI20</xm:sqref>
        </x14:dataValidation>
        <x14:dataValidation type="list" allowBlank="1" showInputMessage="1" showErrorMessage="1" xr:uid="{54B5CAFA-30E2-46B3-A87A-498C976FDD8B}">
          <x14:formula1>
            <xm:f>Listas!$C$2:$C$8</xm:f>
          </x14:formula1>
          <xm:sqref>E20</xm:sqref>
        </x14:dataValidation>
        <x14:dataValidation type="list" allowBlank="1" showInputMessage="1" showErrorMessage="1" xr:uid="{F9B0A929-DE5C-4777-B5FB-C1D92EBCBAFF}">
          <x14:formula1>
            <xm:f>Listas!$F$2:$F$4</xm:f>
          </x14:formula1>
          <xm:sqref>AD20</xm:sqref>
        </x14:dataValidation>
        <x14:dataValidation type="list" allowBlank="1" showInputMessage="1" showErrorMessage="1" xr:uid="{01FF7074-E0CB-4B44-8A67-D02DB40F585A}">
          <x14:formula1>
            <xm:f>Listas!$Q$2:$Q$8</xm:f>
          </x14:formula1>
          <xm:sqref>J20</xm:sqref>
        </x14:dataValidation>
        <x14:dataValidation type="list" allowBlank="1" showInputMessage="1" showErrorMessage="1" xr:uid="{2F2A7313-7DB2-40DF-A4C0-F365B710D6BD}">
          <x14:formula1>
            <xm:f>Listas!$P$2:$P$7</xm:f>
          </x14:formula1>
          <xm:sqref>Q20</xm:sqref>
        </x14:dataValidation>
        <x14:dataValidation type="list" allowBlank="1" showInputMessage="1" showErrorMessage="1" xr:uid="{282D6B15-9CFF-4CBB-8C5C-74312D5FE407}">
          <x14:formula1>
            <xm:f>Listas!$O$2:$O$7</xm:f>
          </x14:formula1>
          <xm:sqref>O20</xm:sqref>
        </x14:dataValidation>
        <x14:dataValidation type="list" allowBlank="1" showInputMessage="1" showErrorMessage="1" xr:uid="{2EFE0696-D079-403A-9C88-4716CC266DFA}">
          <x14:formula1>
            <xm:f>Listas!$N$2:$N$7</xm:f>
          </x14:formula1>
          <xm:sqref>M20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1EC4F-AF74-4CD1-8525-6A835A0D3BDC}">
  <dimension ref="A1:AU276"/>
  <sheetViews>
    <sheetView zoomScale="75" zoomScaleNormal="70" workbookViewId="0">
      <pane ySplit="3" topLeftCell="A16" activePane="bottomLeft" state="frozen"/>
      <selection pane="bottomLeft" activeCell="H16" sqref="H16"/>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3.109375" style="2" customWidth="1"/>
    <col min="12" max="12" width="18.33203125" style="2" customWidth="1"/>
    <col min="13" max="13" width="18.6640625" style="2" customWidth="1"/>
    <col min="14" max="14" width="3.44140625" style="2" hidden="1" customWidth="1"/>
    <col min="15" max="15" width="43.5546875" style="2" customWidth="1"/>
    <col min="16" max="16" width="3.44140625" style="2" hidden="1" customWidth="1"/>
    <col min="17" max="17" width="20.33203125" style="2" customWidth="1"/>
    <col min="18" max="18" width="3.109375" style="2" hidden="1" customWidth="1"/>
    <col min="19" max="20" width="21.88671875" style="2" customWidth="1"/>
    <col min="21" max="21" width="10.332031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4.44140625" style="2" customWidth="1"/>
    <col min="29" max="29" width="44.88671875" style="2" customWidth="1"/>
    <col min="30" max="30" width="10" style="2" bestFit="1" customWidth="1"/>
    <col min="31" max="31" width="8.44140625" style="21" customWidth="1"/>
    <col min="32" max="32" width="20.33203125" style="21" customWidth="1"/>
    <col min="33" max="33" width="9" style="21" customWidth="1"/>
    <col min="34" max="34" width="14.109375" style="21" customWidth="1"/>
    <col min="35" max="35" width="14.6640625" style="6" customWidth="1"/>
    <col min="36" max="36" width="20.6640625" style="2" customWidth="1"/>
    <col min="37" max="37" width="13.6640625" style="2" hidden="1" customWidth="1"/>
    <col min="38" max="38" width="13.6640625" style="24" hidden="1" customWidth="1"/>
    <col min="39" max="39" width="13.6640625" style="2" customWidth="1"/>
    <col min="40" max="40" width="15.33203125" style="2" customWidth="1"/>
    <col min="41" max="41" width="2.33203125" style="5" customWidth="1"/>
    <col min="42" max="42" width="49.33203125" style="5" customWidth="1"/>
    <col min="43" max="43" width="17" style="4" customWidth="1"/>
    <col min="44" max="44" width="11.5546875" style="3" customWidth="1"/>
    <col min="45" max="197" width="11.44140625" style="1"/>
    <col min="198" max="198" width="21.88671875" style="1" customWidth="1"/>
    <col min="199" max="199" width="13.88671875" style="1" customWidth="1"/>
    <col min="200" max="200" width="38.6640625" style="1" customWidth="1"/>
    <col min="201" max="201" width="3" style="1" bestFit="1" customWidth="1"/>
    <col min="202" max="202" width="32.33203125" style="1" customWidth="1"/>
    <col min="203" max="203" width="46.33203125" style="1" customWidth="1"/>
    <col min="204" max="204" width="19" style="1" customWidth="1"/>
    <col min="205" max="205" width="0" style="1" hidden="1" customWidth="1"/>
    <col min="206" max="206" width="17.6640625" style="1" customWidth="1"/>
    <col min="207" max="207" width="0" style="1" hidden="1" customWidth="1"/>
    <col min="208" max="208" width="22.33203125" style="1" customWidth="1"/>
    <col min="209" max="209" width="5.33203125" style="1" customWidth="1"/>
    <col min="210" max="210" width="36.33203125" style="1" customWidth="1"/>
    <col min="211" max="211" width="5.6640625" style="1" customWidth="1"/>
    <col min="212" max="212" width="0" style="1" hidden="1" customWidth="1"/>
    <col min="213" max="213" width="20.6640625" style="1" customWidth="1"/>
    <col min="214" max="214" width="4.88671875" style="1" customWidth="1"/>
    <col min="215" max="215" width="0" style="1" hidden="1" customWidth="1"/>
    <col min="216" max="216" width="24.6640625" style="1" customWidth="1"/>
    <col min="217" max="217" width="12.33203125" style="1" customWidth="1"/>
    <col min="218" max="218" width="0" style="1" hidden="1" customWidth="1"/>
    <col min="219" max="219" width="3.44140625" style="1" customWidth="1"/>
    <col min="220" max="220" width="0" style="1" hidden="1" customWidth="1"/>
    <col min="221" max="221" width="17.6640625" style="1" customWidth="1"/>
    <col min="222" max="222" width="3.44140625" style="1" customWidth="1"/>
    <col min="223" max="223" width="0" style="1" hidden="1" customWidth="1"/>
    <col min="224" max="224" width="23.6640625" style="1" customWidth="1"/>
    <col min="225" max="225" width="10" style="1" customWidth="1"/>
    <col min="226" max="226" width="0" style="1" hidden="1" customWidth="1"/>
    <col min="227" max="228" width="14.6640625" style="1" customWidth="1"/>
    <col min="229" max="229" width="12.88671875" style="1" customWidth="1"/>
    <col min="230" max="230" width="3.33203125" style="1" customWidth="1"/>
    <col min="231" max="231" width="30.33203125" style="1" customWidth="1"/>
    <col min="232" max="232" width="5" style="1" customWidth="1"/>
    <col min="233" max="233" width="0" style="1" hidden="1" customWidth="1"/>
    <col min="234" max="234" width="14.33203125" style="1" customWidth="1"/>
    <col min="235" max="235" width="5.6640625" style="1" customWidth="1"/>
    <col min="236" max="236" width="0" style="1" hidden="1" customWidth="1"/>
    <col min="237" max="237" width="17.33203125" style="1" customWidth="1"/>
    <col min="238" max="238" width="12.6640625" style="1" customWidth="1"/>
    <col min="239" max="239" width="0" style="1" hidden="1" customWidth="1"/>
    <col min="240" max="240" width="5.33203125" style="1" customWidth="1"/>
    <col min="241" max="241" width="0" style="1" hidden="1" customWidth="1"/>
    <col min="242" max="242" width="17" style="1" customWidth="1"/>
    <col min="243" max="243" width="6.33203125" style="1" customWidth="1"/>
    <col min="244" max="244" width="0" style="1" hidden="1" customWidth="1"/>
    <col min="245" max="245" width="14.33203125" style="1" customWidth="1"/>
    <col min="246" max="246" width="7.5546875" style="1" customWidth="1"/>
    <col min="247" max="247" width="0" style="1" hidden="1" customWidth="1"/>
    <col min="248" max="249" width="14.33203125" style="1" customWidth="1"/>
    <col min="250" max="250" width="20.88671875" style="1" customWidth="1"/>
    <col min="251" max="251" width="14.44140625" style="1" customWidth="1"/>
    <col min="252" max="252" width="15" style="1" customWidth="1"/>
    <col min="253" max="253" width="2.6640625" style="1" customWidth="1"/>
    <col min="254" max="254" width="11.6640625" style="1" customWidth="1"/>
    <col min="255" max="255" width="11.5546875" style="1" customWidth="1"/>
    <col min="256" max="256" width="2.33203125" style="1" customWidth="1"/>
    <col min="257" max="257" width="41" style="1" customWidth="1"/>
    <col min="258" max="258" width="14.33203125" style="1" customWidth="1"/>
    <col min="259" max="260" width="11.5546875" style="1" customWidth="1"/>
    <col min="261" max="261" width="21.88671875" style="1" customWidth="1"/>
    <col min="262" max="453" width="11.44140625" style="1"/>
    <col min="454" max="454" width="21.88671875" style="1" customWidth="1"/>
    <col min="455" max="455" width="13.88671875" style="1" customWidth="1"/>
    <col min="456" max="456" width="38.6640625" style="1" customWidth="1"/>
    <col min="457" max="457" width="3" style="1" bestFit="1" customWidth="1"/>
    <col min="458" max="458" width="32.33203125" style="1" customWidth="1"/>
    <col min="459" max="459" width="46.33203125" style="1" customWidth="1"/>
    <col min="460" max="460" width="19" style="1" customWidth="1"/>
    <col min="461" max="461" width="0" style="1" hidden="1" customWidth="1"/>
    <col min="462" max="462" width="17.6640625" style="1" customWidth="1"/>
    <col min="463" max="463" width="0" style="1" hidden="1" customWidth="1"/>
    <col min="464" max="464" width="22.33203125" style="1" customWidth="1"/>
    <col min="465" max="465" width="5.33203125" style="1" customWidth="1"/>
    <col min="466" max="466" width="36.33203125" style="1" customWidth="1"/>
    <col min="467" max="467" width="5.6640625" style="1" customWidth="1"/>
    <col min="468" max="468" width="0" style="1" hidden="1" customWidth="1"/>
    <col min="469" max="469" width="20.6640625" style="1" customWidth="1"/>
    <col min="470" max="470" width="4.88671875" style="1" customWidth="1"/>
    <col min="471" max="471" width="0" style="1" hidden="1" customWidth="1"/>
    <col min="472" max="472" width="24.6640625" style="1" customWidth="1"/>
    <col min="473" max="473" width="12.33203125" style="1" customWidth="1"/>
    <col min="474" max="474" width="0" style="1" hidden="1" customWidth="1"/>
    <col min="475" max="475" width="3.44140625" style="1" customWidth="1"/>
    <col min="476" max="476" width="0" style="1" hidden="1" customWidth="1"/>
    <col min="477" max="477" width="17.6640625" style="1" customWidth="1"/>
    <col min="478" max="478" width="3.44140625" style="1" customWidth="1"/>
    <col min="479" max="479" width="0" style="1" hidden="1" customWidth="1"/>
    <col min="480" max="480" width="23.6640625" style="1" customWidth="1"/>
    <col min="481" max="481" width="10" style="1" customWidth="1"/>
    <col min="482" max="482" width="0" style="1" hidden="1" customWidth="1"/>
    <col min="483" max="484" width="14.6640625" style="1" customWidth="1"/>
    <col min="485" max="485" width="12.88671875" style="1" customWidth="1"/>
    <col min="486" max="486" width="3.33203125" style="1" customWidth="1"/>
    <col min="487" max="487" width="30.33203125" style="1" customWidth="1"/>
    <col min="488" max="488" width="5" style="1" customWidth="1"/>
    <col min="489" max="489" width="0" style="1" hidden="1" customWidth="1"/>
    <col min="490" max="490" width="14.33203125" style="1" customWidth="1"/>
    <col min="491" max="491" width="5.6640625" style="1" customWidth="1"/>
    <col min="492" max="492" width="0" style="1" hidden="1" customWidth="1"/>
    <col min="493" max="493" width="17.33203125" style="1" customWidth="1"/>
    <col min="494" max="494" width="12.6640625" style="1" customWidth="1"/>
    <col min="495" max="495" width="0" style="1" hidden="1" customWidth="1"/>
    <col min="496" max="496" width="5.33203125" style="1" customWidth="1"/>
    <col min="497" max="497" width="0" style="1" hidden="1" customWidth="1"/>
    <col min="498" max="498" width="17" style="1" customWidth="1"/>
    <col min="499" max="499" width="6.33203125" style="1" customWidth="1"/>
    <col min="500" max="500" width="0" style="1" hidden="1" customWidth="1"/>
    <col min="501" max="501" width="14.33203125" style="1" customWidth="1"/>
    <col min="502" max="502" width="7.5546875" style="1" customWidth="1"/>
    <col min="503" max="503" width="0" style="1" hidden="1" customWidth="1"/>
    <col min="504" max="505" width="14.33203125" style="1" customWidth="1"/>
    <col min="506" max="506" width="20.88671875" style="1" customWidth="1"/>
    <col min="507" max="507" width="14.44140625" style="1" customWidth="1"/>
    <col min="508" max="508" width="15" style="1" customWidth="1"/>
    <col min="509" max="509" width="2.6640625" style="1" customWidth="1"/>
    <col min="510" max="510" width="11.6640625" style="1" customWidth="1"/>
    <col min="511" max="511" width="11.5546875" style="1" customWidth="1"/>
    <col min="512" max="512" width="2.33203125" style="1" customWidth="1"/>
    <col min="513" max="513" width="41" style="1" customWidth="1"/>
    <col min="514" max="514" width="14.33203125" style="1" customWidth="1"/>
    <col min="515" max="516" width="11.5546875" style="1" customWidth="1"/>
    <col min="517" max="517" width="21.88671875" style="1" customWidth="1"/>
    <col min="518" max="709" width="11.44140625" style="1"/>
    <col min="710" max="710" width="21.88671875" style="1" customWidth="1"/>
    <col min="711" max="711" width="13.88671875" style="1" customWidth="1"/>
    <col min="712" max="712" width="38.6640625" style="1" customWidth="1"/>
    <col min="713" max="713" width="3" style="1" bestFit="1" customWidth="1"/>
    <col min="714" max="714" width="32.33203125" style="1" customWidth="1"/>
    <col min="715" max="715" width="46.33203125" style="1" customWidth="1"/>
    <col min="716" max="716" width="19" style="1" customWidth="1"/>
    <col min="717" max="717" width="0" style="1" hidden="1" customWidth="1"/>
    <col min="718" max="718" width="17.6640625" style="1" customWidth="1"/>
    <col min="719" max="719" width="0" style="1" hidden="1" customWidth="1"/>
    <col min="720" max="720" width="22.33203125" style="1" customWidth="1"/>
    <col min="721" max="721" width="5.33203125" style="1" customWidth="1"/>
    <col min="722" max="722" width="36.33203125" style="1" customWidth="1"/>
    <col min="723" max="723" width="5.6640625" style="1" customWidth="1"/>
    <col min="724" max="724" width="0" style="1" hidden="1" customWidth="1"/>
    <col min="725" max="725" width="20.6640625" style="1" customWidth="1"/>
    <col min="726" max="726" width="4.88671875" style="1" customWidth="1"/>
    <col min="727" max="727" width="0" style="1" hidden="1" customWidth="1"/>
    <col min="728" max="728" width="24.6640625" style="1" customWidth="1"/>
    <col min="729" max="729" width="12.33203125" style="1" customWidth="1"/>
    <col min="730" max="730" width="0" style="1" hidden="1" customWidth="1"/>
    <col min="731" max="731" width="3.44140625" style="1" customWidth="1"/>
    <col min="732" max="732" width="0" style="1" hidden="1" customWidth="1"/>
    <col min="733" max="733" width="17.6640625" style="1" customWidth="1"/>
    <col min="734" max="734" width="3.44140625" style="1" customWidth="1"/>
    <col min="735" max="735" width="0" style="1" hidden="1" customWidth="1"/>
    <col min="736" max="736" width="23.6640625" style="1" customWidth="1"/>
    <col min="737" max="737" width="10" style="1" customWidth="1"/>
    <col min="738" max="738" width="0" style="1" hidden="1" customWidth="1"/>
    <col min="739" max="740" width="14.6640625" style="1" customWidth="1"/>
    <col min="741" max="741" width="12.88671875" style="1" customWidth="1"/>
    <col min="742" max="742" width="3.33203125" style="1" customWidth="1"/>
    <col min="743" max="743" width="30.33203125" style="1" customWidth="1"/>
    <col min="744" max="744" width="5" style="1" customWidth="1"/>
    <col min="745" max="745" width="0" style="1" hidden="1" customWidth="1"/>
    <col min="746" max="746" width="14.33203125" style="1" customWidth="1"/>
    <col min="747" max="747" width="5.6640625" style="1" customWidth="1"/>
    <col min="748" max="748" width="0" style="1" hidden="1" customWidth="1"/>
    <col min="749" max="749" width="17.33203125" style="1" customWidth="1"/>
    <col min="750" max="750" width="12.6640625" style="1" customWidth="1"/>
    <col min="751" max="751" width="0" style="1" hidden="1" customWidth="1"/>
    <col min="752" max="752" width="5.33203125" style="1" customWidth="1"/>
    <col min="753" max="753" width="0" style="1" hidden="1" customWidth="1"/>
    <col min="754" max="754" width="17" style="1" customWidth="1"/>
    <col min="755" max="755" width="6.33203125" style="1" customWidth="1"/>
    <col min="756" max="756" width="0" style="1" hidden="1" customWidth="1"/>
    <col min="757" max="757" width="14.33203125" style="1" customWidth="1"/>
    <col min="758" max="758" width="7.5546875" style="1" customWidth="1"/>
    <col min="759" max="759" width="0" style="1" hidden="1" customWidth="1"/>
    <col min="760" max="761" width="14.33203125" style="1" customWidth="1"/>
    <col min="762" max="762" width="20.88671875" style="1" customWidth="1"/>
    <col min="763" max="763" width="14.44140625" style="1" customWidth="1"/>
    <col min="764" max="764" width="15" style="1" customWidth="1"/>
    <col min="765" max="765" width="2.6640625" style="1" customWidth="1"/>
    <col min="766" max="766" width="11.6640625" style="1" customWidth="1"/>
    <col min="767" max="767" width="11.5546875" style="1" customWidth="1"/>
    <col min="768" max="768" width="2.33203125" style="1" customWidth="1"/>
    <col min="769" max="769" width="41" style="1" customWidth="1"/>
    <col min="770" max="770" width="14.33203125" style="1" customWidth="1"/>
    <col min="771" max="772" width="11.5546875" style="1" customWidth="1"/>
    <col min="773" max="773" width="21.88671875" style="1" customWidth="1"/>
    <col min="774" max="965" width="11.44140625" style="1"/>
    <col min="966" max="966" width="21.88671875" style="1" customWidth="1"/>
    <col min="967" max="967" width="13.88671875" style="1" customWidth="1"/>
    <col min="968" max="968" width="38.6640625" style="1" customWidth="1"/>
    <col min="969" max="969" width="3" style="1" bestFit="1" customWidth="1"/>
    <col min="970" max="970" width="32.33203125" style="1" customWidth="1"/>
    <col min="971" max="971" width="46.33203125" style="1" customWidth="1"/>
    <col min="972" max="972" width="19" style="1" customWidth="1"/>
    <col min="973" max="973" width="0" style="1" hidden="1" customWidth="1"/>
    <col min="974" max="974" width="17.6640625" style="1" customWidth="1"/>
    <col min="975" max="975" width="0" style="1" hidden="1" customWidth="1"/>
    <col min="976" max="976" width="22.33203125" style="1" customWidth="1"/>
    <col min="977" max="977" width="5.33203125" style="1" customWidth="1"/>
    <col min="978" max="978" width="36.33203125" style="1" customWidth="1"/>
    <col min="979" max="979" width="5.6640625" style="1" customWidth="1"/>
    <col min="980" max="980" width="0" style="1" hidden="1" customWidth="1"/>
    <col min="981" max="981" width="20.6640625" style="1" customWidth="1"/>
    <col min="982" max="982" width="4.88671875" style="1" customWidth="1"/>
    <col min="983" max="983" width="0" style="1" hidden="1" customWidth="1"/>
    <col min="984" max="984" width="24.6640625" style="1" customWidth="1"/>
    <col min="985" max="985" width="12.33203125" style="1" customWidth="1"/>
    <col min="986" max="986" width="0" style="1" hidden="1" customWidth="1"/>
    <col min="987" max="987" width="3.44140625" style="1" customWidth="1"/>
    <col min="988" max="988" width="0" style="1" hidden="1" customWidth="1"/>
    <col min="989" max="989" width="17.6640625" style="1" customWidth="1"/>
    <col min="990" max="990" width="3.44140625" style="1" customWidth="1"/>
    <col min="991" max="991" width="0" style="1" hidden="1" customWidth="1"/>
    <col min="992" max="992" width="23.6640625" style="1" customWidth="1"/>
    <col min="993" max="993" width="10" style="1" customWidth="1"/>
    <col min="994" max="994" width="0" style="1" hidden="1" customWidth="1"/>
    <col min="995" max="996" width="14.6640625" style="1" customWidth="1"/>
    <col min="997" max="997" width="12.88671875" style="1" customWidth="1"/>
    <col min="998" max="998" width="3.33203125" style="1" customWidth="1"/>
    <col min="999" max="999" width="30.33203125" style="1" customWidth="1"/>
    <col min="1000" max="1000" width="5" style="1" customWidth="1"/>
    <col min="1001" max="1001" width="0" style="1" hidden="1" customWidth="1"/>
    <col min="1002" max="1002" width="14.33203125" style="1" customWidth="1"/>
    <col min="1003" max="1003" width="5.6640625" style="1" customWidth="1"/>
    <col min="1004" max="1004" width="0" style="1" hidden="1" customWidth="1"/>
    <col min="1005" max="1005" width="17.33203125" style="1" customWidth="1"/>
    <col min="1006" max="1006" width="12.6640625" style="1" customWidth="1"/>
    <col min="1007" max="1007" width="0" style="1" hidden="1" customWidth="1"/>
    <col min="1008" max="1008" width="5.33203125" style="1" customWidth="1"/>
    <col min="1009" max="1009" width="0" style="1" hidden="1" customWidth="1"/>
    <col min="1010" max="1010" width="17" style="1" customWidth="1"/>
    <col min="1011" max="1011" width="6.33203125" style="1" customWidth="1"/>
    <col min="1012" max="1012" width="0" style="1" hidden="1" customWidth="1"/>
    <col min="1013" max="1013" width="14.33203125" style="1" customWidth="1"/>
    <col min="1014" max="1014" width="7.5546875" style="1" customWidth="1"/>
    <col min="1015" max="1015" width="0" style="1" hidden="1" customWidth="1"/>
    <col min="1016" max="1017" width="14.33203125" style="1" customWidth="1"/>
    <col min="1018" max="1018" width="20.88671875" style="1" customWidth="1"/>
    <col min="1019" max="1019" width="14.44140625" style="1" customWidth="1"/>
    <col min="1020" max="1020" width="15" style="1" customWidth="1"/>
    <col min="1021" max="1021" width="2.6640625" style="1" customWidth="1"/>
    <col min="1022" max="1022" width="11.6640625" style="1" customWidth="1"/>
    <col min="1023" max="1023" width="11.5546875" style="1" customWidth="1"/>
    <col min="1024" max="1024" width="2.33203125" style="1" customWidth="1"/>
    <col min="1025" max="1025" width="41" style="1" customWidth="1"/>
    <col min="1026" max="1026" width="14.33203125" style="1" customWidth="1"/>
    <col min="1027" max="1028" width="11.5546875" style="1" customWidth="1"/>
    <col min="1029" max="1029" width="21.88671875" style="1" customWidth="1"/>
    <col min="1030" max="1221" width="11.44140625" style="1"/>
    <col min="1222" max="1222" width="21.88671875" style="1" customWidth="1"/>
    <col min="1223" max="1223" width="13.88671875" style="1" customWidth="1"/>
    <col min="1224" max="1224" width="38.6640625" style="1" customWidth="1"/>
    <col min="1225" max="1225" width="3" style="1" bestFit="1" customWidth="1"/>
    <col min="1226" max="1226" width="32.33203125" style="1" customWidth="1"/>
    <col min="1227" max="1227" width="46.33203125" style="1" customWidth="1"/>
    <col min="1228" max="1228" width="19" style="1" customWidth="1"/>
    <col min="1229" max="1229" width="0" style="1" hidden="1" customWidth="1"/>
    <col min="1230" max="1230" width="17.6640625" style="1" customWidth="1"/>
    <col min="1231" max="1231" width="0" style="1" hidden="1" customWidth="1"/>
    <col min="1232" max="1232" width="22.33203125" style="1" customWidth="1"/>
    <col min="1233" max="1233" width="5.33203125" style="1" customWidth="1"/>
    <col min="1234" max="1234" width="36.33203125" style="1" customWidth="1"/>
    <col min="1235" max="1235" width="5.6640625" style="1" customWidth="1"/>
    <col min="1236" max="1236" width="0" style="1" hidden="1" customWidth="1"/>
    <col min="1237" max="1237" width="20.6640625" style="1" customWidth="1"/>
    <col min="1238" max="1238" width="4.88671875" style="1" customWidth="1"/>
    <col min="1239" max="1239" width="0" style="1" hidden="1" customWidth="1"/>
    <col min="1240" max="1240" width="24.6640625" style="1" customWidth="1"/>
    <col min="1241" max="1241" width="12.33203125" style="1" customWidth="1"/>
    <col min="1242" max="1242" width="0" style="1" hidden="1" customWidth="1"/>
    <col min="1243" max="1243" width="3.44140625" style="1" customWidth="1"/>
    <col min="1244" max="1244" width="0" style="1" hidden="1" customWidth="1"/>
    <col min="1245" max="1245" width="17.6640625" style="1" customWidth="1"/>
    <col min="1246" max="1246" width="3.44140625" style="1" customWidth="1"/>
    <col min="1247" max="1247" width="0" style="1" hidden="1" customWidth="1"/>
    <col min="1248" max="1248" width="23.6640625" style="1" customWidth="1"/>
    <col min="1249" max="1249" width="10" style="1" customWidth="1"/>
    <col min="1250" max="1250" width="0" style="1" hidden="1" customWidth="1"/>
    <col min="1251" max="1252" width="14.6640625" style="1" customWidth="1"/>
    <col min="1253" max="1253" width="12.88671875" style="1" customWidth="1"/>
    <col min="1254" max="1254" width="3.33203125" style="1" customWidth="1"/>
    <col min="1255" max="1255" width="30.33203125" style="1" customWidth="1"/>
    <col min="1256" max="1256" width="5" style="1" customWidth="1"/>
    <col min="1257" max="1257" width="0" style="1" hidden="1" customWidth="1"/>
    <col min="1258" max="1258" width="14.33203125" style="1" customWidth="1"/>
    <col min="1259" max="1259" width="5.6640625" style="1" customWidth="1"/>
    <col min="1260" max="1260" width="0" style="1" hidden="1" customWidth="1"/>
    <col min="1261" max="1261" width="17.33203125" style="1" customWidth="1"/>
    <col min="1262" max="1262" width="12.6640625" style="1" customWidth="1"/>
    <col min="1263" max="1263" width="0" style="1" hidden="1" customWidth="1"/>
    <col min="1264" max="1264" width="5.33203125" style="1" customWidth="1"/>
    <col min="1265" max="1265" width="0" style="1" hidden="1" customWidth="1"/>
    <col min="1266" max="1266" width="17" style="1" customWidth="1"/>
    <col min="1267" max="1267" width="6.33203125" style="1" customWidth="1"/>
    <col min="1268" max="1268" width="0" style="1" hidden="1" customWidth="1"/>
    <col min="1269" max="1269" width="14.33203125" style="1" customWidth="1"/>
    <col min="1270" max="1270" width="7.5546875" style="1" customWidth="1"/>
    <col min="1271" max="1271" width="0" style="1" hidden="1" customWidth="1"/>
    <col min="1272" max="1273" width="14.33203125" style="1" customWidth="1"/>
    <col min="1274" max="1274" width="20.88671875" style="1" customWidth="1"/>
    <col min="1275" max="1275" width="14.44140625" style="1" customWidth="1"/>
    <col min="1276" max="1276" width="15" style="1" customWidth="1"/>
    <col min="1277" max="1277" width="2.6640625" style="1" customWidth="1"/>
    <col min="1278" max="1278" width="11.6640625" style="1" customWidth="1"/>
    <col min="1279" max="1279" width="11.5546875" style="1" customWidth="1"/>
    <col min="1280" max="1280" width="2.33203125" style="1" customWidth="1"/>
    <col min="1281" max="1281" width="41" style="1" customWidth="1"/>
    <col min="1282" max="1282" width="14.33203125" style="1" customWidth="1"/>
    <col min="1283" max="1284" width="11.5546875" style="1" customWidth="1"/>
    <col min="1285" max="1285" width="21.88671875" style="1" customWidth="1"/>
    <col min="1286" max="1477" width="11.44140625" style="1"/>
    <col min="1478" max="1478" width="21.88671875" style="1" customWidth="1"/>
    <col min="1479" max="1479" width="13.88671875" style="1" customWidth="1"/>
    <col min="1480" max="1480" width="38.6640625" style="1" customWidth="1"/>
    <col min="1481" max="1481" width="3" style="1" bestFit="1" customWidth="1"/>
    <col min="1482" max="1482" width="32.33203125" style="1" customWidth="1"/>
    <col min="1483" max="1483" width="46.33203125" style="1" customWidth="1"/>
    <col min="1484" max="1484" width="19" style="1" customWidth="1"/>
    <col min="1485" max="1485" width="0" style="1" hidden="1" customWidth="1"/>
    <col min="1486" max="1486" width="17.6640625" style="1" customWidth="1"/>
    <col min="1487" max="1487" width="0" style="1" hidden="1" customWidth="1"/>
    <col min="1488" max="1488" width="22.33203125" style="1" customWidth="1"/>
    <col min="1489" max="1489" width="5.33203125" style="1" customWidth="1"/>
    <col min="1490" max="1490" width="36.33203125" style="1" customWidth="1"/>
    <col min="1491" max="1491" width="5.6640625" style="1" customWidth="1"/>
    <col min="1492" max="1492" width="0" style="1" hidden="1" customWidth="1"/>
    <col min="1493" max="1493" width="20.6640625" style="1" customWidth="1"/>
    <col min="1494" max="1494" width="4.88671875" style="1" customWidth="1"/>
    <col min="1495" max="1495" width="0" style="1" hidden="1" customWidth="1"/>
    <col min="1496" max="1496" width="24.6640625" style="1" customWidth="1"/>
    <col min="1497" max="1497" width="12.33203125" style="1" customWidth="1"/>
    <col min="1498" max="1498" width="0" style="1" hidden="1" customWidth="1"/>
    <col min="1499" max="1499" width="3.44140625" style="1" customWidth="1"/>
    <col min="1500" max="1500" width="0" style="1" hidden="1" customWidth="1"/>
    <col min="1501" max="1501" width="17.6640625" style="1" customWidth="1"/>
    <col min="1502" max="1502" width="3.44140625" style="1" customWidth="1"/>
    <col min="1503" max="1503" width="0" style="1" hidden="1" customWidth="1"/>
    <col min="1504" max="1504" width="23.6640625" style="1" customWidth="1"/>
    <col min="1505" max="1505" width="10" style="1" customWidth="1"/>
    <col min="1506" max="1506" width="0" style="1" hidden="1" customWidth="1"/>
    <col min="1507" max="1508" width="14.6640625" style="1" customWidth="1"/>
    <col min="1509" max="1509" width="12.88671875" style="1" customWidth="1"/>
    <col min="1510" max="1510" width="3.33203125" style="1" customWidth="1"/>
    <col min="1511" max="1511" width="30.33203125" style="1" customWidth="1"/>
    <col min="1512" max="1512" width="5" style="1" customWidth="1"/>
    <col min="1513" max="1513" width="0" style="1" hidden="1" customWidth="1"/>
    <col min="1514" max="1514" width="14.33203125" style="1" customWidth="1"/>
    <col min="1515" max="1515" width="5.6640625" style="1" customWidth="1"/>
    <col min="1516" max="1516" width="0" style="1" hidden="1" customWidth="1"/>
    <col min="1517" max="1517" width="17.33203125" style="1" customWidth="1"/>
    <col min="1518" max="1518" width="12.6640625" style="1" customWidth="1"/>
    <col min="1519" max="1519" width="0" style="1" hidden="1" customWidth="1"/>
    <col min="1520" max="1520" width="5.33203125" style="1" customWidth="1"/>
    <col min="1521" max="1521" width="0" style="1" hidden="1" customWidth="1"/>
    <col min="1522" max="1522" width="17" style="1" customWidth="1"/>
    <col min="1523" max="1523" width="6.33203125" style="1" customWidth="1"/>
    <col min="1524" max="1524" width="0" style="1" hidden="1" customWidth="1"/>
    <col min="1525" max="1525" width="14.33203125" style="1" customWidth="1"/>
    <col min="1526" max="1526" width="7.5546875" style="1" customWidth="1"/>
    <col min="1527" max="1527" width="0" style="1" hidden="1" customWidth="1"/>
    <col min="1528" max="1529" width="14.33203125" style="1" customWidth="1"/>
    <col min="1530" max="1530" width="20.88671875" style="1" customWidth="1"/>
    <col min="1531" max="1531" width="14.44140625" style="1" customWidth="1"/>
    <col min="1532" max="1532" width="15" style="1" customWidth="1"/>
    <col min="1533" max="1533" width="2.6640625" style="1" customWidth="1"/>
    <col min="1534" max="1534" width="11.6640625" style="1" customWidth="1"/>
    <col min="1535" max="1535" width="11.5546875" style="1" customWidth="1"/>
    <col min="1536" max="1536" width="2.33203125" style="1" customWidth="1"/>
    <col min="1537" max="1537" width="41" style="1" customWidth="1"/>
    <col min="1538" max="1538" width="14.33203125" style="1" customWidth="1"/>
    <col min="1539" max="1540" width="11.5546875" style="1" customWidth="1"/>
    <col min="1541" max="1541" width="21.88671875" style="1" customWidth="1"/>
    <col min="1542" max="1733" width="11.44140625" style="1"/>
    <col min="1734" max="1734" width="21.88671875" style="1" customWidth="1"/>
    <col min="1735" max="1735" width="13.88671875" style="1" customWidth="1"/>
    <col min="1736" max="1736" width="38.6640625" style="1" customWidth="1"/>
    <col min="1737" max="1737" width="3" style="1" bestFit="1" customWidth="1"/>
    <col min="1738" max="1738" width="32.33203125" style="1" customWidth="1"/>
    <col min="1739" max="1739" width="46.33203125" style="1" customWidth="1"/>
    <col min="1740" max="1740" width="19" style="1" customWidth="1"/>
    <col min="1741" max="1741" width="0" style="1" hidden="1" customWidth="1"/>
    <col min="1742" max="1742" width="17.6640625" style="1" customWidth="1"/>
    <col min="1743" max="1743" width="0" style="1" hidden="1" customWidth="1"/>
    <col min="1744" max="1744" width="22.33203125" style="1" customWidth="1"/>
    <col min="1745" max="1745" width="5.33203125" style="1" customWidth="1"/>
    <col min="1746" max="1746" width="36.33203125" style="1" customWidth="1"/>
    <col min="1747" max="1747" width="5.6640625" style="1" customWidth="1"/>
    <col min="1748" max="1748" width="0" style="1" hidden="1" customWidth="1"/>
    <col min="1749" max="1749" width="20.6640625" style="1" customWidth="1"/>
    <col min="1750" max="1750" width="4.88671875" style="1" customWidth="1"/>
    <col min="1751" max="1751" width="0" style="1" hidden="1" customWidth="1"/>
    <col min="1752" max="1752" width="24.6640625" style="1" customWidth="1"/>
    <col min="1753" max="1753" width="12.33203125" style="1" customWidth="1"/>
    <col min="1754" max="1754" width="0" style="1" hidden="1" customWidth="1"/>
    <col min="1755" max="1755" width="3.44140625" style="1" customWidth="1"/>
    <col min="1756" max="1756" width="0" style="1" hidden="1" customWidth="1"/>
    <col min="1757" max="1757" width="17.6640625" style="1" customWidth="1"/>
    <col min="1758" max="1758" width="3.44140625" style="1" customWidth="1"/>
    <col min="1759" max="1759" width="0" style="1" hidden="1" customWidth="1"/>
    <col min="1760" max="1760" width="23.6640625" style="1" customWidth="1"/>
    <col min="1761" max="1761" width="10" style="1" customWidth="1"/>
    <col min="1762" max="1762" width="0" style="1" hidden="1" customWidth="1"/>
    <col min="1763" max="1764" width="14.6640625" style="1" customWidth="1"/>
    <col min="1765" max="1765" width="12.88671875" style="1" customWidth="1"/>
    <col min="1766" max="1766" width="3.33203125" style="1" customWidth="1"/>
    <col min="1767" max="1767" width="30.33203125" style="1" customWidth="1"/>
    <col min="1768" max="1768" width="5" style="1" customWidth="1"/>
    <col min="1769" max="1769" width="0" style="1" hidden="1" customWidth="1"/>
    <col min="1770" max="1770" width="14.33203125" style="1" customWidth="1"/>
    <col min="1771" max="1771" width="5.6640625" style="1" customWidth="1"/>
    <col min="1772" max="1772" width="0" style="1" hidden="1" customWidth="1"/>
    <col min="1773" max="1773" width="17.33203125" style="1" customWidth="1"/>
    <col min="1774" max="1774" width="12.6640625" style="1" customWidth="1"/>
    <col min="1775" max="1775" width="0" style="1" hidden="1" customWidth="1"/>
    <col min="1776" max="1776" width="5.33203125" style="1" customWidth="1"/>
    <col min="1777" max="1777" width="0" style="1" hidden="1" customWidth="1"/>
    <col min="1778" max="1778" width="17" style="1" customWidth="1"/>
    <col min="1779" max="1779" width="6.33203125" style="1" customWidth="1"/>
    <col min="1780" max="1780" width="0" style="1" hidden="1" customWidth="1"/>
    <col min="1781" max="1781" width="14.33203125" style="1" customWidth="1"/>
    <col min="1782" max="1782" width="7.5546875" style="1" customWidth="1"/>
    <col min="1783" max="1783" width="0" style="1" hidden="1" customWidth="1"/>
    <col min="1784" max="1785" width="14.33203125" style="1" customWidth="1"/>
    <col min="1786" max="1786" width="20.88671875" style="1" customWidth="1"/>
    <col min="1787" max="1787" width="14.44140625" style="1" customWidth="1"/>
    <col min="1788" max="1788" width="15" style="1" customWidth="1"/>
    <col min="1789" max="1789" width="2.6640625" style="1" customWidth="1"/>
    <col min="1790" max="1790" width="11.6640625" style="1" customWidth="1"/>
    <col min="1791" max="1791" width="11.5546875" style="1" customWidth="1"/>
    <col min="1792" max="1792" width="2.33203125" style="1" customWidth="1"/>
    <col min="1793" max="1793" width="41" style="1" customWidth="1"/>
    <col min="1794" max="1794" width="14.33203125" style="1" customWidth="1"/>
    <col min="1795" max="1796" width="11.5546875" style="1" customWidth="1"/>
    <col min="1797" max="1797" width="21.88671875" style="1" customWidth="1"/>
    <col min="1798" max="1989" width="11.44140625" style="1"/>
    <col min="1990" max="1990" width="21.88671875" style="1" customWidth="1"/>
    <col min="1991" max="1991" width="13.88671875" style="1" customWidth="1"/>
    <col min="1992" max="1992" width="38.6640625" style="1" customWidth="1"/>
    <col min="1993" max="1993" width="3" style="1" bestFit="1" customWidth="1"/>
    <col min="1994" max="1994" width="32.33203125" style="1" customWidth="1"/>
    <col min="1995" max="1995" width="46.33203125" style="1" customWidth="1"/>
    <col min="1996" max="1996" width="19" style="1" customWidth="1"/>
    <col min="1997" max="1997" width="0" style="1" hidden="1" customWidth="1"/>
    <col min="1998" max="1998" width="17.6640625" style="1" customWidth="1"/>
    <col min="1999" max="1999" width="0" style="1" hidden="1" customWidth="1"/>
    <col min="2000" max="2000" width="22.33203125" style="1" customWidth="1"/>
    <col min="2001" max="2001" width="5.33203125" style="1" customWidth="1"/>
    <col min="2002" max="2002" width="36.33203125" style="1" customWidth="1"/>
    <col min="2003" max="2003" width="5.6640625" style="1" customWidth="1"/>
    <col min="2004" max="2004" width="0" style="1" hidden="1" customWidth="1"/>
    <col min="2005" max="2005" width="20.6640625" style="1" customWidth="1"/>
    <col min="2006" max="2006" width="4.88671875" style="1" customWidth="1"/>
    <col min="2007" max="2007" width="0" style="1" hidden="1" customWidth="1"/>
    <col min="2008" max="2008" width="24.6640625" style="1" customWidth="1"/>
    <col min="2009" max="2009" width="12.33203125" style="1" customWidth="1"/>
    <col min="2010" max="2010" width="0" style="1" hidden="1" customWidth="1"/>
    <col min="2011" max="2011" width="3.44140625" style="1" customWidth="1"/>
    <col min="2012" max="2012" width="0" style="1" hidden="1" customWidth="1"/>
    <col min="2013" max="2013" width="17.6640625" style="1" customWidth="1"/>
    <col min="2014" max="2014" width="3.44140625" style="1" customWidth="1"/>
    <col min="2015" max="2015" width="0" style="1" hidden="1" customWidth="1"/>
    <col min="2016" max="2016" width="23.6640625" style="1" customWidth="1"/>
    <col min="2017" max="2017" width="10" style="1" customWidth="1"/>
    <col min="2018" max="2018" width="0" style="1" hidden="1" customWidth="1"/>
    <col min="2019" max="2020" width="14.6640625" style="1" customWidth="1"/>
    <col min="2021" max="2021" width="12.88671875" style="1" customWidth="1"/>
    <col min="2022" max="2022" width="3.33203125" style="1" customWidth="1"/>
    <col min="2023" max="2023" width="30.33203125" style="1" customWidth="1"/>
    <col min="2024" max="2024" width="5" style="1" customWidth="1"/>
    <col min="2025" max="2025" width="0" style="1" hidden="1" customWidth="1"/>
    <col min="2026" max="2026" width="14.33203125" style="1" customWidth="1"/>
    <col min="2027" max="2027" width="5.6640625" style="1" customWidth="1"/>
    <col min="2028" max="2028" width="0" style="1" hidden="1" customWidth="1"/>
    <col min="2029" max="2029" width="17.33203125" style="1" customWidth="1"/>
    <col min="2030" max="2030" width="12.6640625" style="1" customWidth="1"/>
    <col min="2031" max="2031" width="0" style="1" hidden="1" customWidth="1"/>
    <col min="2032" max="2032" width="5.33203125" style="1" customWidth="1"/>
    <col min="2033" max="2033" width="0" style="1" hidden="1" customWidth="1"/>
    <col min="2034" max="2034" width="17" style="1" customWidth="1"/>
    <col min="2035" max="2035" width="6.33203125" style="1" customWidth="1"/>
    <col min="2036" max="2036" width="0" style="1" hidden="1" customWidth="1"/>
    <col min="2037" max="2037" width="14.33203125" style="1" customWidth="1"/>
    <col min="2038" max="2038" width="7.5546875" style="1" customWidth="1"/>
    <col min="2039" max="2039" width="0" style="1" hidden="1" customWidth="1"/>
    <col min="2040" max="2041" width="14.33203125" style="1" customWidth="1"/>
    <col min="2042" max="2042" width="20.88671875" style="1" customWidth="1"/>
    <col min="2043" max="2043" width="14.44140625" style="1" customWidth="1"/>
    <col min="2044" max="2044" width="15" style="1" customWidth="1"/>
    <col min="2045" max="2045" width="2.6640625" style="1" customWidth="1"/>
    <col min="2046" max="2046" width="11.6640625" style="1" customWidth="1"/>
    <col min="2047" max="2047" width="11.5546875" style="1" customWidth="1"/>
    <col min="2048" max="2048" width="2.33203125" style="1" customWidth="1"/>
    <col min="2049" max="2049" width="41" style="1" customWidth="1"/>
    <col min="2050" max="2050" width="14.33203125" style="1" customWidth="1"/>
    <col min="2051" max="2052" width="11.5546875" style="1" customWidth="1"/>
    <col min="2053" max="2053" width="21.88671875" style="1" customWidth="1"/>
    <col min="2054" max="2245" width="11.44140625" style="1"/>
    <col min="2246" max="2246" width="21.88671875" style="1" customWidth="1"/>
    <col min="2247" max="2247" width="13.88671875" style="1" customWidth="1"/>
    <col min="2248" max="2248" width="38.6640625" style="1" customWidth="1"/>
    <col min="2249" max="2249" width="3" style="1" bestFit="1" customWidth="1"/>
    <col min="2250" max="2250" width="32.33203125" style="1" customWidth="1"/>
    <col min="2251" max="2251" width="46.33203125" style="1" customWidth="1"/>
    <col min="2252" max="2252" width="19" style="1" customWidth="1"/>
    <col min="2253" max="2253" width="0" style="1" hidden="1" customWidth="1"/>
    <col min="2254" max="2254" width="17.6640625" style="1" customWidth="1"/>
    <col min="2255" max="2255" width="0" style="1" hidden="1" customWidth="1"/>
    <col min="2256" max="2256" width="22.33203125" style="1" customWidth="1"/>
    <col min="2257" max="2257" width="5.33203125" style="1" customWidth="1"/>
    <col min="2258" max="2258" width="36.33203125" style="1" customWidth="1"/>
    <col min="2259" max="2259" width="5.6640625" style="1" customWidth="1"/>
    <col min="2260" max="2260" width="0" style="1" hidden="1" customWidth="1"/>
    <col min="2261" max="2261" width="20.6640625" style="1" customWidth="1"/>
    <col min="2262" max="2262" width="4.88671875" style="1" customWidth="1"/>
    <col min="2263" max="2263" width="0" style="1" hidden="1" customWidth="1"/>
    <col min="2264" max="2264" width="24.6640625" style="1" customWidth="1"/>
    <col min="2265" max="2265" width="12.33203125" style="1" customWidth="1"/>
    <col min="2266" max="2266" width="0" style="1" hidden="1" customWidth="1"/>
    <col min="2267" max="2267" width="3.44140625" style="1" customWidth="1"/>
    <col min="2268" max="2268" width="0" style="1" hidden="1" customWidth="1"/>
    <col min="2269" max="2269" width="17.6640625" style="1" customWidth="1"/>
    <col min="2270" max="2270" width="3.44140625" style="1" customWidth="1"/>
    <col min="2271" max="2271" width="0" style="1" hidden="1" customWidth="1"/>
    <col min="2272" max="2272" width="23.6640625" style="1" customWidth="1"/>
    <col min="2273" max="2273" width="10" style="1" customWidth="1"/>
    <col min="2274" max="2274" width="0" style="1" hidden="1" customWidth="1"/>
    <col min="2275" max="2276" width="14.6640625" style="1" customWidth="1"/>
    <col min="2277" max="2277" width="12.88671875" style="1" customWidth="1"/>
    <col min="2278" max="2278" width="3.33203125" style="1" customWidth="1"/>
    <col min="2279" max="2279" width="30.33203125" style="1" customWidth="1"/>
    <col min="2280" max="2280" width="5" style="1" customWidth="1"/>
    <col min="2281" max="2281" width="0" style="1" hidden="1" customWidth="1"/>
    <col min="2282" max="2282" width="14.33203125" style="1" customWidth="1"/>
    <col min="2283" max="2283" width="5.6640625" style="1" customWidth="1"/>
    <col min="2284" max="2284" width="0" style="1" hidden="1" customWidth="1"/>
    <col min="2285" max="2285" width="17.33203125" style="1" customWidth="1"/>
    <col min="2286" max="2286" width="12.6640625" style="1" customWidth="1"/>
    <col min="2287" max="2287" width="0" style="1" hidden="1" customWidth="1"/>
    <col min="2288" max="2288" width="5.33203125" style="1" customWidth="1"/>
    <col min="2289" max="2289" width="0" style="1" hidden="1" customWidth="1"/>
    <col min="2290" max="2290" width="17" style="1" customWidth="1"/>
    <col min="2291" max="2291" width="6.33203125" style="1" customWidth="1"/>
    <col min="2292" max="2292" width="0" style="1" hidden="1" customWidth="1"/>
    <col min="2293" max="2293" width="14.33203125" style="1" customWidth="1"/>
    <col min="2294" max="2294" width="7.5546875" style="1" customWidth="1"/>
    <col min="2295" max="2295" width="0" style="1" hidden="1" customWidth="1"/>
    <col min="2296" max="2297" width="14.33203125" style="1" customWidth="1"/>
    <col min="2298" max="2298" width="20.88671875" style="1" customWidth="1"/>
    <col min="2299" max="2299" width="14.44140625" style="1" customWidth="1"/>
    <col min="2300" max="2300" width="15" style="1" customWidth="1"/>
    <col min="2301" max="2301" width="2.6640625" style="1" customWidth="1"/>
    <col min="2302" max="2302" width="11.6640625" style="1" customWidth="1"/>
    <col min="2303" max="2303" width="11.5546875" style="1" customWidth="1"/>
    <col min="2304" max="2304" width="2.33203125" style="1" customWidth="1"/>
    <col min="2305" max="2305" width="41" style="1" customWidth="1"/>
    <col min="2306" max="2306" width="14.33203125" style="1" customWidth="1"/>
    <col min="2307" max="2308" width="11.5546875" style="1" customWidth="1"/>
    <col min="2309" max="2309" width="21.88671875" style="1" customWidth="1"/>
    <col min="2310" max="2501" width="11.44140625" style="1"/>
    <col min="2502" max="2502" width="21.88671875" style="1" customWidth="1"/>
    <col min="2503" max="2503" width="13.88671875" style="1" customWidth="1"/>
    <col min="2504" max="2504" width="38.6640625" style="1" customWidth="1"/>
    <col min="2505" max="2505" width="3" style="1" bestFit="1" customWidth="1"/>
    <col min="2506" max="2506" width="32.33203125" style="1" customWidth="1"/>
    <col min="2507" max="2507" width="46.33203125" style="1" customWidth="1"/>
    <col min="2508" max="2508" width="19" style="1" customWidth="1"/>
    <col min="2509" max="2509" width="0" style="1" hidden="1" customWidth="1"/>
    <col min="2510" max="2510" width="17.6640625" style="1" customWidth="1"/>
    <col min="2511" max="2511" width="0" style="1" hidden="1" customWidth="1"/>
    <col min="2512" max="2512" width="22.33203125" style="1" customWidth="1"/>
    <col min="2513" max="2513" width="5.33203125" style="1" customWidth="1"/>
    <col min="2514" max="2514" width="36.33203125" style="1" customWidth="1"/>
    <col min="2515" max="2515" width="5.6640625" style="1" customWidth="1"/>
    <col min="2516" max="2516" width="0" style="1" hidden="1" customWidth="1"/>
    <col min="2517" max="2517" width="20.6640625" style="1" customWidth="1"/>
    <col min="2518" max="2518" width="4.88671875" style="1" customWidth="1"/>
    <col min="2519" max="2519" width="0" style="1" hidden="1" customWidth="1"/>
    <col min="2520" max="2520" width="24.6640625" style="1" customWidth="1"/>
    <col min="2521" max="2521" width="12.33203125" style="1" customWidth="1"/>
    <col min="2522" max="2522" width="0" style="1" hidden="1" customWidth="1"/>
    <col min="2523" max="2523" width="3.44140625" style="1" customWidth="1"/>
    <col min="2524" max="2524" width="0" style="1" hidden="1" customWidth="1"/>
    <col min="2525" max="2525" width="17.6640625" style="1" customWidth="1"/>
    <col min="2526" max="2526" width="3.44140625" style="1" customWidth="1"/>
    <col min="2527" max="2527" width="0" style="1" hidden="1" customWidth="1"/>
    <col min="2528" max="2528" width="23.6640625" style="1" customWidth="1"/>
    <col min="2529" max="2529" width="10" style="1" customWidth="1"/>
    <col min="2530" max="2530" width="0" style="1" hidden="1" customWidth="1"/>
    <col min="2531" max="2532" width="14.6640625" style="1" customWidth="1"/>
    <col min="2533" max="2533" width="12.88671875" style="1" customWidth="1"/>
    <col min="2534" max="2534" width="3.33203125" style="1" customWidth="1"/>
    <col min="2535" max="2535" width="30.33203125" style="1" customWidth="1"/>
    <col min="2536" max="2536" width="5" style="1" customWidth="1"/>
    <col min="2537" max="2537" width="0" style="1" hidden="1" customWidth="1"/>
    <col min="2538" max="2538" width="14.33203125" style="1" customWidth="1"/>
    <col min="2539" max="2539" width="5.6640625" style="1" customWidth="1"/>
    <col min="2540" max="2540" width="0" style="1" hidden="1" customWidth="1"/>
    <col min="2541" max="2541" width="17.33203125" style="1" customWidth="1"/>
    <col min="2542" max="2542" width="12.6640625" style="1" customWidth="1"/>
    <col min="2543" max="2543" width="0" style="1" hidden="1" customWidth="1"/>
    <col min="2544" max="2544" width="5.33203125" style="1" customWidth="1"/>
    <col min="2545" max="2545" width="0" style="1" hidden="1" customWidth="1"/>
    <col min="2546" max="2546" width="17" style="1" customWidth="1"/>
    <col min="2547" max="2547" width="6.33203125" style="1" customWidth="1"/>
    <col min="2548" max="2548" width="0" style="1" hidden="1" customWidth="1"/>
    <col min="2549" max="2549" width="14.33203125" style="1" customWidth="1"/>
    <col min="2550" max="2550" width="7.5546875" style="1" customWidth="1"/>
    <col min="2551" max="2551" width="0" style="1" hidden="1" customWidth="1"/>
    <col min="2552" max="2553" width="14.33203125" style="1" customWidth="1"/>
    <col min="2554" max="2554" width="20.88671875" style="1" customWidth="1"/>
    <col min="2555" max="2555" width="14.44140625" style="1" customWidth="1"/>
    <col min="2556" max="2556" width="15" style="1" customWidth="1"/>
    <col min="2557" max="2557" width="2.6640625" style="1" customWidth="1"/>
    <col min="2558" max="2558" width="11.6640625" style="1" customWidth="1"/>
    <col min="2559" max="2559" width="11.5546875" style="1" customWidth="1"/>
    <col min="2560" max="2560" width="2.33203125" style="1" customWidth="1"/>
    <col min="2561" max="2561" width="41" style="1" customWidth="1"/>
    <col min="2562" max="2562" width="14.33203125" style="1" customWidth="1"/>
    <col min="2563" max="2564" width="11.5546875" style="1" customWidth="1"/>
    <col min="2565" max="2565" width="21.88671875" style="1" customWidth="1"/>
    <col min="2566" max="2757" width="11.44140625" style="1"/>
    <col min="2758" max="2758" width="21.88671875" style="1" customWidth="1"/>
    <col min="2759" max="2759" width="13.88671875" style="1" customWidth="1"/>
    <col min="2760" max="2760" width="38.6640625" style="1" customWidth="1"/>
    <col min="2761" max="2761" width="3" style="1" bestFit="1" customWidth="1"/>
    <col min="2762" max="2762" width="32.33203125" style="1" customWidth="1"/>
    <col min="2763" max="2763" width="46.33203125" style="1" customWidth="1"/>
    <col min="2764" max="2764" width="19" style="1" customWidth="1"/>
    <col min="2765" max="2765" width="0" style="1" hidden="1" customWidth="1"/>
    <col min="2766" max="2766" width="17.6640625" style="1" customWidth="1"/>
    <col min="2767" max="2767" width="0" style="1" hidden="1" customWidth="1"/>
    <col min="2768" max="2768" width="22.33203125" style="1" customWidth="1"/>
    <col min="2769" max="2769" width="5.33203125" style="1" customWidth="1"/>
    <col min="2770" max="2770" width="36.33203125" style="1" customWidth="1"/>
    <col min="2771" max="2771" width="5.6640625" style="1" customWidth="1"/>
    <col min="2772" max="2772" width="0" style="1" hidden="1" customWidth="1"/>
    <col min="2773" max="2773" width="20.6640625" style="1" customWidth="1"/>
    <col min="2774" max="2774" width="4.88671875" style="1" customWidth="1"/>
    <col min="2775" max="2775" width="0" style="1" hidden="1" customWidth="1"/>
    <col min="2776" max="2776" width="24.6640625" style="1" customWidth="1"/>
    <col min="2777" max="2777" width="12.33203125" style="1" customWidth="1"/>
    <col min="2778" max="2778" width="0" style="1" hidden="1" customWidth="1"/>
    <col min="2779" max="2779" width="3.44140625" style="1" customWidth="1"/>
    <col min="2780" max="2780" width="0" style="1" hidden="1" customWidth="1"/>
    <col min="2781" max="2781" width="17.6640625" style="1" customWidth="1"/>
    <col min="2782" max="2782" width="3.44140625" style="1" customWidth="1"/>
    <col min="2783" max="2783" width="0" style="1" hidden="1" customWidth="1"/>
    <col min="2784" max="2784" width="23.6640625" style="1" customWidth="1"/>
    <col min="2785" max="2785" width="10" style="1" customWidth="1"/>
    <col min="2786" max="2786" width="0" style="1" hidden="1" customWidth="1"/>
    <col min="2787" max="2788" width="14.6640625" style="1" customWidth="1"/>
    <col min="2789" max="2789" width="12.88671875" style="1" customWidth="1"/>
    <col min="2790" max="2790" width="3.33203125" style="1" customWidth="1"/>
    <col min="2791" max="2791" width="30.33203125" style="1" customWidth="1"/>
    <col min="2792" max="2792" width="5" style="1" customWidth="1"/>
    <col min="2793" max="2793" width="0" style="1" hidden="1" customWidth="1"/>
    <col min="2794" max="2794" width="14.33203125" style="1" customWidth="1"/>
    <col min="2795" max="2795" width="5.6640625" style="1" customWidth="1"/>
    <col min="2796" max="2796" width="0" style="1" hidden="1" customWidth="1"/>
    <col min="2797" max="2797" width="17.33203125" style="1" customWidth="1"/>
    <col min="2798" max="2798" width="12.6640625" style="1" customWidth="1"/>
    <col min="2799" max="2799" width="0" style="1" hidden="1" customWidth="1"/>
    <col min="2800" max="2800" width="5.33203125" style="1" customWidth="1"/>
    <col min="2801" max="2801" width="0" style="1" hidden="1" customWidth="1"/>
    <col min="2802" max="2802" width="17" style="1" customWidth="1"/>
    <col min="2803" max="2803" width="6.33203125" style="1" customWidth="1"/>
    <col min="2804" max="2804" width="0" style="1" hidden="1" customWidth="1"/>
    <col min="2805" max="2805" width="14.33203125" style="1" customWidth="1"/>
    <col min="2806" max="2806" width="7.5546875" style="1" customWidth="1"/>
    <col min="2807" max="2807" width="0" style="1" hidden="1" customWidth="1"/>
    <col min="2808" max="2809" width="14.33203125" style="1" customWidth="1"/>
    <col min="2810" max="2810" width="20.88671875" style="1" customWidth="1"/>
    <col min="2811" max="2811" width="14.44140625" style="1" customWidth="1"/>
    <col min="2812" max="2812" width="15" style="1" customWidth="1"/>
    <col min="2813" max="2813" width="2.6640625" style="1" customWidth="1"/>
    <col min="2814" max="2814" width="11.6640625" style="1" customWidth="1"/>
    <col min="2815" max="2815" width="11.5546875" style="1" customWidth="1"/>
    <col min="2816" max="2816" width="2.33203125" style="1" customWidth="1"/>
    <col min="2817" max="2817" width="41" style="1" customWidth="1"/>
    <col min="2818" max="2818" width="14.33203125" style="1" customWidth="1"/>
    <col min="2819" max="2820" width="11.5546875" style="1" customWidth="1"/>
    <col min="2821" max="2821" width="21.88671875" style="1" customWidth="1"/>
    <col min="2822" max="3013" width="11.44140625" style="1"/>
    <col min="3014" max="3014" width="21.88671875" style="1" customWidth="1"/>
    <col min="3015" max="3015" width="13.88671875" style="1" customWidth="1"/>
    <col min="3016" max="3016" width="38.6640625" style="1" customWidth="1"/>
    <col min="3017" max="3017" width="3" style="1" bestFit="1" customWidth="1"/>
    <col min="3018" max="3018" width="32.33203125" style="1" customWidth="1"/>
    <col min="3019" max="3019" width="46.33203125" style="1" customWidth="1"/>
    <col min="3020" max="3020" width="19" style="1" customWidth="1"/>
    <col min="3021" max="3021" width="0" style="1" hidden="1" customWidth="1"/>
    <col min="3022" max="3022" width="17.6640625" style="1" customWidth="1"/>
    <col min="3023" max="3023" width="0" style="1" hidden="1" customWidth="1"/>
    <col min="3024" max="3024" width="22.33203125" style="1" customWidth="1"/>
    <col min="3025" max="3025" width="5.33203125" style="1" customWidth="1"/>
    <col min="3026" max="3026" width="36.33203125" style="1" customWidth="1"/>
    <col min="3027" max="3027" width="5.6640625" style="1" customWidth="1"/>
    <col min="3028" max="3028" width="0" style="1" hidden="1" customWidth="1"/>
    <col min="3029" max="3029" width="20.6640625" style="1" customWidth="1"/>
    <col min="3030" max="3030" width="4.88671875" style="1" customWidth="1"/>
    <col min="3031" max="3031" width="0" style="1" hidden="1" customWidth="1"/>
    <col min="3032" max="3032" width="24.6640625" style="1" customWidth="1"/>
    <col min="3033" max="3033" width="12.33203125" style="1" customWidth="1"/>
    <col min="3034" max="3034" width="0" style="1" hidden="1" customWidth="1"/>
    <col min="3035" max="3035" width="3.44140625" style="1" customWidth="1"/>
    <col min="3036" max="3036" width="0" style="1" hidden="1" customWidth="1"/>
    <col min="3037" max="3037" width="17.6640625" style="1" customWidth="1"/>
    <col min="3038" max="3038" width="3.44140625" style="1" customWidth="1"/>
    <col min="3039" max="3039" width="0" style="1" hidden="1" customWidth="1"/>
    <col min="3040" max="3040" width="23.6640625" style="1" customWidth="1"/>
    <col min="3041" max="3041" width="10" style="1" customWidth="1"/>
    <col min="3042" max="3042" width="0" style="1" hidden="1" customWidth="1"/>
    <col min="3043" max="3044" width="14.6640625" style="1" customWidth="1"/>
    <col min="3045" max="3045" width="12.88671875" style="1" customWidth="1"/>
    <col min="3046" max="3046" width="3.33203125" style="1" customWidth="1"/>
    <col min="3047" max="3047" width="30.33203125" style="1" customWidth="1"/>
    <col min="3048" max="3048" width="5" style="1" customWidth="1"/>
    <col min="3049" max="3049" width="0" style="1" hidden="1" customWidth="1"/>
    <col min="3050" max="3050" width="14.33203125" style="1" customWidth="1"/>
    <col min="3051" max="3051" width="5.6640625" style="1" customWidth="1"/>
    <col min="3052" max="3052" width="0" style="1" hidden="1" customWidth="1"/>
    <col min="3053" max="3053" width="17.33203125" style="1" customWidth="1"/>
    <col min="3054" max="3054" width="12.6640625" style="1" customWidth="1"/>
    <col min="3055" max="3055" width="0" style="1" hidden="1" customWidth="1"/>
    <col min="3056" max="3056" width="5.33203125" style="1" customWidth="1"/>
    <col min="3057" max="3057" width="0" style="1" hidden="1" customWidth="1"/>
    <col min="3058" max="3058" width="17" style="1" customWidth="1"/>
    <col min="3059" max="3059" width="6.33203125" style="1" customWidth="1"/>
    <col min="3060" max="3060" width="0" style="1" hidden="1" customWidth="1"/>
    <col min="3061" max="3061" width="14.33203125" style="1" customWidth="1"/>
    <col min="3062" max="3062" width="7.5546875" style="1" customWidth="1"/>
    <col min="3063" max="3063" width="0" style="1" hidden="1" customWidth="1"/>
    <col min="3064" max="3065" width="14.33203125" style="1" customWidth="1"/>
    <col min="3066" max="3066" width="20.88671875" style="1" customWidth="1"/>
    <col min="3067" max="3067" width="14.44140625" style="1" customWidth="1"/>
    <col min="3068" max="3068" width="15" style="1" customWidth="1"/>
    <col min="3069" max="3069" width="2.6640625" style="1" customWidth="1"/>
    <col min="3070" max="3070" width="11.6640625" style="1" customWidth="1"/>
    <col min="3071" max="3071" width="11.5546875" style="1" customWidth="1"/>
    <col min="3072" max="3072" width="2.33203125" style="1" customWidth="1"/>
    <col min="3073" max="3073" width="41" style="1" customWidth="1"/>
    <col min="3074" max="3074" width="14.33203125" style="1" customWidth="1"/>
    <col min="3075" max="3076" width="11.5546875" style="1" customWidth="1"/>
    <col min="3077" max="3077" width="21.88671875" style="1" customWidth="1"/>
    <col min="3078" max="3269" width="11.44140625" style="1"/>
    <col min="3270" max="3270" width="21.88671875" style="1" customWidth="1"/>
    <col min="3271" max="3271" width="13.88671875" style="1" customWidth="1"/>
    <col min="3272" max="3272" width="38.6640625" style="1" customWidth="1"/>
    <col min="3273" max="3273" width="3" style="1" bestFit="1" customWidth="1"/>
    <col min="3274" max="3274" width="32.33203125" style="1" customWidth="1"/>
    <col min="3275" max="3275" width="46.33203125" style="1" customWidth="1"/>
    <col min="3276" max="3276" width="19" style="1" customWidth="1"/>
    <col min="3277" max="3277" width="0" style="1" hidden="1" customWidth="1"/>
    <col min="3278" max="3278" width="17.6640625" style="1" customWidth="1"/>
    <col min="3279" max="3279" width="0" style="1" hidden="1" customWidth="1"/>
    <col min="3280" max="3280" width="22.33203125" style="1" customWidth="1"/>
    <col min="3281" max="3281" width="5.33203125" style="1" customWidth="1"/>
    <col min="3282" max="3282" width="36.33203125" style="1" customWidth="1"/>
    <col min="3283" max="3283" width="5.6640625" style="1" customWidth="1"/>
    <col min="3284" max="3284" width="0" style="1" hidden="1" customWidth="1"/>
    <col min="3285" max="3285" width="20.6640625" style="1" customWidth="1"/>
    <col min="3286" max="3286" width="4.88671875" style="1" customWidth="1"/>
    <col min="3287" max="3287" width="0" style="1" hidden="1" customWidth="1"/>
    <col min="3288" max="3288" width="24.6640625" style="1" customWidth="1"/>
    <col min="3289" max="3289" width="12.33203125" style="1" customWidth="1"/>
    <col min="3290" max="3290" width="0" style="1" hidden="1" customWidth="1"/>
    <col min="3291" max="3291" width="3.44140625" style="1" customWidth="1"/>
    <col min="3292" max="3292" width="0" style="1" hidden="1" customWidth="1"/>
    <col min="3293" max="3293" width="17.6640625" style="1" customWidth="1"/>
    <col min="3294" max="3294" width="3.44140625" style="1" customWidth="1"/>
    <col min="3295" max="3295" width="0" style="1" hidden="1" customWidth="1"/>
    <col min="3296" max="3296" width="23.6640625" style="1" customWidth="1"/>
    <col min="3297" max="3297" width="10" style="1" customWidth="1"/>
    <col min="3298" max="3298" width="0" style="1" hidden="1" customWidth="1"/>
    <col min="3299" max="3300" width="14.6640625" style="1" customWidth="1"/>
    <col min="3301" max="3301" width="12.88671875" style="1" customWidth="1"/>
    <col min="3302" max="3302" width="3.33203125" style="1" customWidth="1"/>
    <col min="3303" max="3303" width="30.33203125" style="1" customWidth="1"/>
    <col min="3304" max="3304" width="5" style="1" customWidth="1"/>
    <col min="3305" max="3305" width="0" style="1" hidden="1" customWidth="1"/>
    <col min="3306" max="3306" width="14.33203125" style="1" customWidth="1"/>
    <col min="3307" max="3307" width="5.6640625" style="1" customWidth="1"/>
    <col min="3308" max="3308" width="0" style="1" hidden="1" customWidth="1"/>
    <col min="3309" max="3309" width="17.33203125" style="1" customWidth="1"/>
    <col min="3310" max="3310" width="12.6640625" style="1" customWidth="1"/>
    <col min="3311" max="3311" width="0" style="1" hidden="1" customWidth="1"/>
    <col min="3312" max="3312" width="5.33203125" style="1" customWidth="1"/>
    <col min="3313" max="3313" width="0" style="1" hidden="1" customWidth="1"/>
    <col min="3314" max="3314" width="17" style="1" customWidth="1"/>
    <col min="3315" max="3315" width="6.33203125" style="1" customWidth="1"/>
    <col min="3316" max="3316" width="0" style="1" hidden="1" customWidth="1"/>
    <col min="3317" max="3317" width="14.33203125" style="1" customWidth="1"/>
    <col min="3318" max="3318" width="7.5546875" style="1" customWidth="1"/>
    <col min="3319" max="3319" width="0" style="1" hidden="1" customWidth="1"/>
    <col min="3320" max="3321" width="14.33203125" style="1" customWidth="1"/>
    <col min="3322" max="3322" width="20.88671875" style="1" customWidth="1"/>
    <col min="3323" max="3323" width="14.44140625" style="1" customWidth="1"/>
    <col min="3324" max="3324" width="15" style="1" customWidth="1"/>
    <col min="3325" max="3325" width="2.6640625" style="1" customWidth="1"/>
    <col min="3326" max="3326" width="11.6640625" style="1" customWidth="1"/>
    <col min="3327" max="3327" width="11.5546875" style="1" customWidth="1"/>
    <col min="3328" max="3328" width="2.33203125" style="1" customWidth="1"/>
    <col min="3329" max="3329" width="41" style="1" customWidth="1"/>
    <col min="3330" max="3330" width="14.33203125" style="1" customWidth="1"/>
    <col min="3331" max="3332" width="11.5546875" style="1" customWidth="1"/>
    <col min="3333" max="3333" width="21.88671875" style="1" customWidth="1"/>
    <col min="3334" max="3525" width="11.44140625" style="1"/>
    <col min="3526" max="3526" width="21.88671875" style="1" customWidth="1"/>
    <col min="3527" max="3527" width="13.88671875" style="1" customWidth="1"/>
    <col min="3528" max="3528" width="38.6640625" style="1" customWidth="1"/>
    <col min="3529" max="3529" width="3" style="1" bestFit="1" customWidth="1"/>
    <col min="3530" max="3530" width="32.33203125" style="1" customWidth="1"/>
    <col min="3531" max="3531" width="46.33203125" style="1" customWidth="1"/>
    <col min="3532" max="3532" width="19" style="1" customWidth="1"/>
    <col min="3533" max="3533" width="0" style="1" hidden="1" customWidth="1"/>
    <col min="3534" max="3534" width="17.6640625" style="1" customWidth="1"/>
    <col min="3535" max="3535" width="0" style="1" hidden="1" customWidth="1"/>
    <col min="3536" max="3536" width="22.33203125" style="1" customWidth="1"/>
    <col min="3537" max="3537" width="5.33203125" style="1" customWidth="1"/>
    <col min="3538" max="3538" width="36.33203125" style="1" customWidth="1"/>
    <col min="3539" max="3539" width="5.6640625" style="1" customWidth="1"/>
    <col min="3540" max="3540" width="0" style="1" hidden="1" customWidth="1"/>
    <col min="3541" max="3541" width="20.6640625" style="1" customWidth="1"/>
    <col min="3542" max="3542" width="4.88671875" style="1" customWidth="1"/>
    <col min="3543" max="3543" width="0" style="1" hidden="1" customWidth="1"/>
    <col min="3544" max="3544" width="24.6640625" style="1" customWidth="1"/>
    <col min="3545" max="3545" width="12.33203125" style="1" customWidth="1"/>
    <col min="3546" max="3546" width="0" style="1" hidden="1" customWidth="1"/>
    <col min="3547" max="3547" width="3.44140625" style="1" customWidth="1"/>
    <col min="3548" max="3548" width="0" style="1" hidden="1" customWidth="1"/>
    <col min="3549" max="3549" width="17.6640625" style="1" customWidth="1"/>
    <col min="3550" max="3550" width="3.44140625" style="1" customWidth="1"/>
    <col min="3551" max="3551" width="0" style="1" hidden="1" customWidth="1"/>
    <col min="3552" max="3552" width="23.6640625" style="1" customWidth="1"/>
    <col min="3553" max="3553" width="10" style="1" customWidth="1"/>
    <col min="3554" max="3554" width="0" style="1" hidden="1" customWidth="1"/>
    <col min="3555" max="3556" width="14.6640625" style="1" customWidth="1"/>
    <col min="3557" max="3557" width="12.88671875" style="1" customWidth="1"/>
    <col min="3558" max="3558" width="3.33203125" style="1" customWidth="1"/>
    <col min="3559" max="3559" width="30.33203125" style="1" customWidth="1"/>
    <col min="3560" max="3560" width="5" style="1" customWidth="1"/>
    <col min="3561" max="3561" width="0" style="1" hidden="1" customWidth="1"/>
    <col min="3562" max="3562" width="14.33203125" style="1" customWidth="1"/>
    <col min="3563" max="3563" width="5.6640625" style="1" customWidth="1"/>
    <col min="3564" max="3564" width="0" style="1" hidden="1" customWidth="1"/>
    <col min="3565" max="3565" width="17.33203125" style="1" customWidth="1"/>
    <col min="3566" max="3566" width="12.6640625" style="1" customWidth="1"/>
    <col min="3567" max="3567" width="0" style="1" hidden="1" customWidth="1"/>
    <col min="3568" max="3568" width="5.33203125" style="1" customWidth="1"/>
    <col min="3569" max="3569" width="0" style="1" hidden="1" customWidth="1"/>
    <col min="3570" max="3570" width="17" style="1" customWidth="1"/>
    <col min="3571" max="3571" width="6.33203125" style="1" customWidth="1"/>
    <col min="3572" max="3572" width="0" style="1" hidden="1" customWidth="1"/>
    <col min="3573" max="3573" width="14.33203125" style="1" customWidth="1"/>
    <col min="3574" max="3574" width="7.5546875" style="1" customWidth="1"/>
    <col min="3575" max="3575" width="0" style="1" hidden="1" customWidth="1"/>
    <col min="3576" max="3577" width="14.33203125" style="1" customWidth="1"/>
    <col min="3578" max="3578" width="20.88671875" style="1" customWidth="1"/>
    <col min="3579" max="3579" width="14.44140625" style="1" customWidth="1"/>
    <col min="3580" max="3580" width="15" style="1" customWidth="1"/>
    <col min="3581" max="3581" width="2.6640625" style="1" customWidth="1"/>
    <col min="3582" max="3582" width="11.6640625" style="1" customWidth="1"/>
    <col min="3583" max="3583" width="11.5546875" style="1" customWidth="1"/>
    <col min="3584" max="3584" width="2.33203125" style="1" customWidth="1"/>
    <col min="3585" max="3585" width="41" style="1" customWidth="1"/>
    <col min="3586" max="3586" width="14.33203125" style="1" customWidth="1"/>
    <col min="3587" max="3588" width="11.5546875" style="1" customWidth="1"/>
    <col min="3589" max="3589" width="21.88671875" style="1" customWidth="1"/>
    <col min="3590" max="3781" width="11.44140625" style="1"/>
    <col min="3782" max="3782" width="21.88671875" style="1" customWidth="1"/>
    <col min="3783" max="3783" width="13.88671875" style="1" customWidth="1"/>
    <col min="3784" max="3784" width="38.6640625" style="1" customWidth="1"/>
    <col min="3785" max="3785" width="3" style="1" bestFit="1" customWidth="1"/>
    <col min="3786" max="3786" width="32.33203125" style="1" customWidth="1"/>
    <col min="3787" max="3787" width="46.33203125" style="1" customWidth="1"/>
    <col min="3788" max="3788" width="19" style="1" customWidth="1"/>
    <col min="3789" max="3789" width="0" style="1" hidden="1" customWidth="1"/>
    <col min="3790" max="3790" width="17.6640625" style="1" customWidth="1"/>
    <col min="3791" max="3791" width="0" style="1" hidden="1" customWidth="1"/>
    <col min="3792" max="3792" width="22.33203125" style="1" customWidth="1"/>
    <col min="3793" max="3793" width="5.33203125" style="1" customWidth="1"/>
    <col min="3794" max="3794" width="36.33203125" style="1" customWidth="1"/>
    <col min="3795" max="3795" width="5.6640625" style="1" customWidth="1"/>
    <col min="3796" max="3796" width="0" style="1" hidden="1" customWidth="1"/>
    <col min="3797" max="3797" width="20.6640625" style="1" customWidth="1"/>
    <col min="3798" max="3798" width="4.88671875" style="1" customWidth="1"/>
    <col min="3799" max="3799" width="0" style="1" hidden="1" customWidth="1"/>
    <col min="3800" max="3800" width="24.6640625" style="1" customWidth="1"/>
    <col min="3801" max="3801" width="12.33203125" style="1" customWidth="1"/>
    <col min="3802" max="3802" width="0" style="1" hidden="1" customWidth="1"/>
    <col min="3803" max="3803" width="3.44140625" style="1" customWidth="1"/>
    <col min="3804" max="3804" width="0" style="1" hidden="1" customWidth="1"/>
    <col min="3805" max="3805" width="17.6640625" style="1" customWidth="1"/>
    <col min="3806" max="3806" width="3.44140625" style="1" customWidth="1"/>
    <col min="3807" max="3807" width="0" style="1" hidden="1" customWidth="1"/>
    <col min="3808" max="3808" width="23.6640625" style="1" customWidth="1"/>
    <col min="3809" max="3809" width="10" style="1" customWidth="1"/>
    <col min="3810" max="3810" width="0" style="1" hidden="1" customWidth="1"/>
    <col min="3811" max="3812" width="14.6640625" style="1" customWidth="1"/>
    <col min="3813" max="3813" width="12.88671875" style="1" customWidth="1"/>
    <col min="3814" max="3814" width="3.33203125" style="1" customWidth="1"/>
    <col min="3815" max="3815" width="30.33203125" style="1" customWidth="1"/>
    <col min="3816" max="3816" width="5" style="1" customWidth="1"/>
    <col min="3817" max="3817" width="0" style="1" hidden="1" customWidth="1"/>
    <col min="3818" max="3818" width="14.33203125" style="1" customWidth="1"/>
    <col min="3819" max="3819" width="5.6640625" style="1" customWidth="1"/>
    <col min="3820" max="3820" width="0" style="1" hidden="1" customWidth="1"/>
    <col min="3821" max="3821" width="17.33203125" style="1" customWidth="1"/>
    <col min="3822" max="3822" width="12.6640625" style="1" customWidth="1"/>
    <col min="3823" max="3823" width="0" style="1" hidden="1" customWidth="1"/>
    <col min="3824" max="3824" width="5.33203125" style="1" customWidth="1"/>
    <col min="3825" max="3825" width="0" style="1" hidden="1" customWidth="1"/>
    <col min="3826" max="3826" width="17" style="1" customWidth="1"/>
    <col min="3827" max="3827" width="6.33203125" style="1" customWidth="1"/>
    <col min="3828" max="3828" width="0" style="1" hidden="1" customWidth="1"/>
    <col min="3829" max="3829" width="14.33203125" style="1" customWidth="1"/>
    <col min="3830" max="3830" width="7.5546875" style="1" customWidth="1"/>
    <col min="3831" max="3831" width="0" style="1" hidden="1" customWidth="1"/>
    <col min="3832" max="3833" width="14.33203125" style="1" customWidth="1"/>
    <col min="3834" max="3834" width="20.88671875" style="1" customWidth="1"/>
    <col min="3835" max="3835" width="14.44140625" style="1" customWidth="1"/>
    <col min="3836" max="3836" width="15" style="1" customWidth="1"/>
    <col min="3837" max="3837" width="2.6640625" style="1" customWidth="1"/>
    <col min="3838" max="3838" width="11.6640625" style="1" customWidth="1"/>
    <col min="3839" max="3839" width="11.5546875" style="1" customWidth="1"/>
    <col min="3840" max="3840" width="2.33203125" style="1" customWidth="1"/>
    <col min="3841" max="3841" width="41" style="1" customWidth="1"/>
    <col min="3842" max="3842" width="14.33203125" style="1" customWidth="1"/>
    <col min="3843" max="3844" width="11.5546875" style="1" customWidth="1"/>
    <col min="3845" max="3845" width="21.88671875" style="1" customWidth="1"/>
    <col min="3846" max="4037" width="11.44140625" style="1"/>
    <col min="4038" max="4038" width="21.88671875" style="1" customWidth="1"/>
    <col min="4039" max="4039" width="13.88671875" style="1" customWidth="1"/>
    <col min="4040" max="4040" width="38.6640625" style="1" customWidth="1"/>
    <col min="4041" max="4041" width="3" style="1" bestFit="1" customWidth="1"/>
    <col min="4042" max="4042" width="32.33203125" style="1" customWidth="1"/>
    <col min="4043" max="4043" width="46.33203125" style="1" customWidth="1"/>
    <col min="4044" max="4044" width="19" style="1" customWidth="1"/>
    <col min="4045" max="4045" width="0" style="1" hidden="1" customWidth="1"/>
    <col min="4046" max="4046" width="17.6640625" style="1" customWidth="1"/>
    <col min="4047" max="4047" width="0" style="1" hidden="1" customWidth="1"/>
    <col min="4048" max="4048" width="22.33203125" style="1" customWidth="1"/>
    <col min="4049" max="4049" width="5.33203125" style="1" customWidth="1"/>
    <col min="4050" max="4050" width="36.33203125" style="1" customWidth="1"/>
    <col min="4051" max="4051" width="5.6640625" style="1" customWidth="1"/>
    <col min="4052" max="4052" width="0" style="1" hidden="1" customWidth="1"/>
    <col min="4053" max="4053" width="20.6640625" style="1" customWidth="1"/>
    <col min="4054" max="4054" width="4.88671875" style="1" customWidth="1"/>
    <col min="4055" max="4055" width="0" style="1" hidden="1" customWidth="1"/>
    <col min="4056" max="4056" width="24.6640625" style="1" customWidth="1"/>
    <col min="4057" max="4057" width="12.33203125" style="1" customWidth="1"/>
    <col min="4058" max="4058" width="0" style="1" hidden="1" customWidth="1"/>
    <col min="4059" max="4059" width="3.44140625" style="1" customWidth="1"/>
    <col min="4060" max="4060" width="0" style="1" hidden="1" customWidth="1"/>
    <col min="4061" max="4061" width="17.6640625" style="1" customWidth="1"/>
    <col min="4062" max="4062" width="3.44140625" style="1" customWidth="1"/>
    <col min="4063" max="4063" width="0" style="1" hidden="1" customWidth="1"/>
    <col min="4064" max="4064" width="23.6640625" style="1" customWidth="1"/>
    <col min="4065" max="4065" width="10" style="1" customWidth="1"/>
    <col min="4066" max="4066" width="0" style="1" hidden="1" customWidth="1"/>
    <col min="4067" max="4068" width="14.6640625" style="1" customWidth="1"/>
    <col min="4069" max="4069" width="12.88671875" style="1" customWidth="1"/>
    <col min="4070" max="4070" width="3.33203125" style="1" customWidth="1"/>
    <col min="4071" max="4071" width="30.33203125" style="1" customWidth="1"/>
    <col min="4072" max="4072" width="5" style="1" customWidth="1"/>
    <col min="4073" max="4073" width="0" style="1" hidden="1" customWidth="1"/>
    <col min="4074" max="4074" width="14.33203125" style="1" customWidth="1"/>
    <col min="4075" max="4075" width="5.6640625" style="1" customWidth="1"/>
    <col min="4076" max="4076" width="0" style="1" hidden="1" customWidth="1"/>
    <col min="4077" max="4077" width="17.33203125" style="1" customWidth="1"/>
    <col min="4078" max="4078" width="12.6640625" style="1" customWidth="1"/>
    <col min="4079" max="4079" width="0" style="1" hidden="1" customWidth="1"/>
    <col min="4080" max="4080" width="5.33203125" style="1" customWidth="1"/>
    <col min="4081" max="4081" width="0" style="1" hidden="1" customWidth="1"/>
    <col min="4082" max="4082" width="17" style="1" customWidth="1"/>
    <col min="4083" max="4083" width="6.33203125" style="1" customWidth="1"/>
    <col min="4084" max="4084" width="0" style="1" hidden="1" customWidth="1"/>
    <col min="4085" max="4085" width="14.33203125" style="1" customWidth="1"/>
    <col min="4086" max="4086" width="7.5546875" style="1" customWidth="1"/>
    <col min="4087" max="4087" width="0" style="1" hidden="1" customWidth="1"/>
    <col min="4088" max="4089" width="14.33203125" style="1" customWidth="1"/>
    <col min="4090" max="4090" width="20.88671875" style="1" customWidth="1"/>
    <col min="4091" max="4091" width="14.44140625" style="1" customWidth="1"/>
    <col min="4092" max="4092" width="15" style="1" customWidth="1"/>
    <col min="4093" max="4093" width="2.6640625" style="1" customWidth="1"/>
    <col min="4094" max="4094" width="11.6640625" style="1" customWidth="1"/>
    <col min="4095" max="4095" width="11.5546875" style="1" customWidth="1"/>
    <col min="4096" max="4096" width="2.33203125" style="1" customWidth="1"/>
    <col min="4097" max="4097" width="41" style="1" customWidth="1"/>
    <col min="4098" max="4098" width="14.33203125" style="1" customWidth="1"/>
    <col min="4099" max="4100" width="11.5546875" style="1" customWidth="1"/>
    <col min="4101" max="4101" width="21.88671875" style="1" customWidth="1"/>
    <col min="4102" max="4293" width="11.44140625" style="1"/>
    <col min="4294" max="4294" width="21.88671875" style="1" customWidth="1"/>
    <col min="4295" max="4295" width="13.88671875" style="1" customWidth="1"/>
    <col min="4296" max="4296" width="38.6640625" style="1" customWidth="1"/>
    <col min="4297" max="4297" width="3" style="1" bestFit="1" customWidth="1"/>
    <col min="4298" max="4298" width="32.33203125" style="1" customWidth="1"/>
    <col min="4299" max="4299" width="46.33203125" style="1" customWidth="1"/>
    <col min="4300" max="4300" width="19" style="1" customWidth="1"/>
    <col min="4301" max="4301" width="0" style="1" hidden="1" customWidth="1"/>
    <col min="4302" max="4302" width="17.6640625" style="1" customWidth="1"/>
    <col min="4303" max="4303" width="0" style="1" hidden="1" customWidth="1"/>
    <col min="4304" max="4304" width="22.33203125" style="1" customWidth="1"/>
    <col min="4305" max="4305" width="5.33203125" style="1" customWidth="1"/>
    <col min="4306" max="4306" width="36.33203125" style="1" customWidth="1"/>
    <col min="4307" max="4307" width="5.6640625" style="1" customWidth="1"/>
    <col min="4308" max="4308" width="0" style="1" hidden="1" customWidth="1"/>
    <col min="4309" max="4309" width="20.6640625" style="1" customWidth="1"/>
    <col min="4310" max="4310" width="4.88671875" style="1" customWidth="1"/>
    <col min="4311" max="4311" width="0" style="1" hidden="1" customWidth="1"/>
    <col min="4312" max="4312" width="24.6640625" style="1" customWidth="1"/>
    <col min="4313" max="4313" width="12.33203125" style="1" customWidth="1"/>
    <col min="4314" max="4314" width="0" style="1" hidden="1" customWidth="1"/>
    <col min="4315" max="4315" width="3.44140625" style="1" customWidth="1"/>
    <col min="4316" max="4316" width="0" style="1" hidden="1" customWidth="1"/>
    <col min="4317" max="4317" width="17.6640625" style="1" customWidth="1"/>
    <col min="4318" max="4318" width="3.44140625" style="1" customWidth="1"/>
    <col min="4319" max="4319" width="0" style="1" hidden="1" customWidth="1"/>
    <col min="4320" max="4320" width="23.6640625" style="1" customWidth="1"/>
    <col min="4321" max="4321" width="10" style="1" customWidth="1"/>
    <col min="4322" max="4322" width="0" style="1" hidden="1" customWidth="1"/>
    <col min="4323" max="4324" width="14.6640625" style="1" customWidth="1"/>
    <col min="4325" max="4325" width="12.88671875" style="1" customWidth="1"/>
    <col min="4326" max="4326" width="3.33203125" style="1" customWidth="1"/>
    <col min="4327" max="4327" width="30.33203125" style="1" customWidth="1"/>
    <col min="4328" max="4328" width="5" style="1" customWidth="1"/>
    <col min="4329" max="4329" width="0" style="1" hidden="1" customWidth="1"/>
    <col min="4330" max="4330" width="14.33203125" style="1" customWidth="1"/>
    <col min="4331" max="4331" width="5.6640625" style="1" customWidth="1"/>
    <col min="4332" max="4332" width="0" style="1" hidden="1" customWidth="1"/>
    <col min="4333" max="4333" width="17.33203125" style="1" customWidth="1"/>
    <col min="4334" max="4334" width="12.6640625" style="1" customWidth="1"/>
    <col min="4335" max="4335" width="0" style="1" hidden="1" customWidth="1"/>
    <col min="4336" max="4336" width="5.33203125" style="1" customWidth="1"/>
    <col min="4337" max="4337" width="0" style="1" hidden="1" customWidth="1"/>
    <col min="4338" max="4338" width="17" style="1" customWidth="1"/>
    <col min="4339" max="4339" width="6.33203125" style="1" customWidth="1"/>
    <col min="4340" max="4340" width="0" style="1" hidden="1" customWidth="1"/>
    <col min="4341" max="4341" width="14.33203125" style="1" customWidth="1"/>
    <col min="4342" max="4342" width="7.5546875" style="1" customWidth="1"/>
    <col min="4343" max="4343" width="0" style="1" hidden="1" customWidth="1"/>
    <col min="4344" max="4345" width="14.33203125" style="1" customWidth="1"/>
    <col min="4346" max="4346" width="20.88671875" style="1" customWidth="1"/>
    <col min="4347" max="4347" width="14.44140625" style="1" customWidth="1"/>
    <col min="4348" max="4348" width="15" style="1" customWidth="1"/>
    <col min="4349" max="4349" width="2.6640625" style="1" customWidth="1"/>
    <col min="4350" max="4350" width="11.6640625" style="1" customWidth="1"/>
    <col min="4351" max="4351" width="11.5546875" style="1" customWidth="1"/>
    <col min="4352" max="4352" width="2.33203125" style="1" customWidth="1"/>
    <col min="4353" max="4353" width="41" style="1" customWidth="1"/>
    <col min="4354" max="4354" width="14.33203125" style="1" customWidth="1"/>
    <col min="4355" max="4356" width="11.5546875" style="1" customWidth="1"/>
    <col min="4357" max="4357" width="21.88671875" style="1" customWidth="1"/>
    <col min="4358" max="4549" width="11.44140625" style="1"/>
    <col min="4550" max="4550" width="21.88671875" style="1" customWidth="1"/>
    <col min="4551" max="4551" width="13.88671875" style="1" customWidth="1"/>
    <col min="4552" max="4552" width="38.6640625" style="1" customWidth="1"/>
    <col min="4553" max="4553" width="3" style="1" bestFit="1" customWidth="1"/>
    <col min="4554" max="4554" width="32.33203125" style="1" customWidth="1"/>
    <col min="4555" max="4555" width="46.33203125" style="1" customWidth="1"/>
    <col min="4556" max="4556" width="19" style="1" customWidth="1"/>
    <col min="4557" max="4557" width="0" style="1" hidden="1" customWidth="1"/>
    <col min="4558" max="4558" width="17.6640625" style="1" customWidth="1"/>
    <col min="4559" max="4559" width="0" style="1" hidden="1" customWidth="1"/>
    <col min="4560" max="4560" width="22.33203125" style="1" customWidth="1"/>
    <col min="4561" max="4561" width="5.33203125" style="1" customWidth="1"/>
    <col min="4562" max="4562" width="36.33203125" style="1" customWidth="1"/>
    <col min="4563" max="4563" width="5.6640625" style="1" customWidth="1"/>
    <col min="4564" max="4564" width="0" style="1" hidden="1" customWidth="1"/>
    <col min="4565" max="4565" width="20.6640625" style="1" customWidth="1"/>
    <col min="4566" max="4566" width="4.88671875" style="1" customWidth="1"/>
    <col min="4567" max="4567" width="0" style="1" hidden="1" customWidth="1"/>
    <col min="4568" max="4568" width="24.6640625" style="1" customWidth="1"/>
    <col min="4569" max="4569" width="12.33203125" style="1" customWidth="1"/>
    <col min="4570" max="4570" width="0" style="1" hidden="1" customWidth="1"/>
    <col min="4571" max="4571" width="3.44140625" style="1" customWidth="1"/>
    <col min="4572" max="4572" width="0" style="1" hidden="1" customWidth="1"/>
    <col min="4573" max="4573" width="17.6640625" style="1" customWidth="1"/>
    <col min="4574" max="4574" width="3.44140625" style="1" customWidth="1"/>
    <col min="4575" max="4575" width="0" style="1" hidden="1" customWidth="1"/>
    <col min="4576" max="4576" width="23.6640625" style="1" customWidth="1"/>
    <col min="4577" max="4577" width="10" style="1" customWidth="1"/>
    <col min="4578" max="4578" width="0" style="1" hidden="1" customWidth="1"/>
    <col min="4579" max="4580" width="14.6640625" style="1" customWidth="1"/>
    <col min="4581" max="4581" width="12.88671875" style="1" customWidth="1"/>
    <col min="4582" max="4582" width="3.33203125" style="1" customWidth="1"/>
    <col min="4583" max="4583" width="30.33203125" style="1" customWidth="1"/>
    <col min="4584" max="4584" width="5" style="1" customWidth="1"/>
    <col min="4585" max="4585" width="0" style="1" hidden="1" customWidth="1"/>
    <col min="4586" max="4586" width="14.33203125" style="1" customWidth="1"/>
    <col min="4587" max="4587" width="5.6640625" style="1" customWidth="1"/>
    <col min="4588" max="4588" width="0" style="1" hidden="1" customWidth="1"/>
    <col min="4589" max="4589" width="17.33203125" style="1" customWidth="1"/>
    <col min="4590" max="4590" width="12.6640625" style="1" customWidth="1"/>
    <col min="4591" max="4591" width="0" style="1" hidden="1" customWidth="1"/>
    <col min="4592" max="4592" width="5.33203125" style="1" customWidth="1"/>
    <col min="4593" max="4593" width="0" style="1" hidden="1" customWidth="1"/>
    <col min="4594" max="4594" width="17" style="1" customWidth="1"/>
    <col min="4595" max="4595" width="6.33203125" style="1" customWidth="1"/>
    <col min="4596" max="4596" width="0" style="1" hidden="1" customWidth="1"/>
    <col min="4597" max="4597" width="14.33203125" style="1" customWidth="1"/>
    <col min="4598" max="4598" width="7.5546875" style="1" customWidth="1"/>
    <col min="4599" max="4599" width="0" style="1" hidden="1" customWidth="1"/>
    <col min="4600" max="4601" width="14.33203125" style="1" customWidth="1"/>
    <col min="4602" max="4602" width="20.88671875" style="1" customWidth="1"/>
    <col min="4603" max="4603" width="14.44140625" style="1" customWidth="1"/>
    <col min="4604" max="4604" width="15" style="1" customWidth="1"/>
    <col min="4605" max="4605" width="2.6640625" style="1" customWidth="1"/>
    <col min="4606" max="4606" width="11.6640625" style="1" customWidth="1"/>
    <col min="4607" max="4607" width="11.5546875" style="1" customWidth="1"/>
    <col min="4608" max="4608" width="2.33203125" style="1" customWidth="1"/>
    <col min="4609" max="4609" width="41" style="1" customWidth="1"/>
    <col min="4610" max="4610" width="14.33203125" style="1" customWidth="1"/>
    <col min="4611" max="4612" width="11.5546875" style="1" customWidth="1"/>
    <col min="4613" max="4613" width="21.88671875" style="1" customWidth="1"/>
    <col min="4614" max="4805" width="11.44140625" style="1"/>
    <col min="4806" max="4806" width="21.88671875" style="1" customWidth="1"/>
    <col min="4807" max="4807" width="13.88671875" style="1" customWidth="1"/>
    <col min="4808" max="4808" width="38.6640625" style="1" customWidth="1"/>
    <col min="4809" max="4809" width="3" style="1" bestFit="1" customWidth="1"/>
    <col min="4810" max="4810" width="32.33203125" style="1" customWidth="1"/>
    <col min="4811" max="4811" width="46.33203125" style="1" customWidth="1"/>
    <col min="4812" max="4812" width="19" style="1" customWidth="1"/>
    <col min="4813" max="4813" width="0" style="1" hidden="1" customWidth="1"/>
    <col min="4814" max="4814" width="17.6640625" style="1" customWidth="1"/>
    <col min="4815" max="4815" width="0" style="1" hidden="1" customWidth="1"/>
    <col min="4816" max="4816" width="22.33203125" style="1" customWidth="1"/>
    <col min="4817" max="4817" width="5.33203125" style="1" customWidth="1"/>
    <col min="4818" max="4818" width="36.33203125" style="1" customWidth="1"/>
    <col min="4819" max="4819" width="5.6640625" style="1" customWidth="1"/>
    <col min="4820" max="4820" width="0" style="1" hidden="1" customWidth="1"/>
    <col min="4821" max="4821" width="20.6640625" style="1" customWidth="1"/>
    <col min="4822" max="4822" width="4.88671875" style="1" customWidth="1"/>
    <col min="4823" max="4823" width="0" style="1" hidden="1" customWidth="1"/>
    <col min="4824" max="4824" width="24.6640625" style="1" customWidth="1"/>
    <col min="4825" max="4825" width="12.33203125" style="1" customWidth="1"/>
    <col min="4826" max="4826" width="0" style="1" hidden="1" customWidth="1"/>
    <col min="4827" max="4827" width="3.44140625" style="1" customWidth="1"/>
    <col min="4828" max="4828" width="0" style="1" hidden="1" customWidth="1"/>
    <col min="4829" max="4829" width="17.6640625" style="1" customWidth="1"/>
    <col min="4830" max="4830" width="3.44140625" style="1" customWidth="1"/>
    <col min="4831" max="4831" width="0" style="1" hidden="1" customWidth="1"/>
    <col min="4832" max="4832" width="23.6640625" style="1" customWidth="1"/>
    <col min="4833" max="4833" width="10" style="1" customWidth="1"/>
    <col min="4834" max="4834" width="0" style="1" hidden="1" customWidth="1"/>
    <col min="4835" max="4836" width="14.6640625" style="1" customWidth="1"/>
    <col min="4837" max="4837" width="12.88671875" style="1" customWidth="1"/>
    <col min="4838" max="4838" width="3.33203125" style="1" customWidth="1"/>
    <col min="4839" max="4839" width="30.33203125" style="1" customWidth="1"/>
    <col min="4840" max="4840" width="5" style="1" customWidth="1"/>
    <col min="4841" max="4841" width="0" style="1" hidden="1" customWidth="1"/>
    <col min="4842" max="4842" width="14.33203125" style="1" customWidth="1"/>
    <col min="4843" max="4843" width="5.6640625" style="1" customWidth="1"/>
    <col min="4844" max="4844" width="0" style="1" hidden="1" customWidth="1"/>
    <col min="4845" max="4845" width="17.33203125" style="1" customWidth="1"/>
    <col min="4846" max="4846" width="12.6640625" style="1" customWidth="1"/>
    <col min="4847" max="4847" width="0" style="1" hidden="1" customWidth="1"/>
    <col min="4848" max="4848" width="5.33203125" style="1" customWidth="1"/>
    <col min="4849" max="4849" width="0" style="1" hidden="1" customWidth="1"/>
    <col min="4850" max="4850" width="17" style="1" customWidth="1"/>
    <col min="4851" max="4851" width="6.33203125" style="1" customWidth="1"/>
    <col min="4852" max="4852" width="0" style="1" hidden="1" customWidth="1"/>
    <col min="4853" max="4853" width="14.33203125" style="1" customWidth="1"/>
    <col min="4854" max="4854" width="7.5546875" style="1" customWidth="1"/>
    <col min="4855" max="4855" width="0" style="1" hidden="1" customWidth="1"/>
    <col min="4856" max="4857" width="14.33203125" style="1" customWidth="1"/>
    <col min="4858" max="4858" width="20.88671875" style="1" customWidth="1"/>
    <col min="4859" max="4859" width="14.44140625" style="1" customWidth="1"/>
    <col min="4860" max="4860" width="15" style="1" customWidth="1"/>
    <col min="4861" max="4861" width="2.6640625" style="1" customWidth="1"/>
    <col min="4862" max="4862" width="11.6640625" style="1" customWidth="1"/>
    <col min="4863" max="4863" width="11.5546875" style="1" customWidth="1"/>
    <col min="4864" max="4864" width="2.33203125" style="1" customWidth="1"/>
    <col min="4865" max="4865" width="41" style="1" customWidth="1"/>
    <col min="4866" max="4866" width="14.33203125" style="1" customWidth="1"/>
    <col min="4867" max="4868" width="11.5546875" style="1" customWidth="1"/>
    <col min="4869" max="4869" width="21.88671875" style="1" customWidth="1"/>
    <col min="4870" max="5061" width="11.44140625" style="1"/>
    <col min="5062" max="5062" width="21.88671875" style="1" customWidth="1"/>
    <col min="5063" max="5063" width="13.88671875" style="1" customWidth="1"/>
    <col min="5064" max="5064" width="38.6640625" style="1" customWidth="1"/>
    <col min="5065" max="5065" width="3" style="1" bestFit="1" customWidth="1"/>
    <col min="5066" max="5066" width="32.33203125" style="1" customWidth="1"/>
    <col min="5067" max="5067" width="46.33203125" style="1" customWidth="1"/>
    <col min="5068" max="5068" width="19" style="1" customWidth="1"/>
    <col min="5069" max="5069" width="0" style="1" hidden="1" customWidth="1"/>
    <col min="5070" max="5070" width="17.6640625" style="1" customWidth="1"/>
    <col min="5071" max="5071" width="0" style="1" hidden="1" customWidth="1"/>
    <col min="5072" max="5072" width="22.33203125" style="1" customWidth="1"/>
    <col min="5073" max="5073" width="5.33203125" style="1" customWidth="1"/>
    <col min="5074" max="5074" width="36.33203125" style="1" customWidth="1"/>
    <col min="5075" max="5075" width="5.6640625" style="1" customWidth="1"/>
    <col min="5076" max="5076" width="0" style="1" hidden="1" customWidth="1"/>
    <col min="5077" max="5077" width="20.6640625" style="1" customWidth="1"/>
    <col min="5078" max="5078" width="4.88671875" style="1" customWidth="1"/>
    <col min="5079" max="5079" width="0" style="1" hidden="1" customWidth="1"/>
    <col min="5080" max="5080" width="24.6640625" style="1" customWidth="1"/>
    <col min="5081" max="5081" width="12.33203125" style="1" customWidth="1"/>
    <col min="5082" max="5082" width="0" style="1" hidden="1" customWidth="1"/>
    <col min="5083" max="5083" width="3.44140625" style="1" customWidth="1"/>
    <col min="5084" max="5084" width="0" style="1" hidden="1" customWidth="1"/>
    <col min="5085" max="5085" width="17.6640625" style="1" customWidth="1"/>
    <col min="5086" max="5086" width="3.44140625" style="1" customWidth="1"/>
    <col min="5087" max="5087" width="0" style="1" hidden="1" customWidth="1"/>
    <col min="5088" max="5088" width="23.6640625" style="1" customWidth="1"/>
    <col min="5089" max="5089" width="10" style="1" customWidth="1"/>
    <col min="5090" max="5090" width="0" style="1" hidden="1" customWidth="1"/>
    <col min="5091" max="5092" width="14.6640625" style="1" customWidth="1"/>
    <col min="5093" max="5093" width="12.88671875" style="1" customWidth="1"/>
    <col min="5094" max="5094" width="3.33203125" style="1" customWidth="1"/>
    <col min="5095" max="5095" width="30.33203125" style="1" customWidth="1"/>
    <col min="5096" max="5096" width="5" style="1" customWidth="1"/>
    <col min="5097" max="5097" width="0" style="1" hidden="1" customWidth="1"/>
    <col min="5098" max="5098" width="14.33203125" style="1" customWidth="1"/>
    <col min="5099" max="5099" width="5.6640625" style="1" customWidth="1"/>
    <col min="5100" max="5100" width="0" style="1" hidden="1" customWidth="1"/>
    <col min="5101" max="5101" width="17.33203125" style="1" customWidth="1"/>
    <col min="5102" max="5102" width="12.6640625" style="1" customWidth="1"/>
    <col min="5103" max="5103" width="0" style="1" hidden="1" customWidth="1"/>
    <col min="5104" max="5104" width="5.33203125" style="1" customWidth="1"/>
    <col min="5105" max="5105" width="0" style="1" hidden="1" customWidth="1"/>
    <col min="5106" max="5106" width="17" style="1" customWidth="1"/>
    <col min="5107" max="5107" width="6.33203125" style="1" customWidth="1"/>
    <col min="5108" max="5108" width="0" style="1" hidden="1" customWidth="1"/>
    <col min="5109" max="5109" width="14.33203125" style="1" customWidth="1"/>
    <col min="5110" max="5110" width="7.5546875" style="1" customWidth="1"/>
    <col min="5111" max="5111" width="0" style="1" hidden="1" customWidth="1"/>
    <col min="5112" max="5113" width="14.33203125" style="1" customWidth="1"/>
    <col min="5114" max="5114" width="20.88671875" style="1" customWidth="1"/>
    <col min="5115" max="5115" width="14.44140625" style="1" customWidth="1"/>
    <col min="5116" max="5116" width="15" style="1" customWidth="1"/>
    <col min="5117" max="5117" width="2.6640625" style="1" customWidth="1"/>
    <col min="5118" max="5118" width="11.6640625" style="1" customWidth="1"/>
    <col min="5119" max="5119" width="11.5546875" style="1" customWidth="1"/>
    <col min="5120" max="5120" width="2.33203125" style="1" customWidth="1"/>
    <col min="5121" max="5121" width="41" style="1" customWidth="1"/>
    <col min="5122" max="5122" width="14.33203125" style="1" customWidth="1"/>
    <col min="5123" max="5124" width="11.5546875" style="1" customWidth="1"/>
    <col min="5125" max="5125" width="21.88671875" style="1" customWidth="1"/>
    <col min="5126" max="5317" width="11.44140625" style="1"/>
    <col min="5318" max="5318" width="21.88671875" style="1" customWidth="1"/>
    <col min="5319" max="5319" width="13.88671875" style="1" customWidth="1"/>
    <col min="5320" max="5320" width="38.6640625" style="1" customWidth="1"/>
    <col min="5321" max="5321" width="3" style="1" bestFit="1" customWidth="1"/>
    <col min="5322" max="5322" width="32.33203125" style="1" customWidth="1"/>
    <col min="5323" max="5323" width="46.33203125" style="1" customWidth="1"/>
    <col min="5324" max="5324" width="19" style="1" customWidth="1"/>
    <col min="5325" max="5325" width="0" style="1" hidden="1" customWidth="1"/>
    <col min="5326" max="5326" width="17.6640625" style="1" customWidth="1"/>
    <col min="5327" max="5327" width="0" style="1" hidden="1" customWidth="1"/>
    <col min="5328" max="5328" width="22.33203125" style="1" customWidth="1"/>
    <col min="5329" max="5329" width="5.33203125" style="1" customWidth="1"/>
    <col min="5330" max="5330" width="36.33203125" style="1" customWidth="1"/>
    <col min="5331" max="5331" width="5.6640625" style="1" customWidth="1"/>
    <col min="5332" max="5332" width="0" style="1" hidden="1" customWidth="1"/>
    <col min="5333" max="5333" width="20.6640625" style="1" customWidth="1"/>
    <col min="5334" max="5334" width="4.88671875" style="1" customWidth="1"/>
    <col min="5335" max="5335" width="0" style="1" hidden="1" customWidth="1"/>
    <col min="5336" max="5336" width="24.6640625" style="1" customWidth="1"/>
    <col min="5337" max="5337" width="12.33203125" style="1" customWidth="1"/>
    <col min="5338" max="5338" width="0" style="1" hidden="1" customWidth="1"/>
    <col min="5339" max="5339" width="3.44140625" style="1" customWidth="1"/>
    <col min="5340" max="5340" width="0" style="1" hidden="1" customWidth="1"/>
    <col min="5341" max="5341" width="17.6640625" style="1" customWidth="1"/>
    <col min="5342" max="5342" width="3.44140625" style="1" customWidth="1"/>
    <col min="5343" max="5343" width="0" style="1" hidden="1" customWidth="1"/>
    <col min="5344" max="5344" width="23.6640625" style="1" customWidth="1"/>
    <col min="5345" max="5345" width="10" style="1" customWidth="1"/>
    <col min="5346" max="5346" width="0" style="1" hidden="1" customWidth="1"/>
    <col min="5347" max="5348" width="14.6640625" style="1" customWidth="1"/>
    <col min="5349" max="5349" width="12.88671875" style="1" customWidth="1"/>
    <col min="5350" max="5350" width="3.33203125" style="1" customWidth="1"/>
    <col min="5351" max="5351" width="30.33203125" style="1" customWidth="1"/>
    <col min="5352" max="5352" width="5" style="1" customWidth="1"/>
    <col min="5353" max="5353" width="0" style="1" hidden="1" customWidth="1"/>
    <col min="5354" max="5354" width="14.33203125" style="1" customWidth="1"/>
    <col min="5355" max="5355" width="5.6640625" style="1" customWidth="1"/>
    <col min="5356" max="5356" width="0" style="1" hidden="1" customWidth="1"/>
    <col min="5357" max="5357" width="17.33203125" style="1" customWidth="1"/>
    <col min="5358" max="5358" width="12.6640625" style="1" customWidth="1"/>
    <col min="5359" max="5359" width="0" style="1" hidden="1" customWidth="1"/>
    <col min="5360" max="5360" width="5.33203125" style="1" customWidth="1"/>
    <col min="5361" max="5361" width="0" style="1" hidden="1" customWidth="1"/>
    <col min="5362" max="5362" width="17" style="1" customWidth="1"/>
    <col min="5363" max="5363" width="6.33203125" style="1" customWidth="1"/>
    <col min="5364" max="5364" width="0" style="1" hidden="1" customWidth="1"/>
    <col min="5365" max="5365" width="14.33203125" style="1" customWidth="1"/>
    <col min="5366" max="5366" width="7.5546875" style="1" customWidth="1"/>
    <col min="5367" max="5367" width="0" style="1" hidden="1" customWidth="1"/>
    <col min="5368" max="5369" width="14.33203125" style="1" customWidth="1"/>
    <col min="5370" max="5370" width="20.88671875" style="1" customWidth="1"/>
    <col min="5371" max="5371" width="14.44140625" style="1" customWidth="1"/>
    <col min="5372" max="5372" width="15" style="1" customWidth="1"/>
    <col min="5373" max="5373" width="2.6640625" style="1" customWidth="1"/>
    <col min="5374" max="5374" width="11.6640625" style="1" customWidth="1"/>
    <col min="5375" max="5375" width="11.5546875" style="1" customWidth="1"/>
    <col min="5376" max="5376" width="2.33203125" style="1" customWidth="1"/>
    <col min="5377" max="5377" width="41" style="1" customWidth="1"/>
    <col min="5378" max="5378" width="14.33203125" style="1" customWidth="1"/>
    <col min="5379" max="5380" width="11.5546875" style="1" customWidth="1"/>
    <col min="5381" max="5381" width="21.88671875" style="1" customWidth="1"/>
    <col min="5382" max="5573" width="11.44140625" style="1"/>
    <col min="5574" max="5574" width="21.88671875" style="1" customWidth="1"/>
    <col min="5575" max="5575" width="13.88671875" style="1" customWidth="1"/>
    <col min="5576" max="5576" width="38.6640625" style="1" customWidth="1"/>
    <col min="5577" max="5577" width="3" style="1" bestFit="1" customWidth="1"/>
    <col min="5578" max="5578" width="32.33203125" style="1" customWidth="1"/>
    <col min="5579" max="5579" width="46.33203125" style="1" customWidth="1"/>
    <col min="5580" max="5580" width="19" style="1" customWidth="1"/>
    <col min="5581" max="5581" width="0" style="1" hidden="1" customWidth="1"/>
    <col min="5582" max="5582" width="17.6640625" style="1" customWidth="1"/>
    <col min="5583" max="5583" width="0" style="1" hidden="1" customWidth="1"/>
    <col min="5584" max="5584" width="22.33203125" style="1" customWidth="1"/>
    <col min="5585" max="5585" width="5.33203125" style="1" customWidth="1"/>
    <col min="5586" max="5586" width="36.33203125" style="1" customWidth="1"/>
    <col min="5587" max="5587" width="5.6640625" style="1" customWidth="1"/>
    <col min="5588" max="5588" width="0" style="1" hidden="1" customWidth="1"/>
    <col min="5589" max="5589" width="20.6640625" style="1" customWidth="1"/>
    <col min="5590" max="5590" width="4.88671875" style="1" customWidth="1"/>
    <col min="5591" max="5591" width="0" style="1" hidden="1" customWidth="1"/>
    <col min="5592" max="5592" width="24.6640625" style="1" customWidth="1"/>
    <col min="5593" max="5593" width="12.33203125" style="1" customWidth="1"/>
    <col min="5594" max="5594" width="0" style="1" hidden="1" customWidth="1"/>
    <col min="5595" max="5595" width="3.44140625" style="1" customWidth="1"/>
    <col min="5596" max="5596" width="0" style="1" hidden="1" customWidth="1"/>
    <col min="5597" max="5597" width="17.6640625" style="1" customWidth="1"/>
    <col min="5598" max="5598" width="3.44140625" style="1" customWidth="1"/>
    <col min="5599" max="5599" width="0" style="1" hidden="1" customWidth="1"/>
    <col min="5600" max="5600" width="23.6640625" style="1" customWidth="1"/>
    <col min="5601" max="5601" width="10" style="1" customWidth="1"/>
    <col min="5602" max="5602" width="0" style="1" hidden="1" customWidth="1"/>
    <col min="5603" max="5604" width="14.6640625" style="1" customWidth="1"/>
    <col min="5605" max="5605" width="12.88671875" style="1" customWidth="1"/>
    <col min="5606" max="5606" width="3.33203125" style="1" customWidth="1"/>
    <col min="5607" max="5607" width="30.33203125" style="1" customWidth="1"/>
    <col min="5608" max="5608" width="5" style="1" customWidth="1"/>
    <col min="5609" max="5609" width="0" style="1" hidden="1" customWidth="1"/>
    <col min="5610" max="5610" width="14.33203125" style="1" customWidth="1"/>
    <col min="5611" max="5611" width="5.6640625" style="1" customWidth="1"/>
    <col min="5612" max="5612" width="0" style="1" hidden="1" customWidth="1"/>
    <col min="5613" max="5613" width="17.33203125" style="1" customWidth="1"/>
    <col min="5614" max="5614" width="12.6640625" style="1" customWidth="1"/>
    <col min="5615" max="5615" width="0" style="1" hidden="1" customWidth="1"/>
    <col min="5616" max="5616" width="5.33203125" style="1" customWidth="1"/>
    <col min="5617" max="5617" width="0" style="1" hidden="1" customWidth="1"/>
    <col min="5618" max="5618" width="17" style="1" customWidth="1"/>
    <col min="5619" max="5619" width="6.33203125" style="1" customWidth="1"/>
    <col min="5620" max="5620" width="0" style="1" hidden="1" customWidth="1"/>
    <col min="5621" max="5621" width="14.33203125" style="1" customWidth="1"/>
    <col min="5622" max="5622" width="7.5546875" style="1" customWidth="1"/>
    <col min="5623" max="5623" width="0" style="1" hidden="1" customWidth="1"/>
    <col min="5624" max="5625" width="14.33203125" style="1" customWidth="1"/>
    <col min="5626" max="5626" width="20.88671875" style="1" customWidth="1"/>
    <col min="5627" max="5627" width="14.44140625" style="1" customWidth="1"/>
    <col min="5628" max="5628" width="15" style="1" customWidth="1"/>
    <col min="5629" max="5629" width="2.6640625" style="1" customWidth="1"/>
    <col min="5630" max="5630" width="11.6640625" style="1" customWidth="1"/>
    <col min="5631" max="5631" width="11.5546875" style="1" customWidth="1"/>
    <col min="5632" max="5632" width="2.33203125" style="1" customWidth="1"/>
    <col min="5633" max="5633" width="41" style="1" customWidth="1"/>
    <col min="5634" max="5634" width="14.33203125" style="1" customWidth="1"/>
    <col min="5635" max="5636" width="11.5546875" style="1" customWidth="1"/>
    <col min="5637" max="5637" width="21.88671875" style="1" customWidth="1"/>
    <col min="5638" max="5829" width="11.44140625" style="1"/>
    <col min="5830" max="5830" width="21.88671875" style="1" customWidth="1"/>
    <col min="5831" max="5831" width="13.88671875" style="1" customWidth="1"/>
    <col min="5832" max="5832" width="38.6640625" style="1" customWidth="1"/>
    <col min="5833" max="5833" width="3" style="1" bestFit="1" customWidth="1"/>
    <col min="5834" max="5834" width="32.33203125" style="1" customWidth="1"/>
    <col min="5835" max="5835" width="46.33203125" style="1" customWidth="1"/>
    <col min="5836" max="5836" width="19" style="1" customWidth="1"/>
    <col min="5837" max="5837" width="0" style="1" hidden="1" customWidth="1"/>
    <col min="5838" max="5838" width="17.6640625" style="1" customWidth="1"/>
    <col min="5839" max="5839" width="0" style="1" hidden="1" customWidth="1"/>
    <col min="5840" max="5840" width="22.33203125" style="1" customWidth="1"/>
    <col min="5841" max="5841" width="5.33203125" style="1" customWidth="1"/>
    <col min="5842" max="5842" width="36.33203125" style="1" customWidth="1"/>
    <col min="5843" max="5843" width="5.6640625" style="1" customWidth="1"/>
    <col min="5844" max="5844" width="0" style="1" hidden="1" customWidth="1"/>
    <col min="5845" max="5845" width="20.6640625" style="1" customWidth="1"/>
    <col min="5846" max="5846" width="4.88671875" style="1" customWidth="1"/>
    <col min="5847" max="5847" width="0" style="1" hidden="1" customWidth="1"/>
    <col min="5848" max="5848" width="24.6640625" style="1" customWidth="1"/>
    <col min="5849" max="5849" width="12.33203125" style="1" customWidth="1"/>
    <col min="5850" max="5850" width="0" style="1" hidden="1" customWidth="1"/>
    <col min="5851" max="5851" width="3.44140625" style="1" customWidth="1"/>
    <col min="5852" max="5852" width="0" style="1" hidden="1" customWidth="1"/>
    <col min="5853" max="5853" width="17.6640625" style="1" customWidth="1"/>
    <col min="5854" max="5854" width="3.44140625" style="1" customWidth="1"/>
    <col min="5855" max="5855" width="0" style="1" hidden="1" customWidth="1"/>
    <col min="5856" max="5856" width="23.6640625" style="1" customWidth="1"/>
    <col min="5857" max="5857" width="10" style="1" customWidth="1"/>
    <col min="5858" max="5858" width="0" style="1" hidden="1" customWidth="1"/>
    <col min="5859" max="5860" width="14.6640625" style="1" customWidth="1"/>
    <col min="5861" max="5861" width="12.88671875" style="1" customWidth="1"/>
    <col min="5862" max="5862" width="3.33203125" style="1" customWidth="1"/>
    <col min="5863" max="5863" width="30.33203125" style="1" customWidth="1"/>
    <col min="5864" max="5864" width="5" style="1" customWidth="1"/>
    <col min="5865" max="5865" width="0" style="1" hidden="1" customWidth="1"/>
    <col min="5866" max="5866" width="14.33203125" style="1" customWidth="1"/>
    <col min="5867" max="5867" width="5.6640625" style="1" customWidth="1"/>
    <col min="5868" max="5868" width="0" style="1" hidden="1" customWidth="1"/>
    <col min="5869" max="5869" width="17.33203125" style="1" customWidth="1"/>
    <col min="5870" max="5870" width="12.6640625" style="1" customWidth="1"/>
    <col min="5871" max="5871" width="0" style="1" hidden="1" customWidth="1"/>
    <col min="5872" max="5872" width="5.33203125" style="1" customWidth="1"/>
    <col min="5873" max="5873" width="0" style="1" hidden="1" customWidth="1"/>
    <col min="5874" max="5874" width="17" style="1" customWidth="1"/>
    <col min="5875" max="5875" width="6.33203125" style="1" customWidth="1"/>
    <col min="5876" max="5876" width="0" style="1" hidden="1" customWidth="1"/>
    <col min="5877" max="5877" width="14.33203125" style="1" customWidth="1"/>
    <col min="5878" max="5878" width="7.5546875" style="1" customWidth="1"/>
    <col min="5879" max="5879" width="0" style="1" hidden="1" customWidth="1"/>
    <col min="5880" max="5881" width="14.33203125" style="1" customWidth="1"/>
    <col min="5882" max="5882" width="20.88671875" style="1" customWidth="1"/>
    <col min="5883" max="5883" width="14.44140625" style="1" customWidth="1"/>
    <col min="5884" max="5884" width="15" style="1" customWidth="1"/>
    <col min="5885" max="5885" width="2.6640625" style="1" customWidth="1"/>
    <col min="5886" max="5886" width="11.6640625" style="1" customWidth="1"/>
    <col min="5887" max="5887" width="11.5546875" style="1" customWidth="1"/>
    <col min="5888" max="5888" width="2.33203125" style="1" customWidth="1"/>
    <col min="5889" max="5889" width="41" style="1" customWidth="1"/>
    <col min="5890" max="5890" width="14.33203125" style="1" customWidth="1"/>
    <col min="5891" max="5892" width="11.5546875" style="1" customWidth="1"/>
    <col min="5893" max="5893" width="21.88671875" style="1" customWidth="1"/>
    <col min="5894" max="6085" width="11.44140625" style="1"/>
    <col min="6086" max="6086" width="21.88671875" style="1" customWidth="1"/>
    <col min="6087" max="6087" width="13.88671875" style="1" customWidth="1"/>
    <col min="6088" max="6088" width="38.6640625" style="1" customWidth="1"/>
    <col min="6089" max="6089" width="3" style="1" bestFit="1" customWidth="1"/>
    <col min="6090" max="6090" width="32.33203125" style="1" customWidth="1"/>
    <col min="6091" max="6091" width="46.33203125" style="1" customWidth="1"/>
    <col min="6092" max="6092" width="19" style="1" customWidth="1"/>
    <col min="6093" max="6093" width="0" style="1" hidden="1" customWidth="1"/>
    <col min="6094" max="6094" width="17.6640625" style="1" customWidth="1"/>
    <col min="6095" max="6095" width="0" style="1" hidden="1" customWidth="1"/>
    <col min="6096" max="6096" width="22.33203125" style="1" customWidth="1"/>
    <col min="6097" max="6097" width="5.33203125" style="1" customWidth="1"/>
    <col min="6098" max="6098" width="36.33203125" style="1" customWidth="1"/>
    <col min="6099" max="6099" width="5.6640625" style="1" customWidth="1"/>
    <col min="6100" max="6100" width="0" style="1" hidden="1" customWidth="1"/>
    <col min="6101" max="6101" width="20.6640625" style="1" customWidth="1"/>
    <col min="6102" max="6102" width="4.88671875" style="1" customWidth="1"/>
    <col min="6103" max="6103" width="0" style="1" hidden="1" customWidth="1"/>
    <col min="6104" max="6104" width="24.6640625" style="1" customWidth="1"/>
    <col min="6105" max="6105" width="12.33203125" style="1" customWidth="1"/>
    <col min="6106" max="6106" width="0" style="1" hidden="1" customWidth="1"/>
    <col min="6107" max="6107" width="3.44140625" style="1" customWidth="1"/>
    <col min="6108" max="6108" width="0" style="1" hidden="1" customWidth="1"/>
    <col min="6109" max="6109" width="17.6640625" style="1" customWidth="1"/>
    <col min="6110" max="6110" width="3.44140625" style="1" customWidth="1"/>
    <col min="6111" max="6111" width="0" style="1" hidden="1" customWidth="1"/>
    <col min="6112" max="6112" width="23.6640625" style="1" customWidth="1"/>
    <col min="6113" max="6113" width="10" style="1" customWidth="1"/>
    <col min="6114" max="6114" width="0" style="1" hidden="1" customWidth="1"/>
    <col min="6115" max="6116" width="14.6640625" style="1" customWidth="1"/>
    <col min="6117" max="6117" width="12.88671875" style="1" customWidth="1"/>
    <col min="6118" max="6118" width="3.33203125" style="1" customWidth="1"/>
    <col min="6119" max="6119" width="30.33203125" style="1" customWidth="1"/>
    <col min="6120" max="6120" width="5" style="1" customWidth="1"/>
    <col min="6121" max="6121" width="0" style="1" hidden="1" customWidth="1"/>
    <col min="6122" max="6122" width="14.33203125" style="1" customWidth="1"/>
    <col min="6123" max="6123" width="5.6640625" style="1" customWidth="1"/>
    <col min="6124" max="6124" width="0" style="1" hidden="1" customWidth="1"/>
    <col min="6125" max="6125" width="17.33203125" style="1" customWidth="1"/>
    <col min="6126" max="6126" width="12.6640625" style="1" customWidth="1"/>
    <col min="6127" max="6127" width="0" style="1" hidden="1" customWidth="1"/>
    <col min="6128" max="6128" width="5.33203125" style="1" customWidth="1"/>
    <col min="6129" max="6129" width="0" style="1" hidden="1" customWidth="1"/>
    <col min="6130" max="6130" width="17" style="1" customWidth="1"/>
    <col min="6131" max="6131" width="6.33203125" style="1" customWidth="1"/>
    <col min="6132" max="6132" width="0" style="1" hidden="1" customWidth="1"/>
    <col min="6133" max="6133" width="14.33203125" style="1" customWidth="1"/>
    <col min="6134" max="6134" width="7.5546875" style="1" customWidth="1"/>
    <col min="6135" max="6135" width="0" style="1" hidden="1" customWidth="1"/>
    <col min="6136" max="6137" width="14.33203125" style="1" customWidth="1"/>
    <col min="6138" max="6138" width="20.88671875" style="1" customWidth="1"/>
    <col min="6139" max="6139" width="14.44140625" style="1" customWidth="1"/>
    <col min="6140" max="6140" width="15" style="1" customWidth="1"/>
    <col min="6141" max="6141" width="2.6640625" style="1" customWidth="1"/>
    <col min="6142" max="6142" width="11.6640625" style="1" customWidth="1"/>
    <col min="6143" max="6143" width="11.5546875" style="1" customWidth="1"/>
    <col min="6144" max="6144" width="2.33203125" style="1" customWidth="1"/>
    <col min="6145" max="6145" width="41" style="1" customWidth="1"/>
    <col min="6146" max="6146" width="14.33203125" style="1" customWidth="1"/>
    <col min="6147" max="6148" width="11.5546875" style="1" customWidth="1"/>
    <col min="6149" max="6149" width="21.88671875" style="1" customWidth="1"/>
    <col min="6150" max="6341" width="11.44140625" style="1"/>
    <col min="6342" max="6342" width="21.88671875" style="1" customWidth="1"/>
    <col min="6343" max="6343" width="13.88671875" style="1" customWidth="1"/>
    <col min="6344" max="6344" width="38.6640625" style="1" customWidth="1"/>
    <col min="6345" max="6345" width="3" style="1" bestFit="1" customWidth="1"/>
    <col min="6346" max="6346" width="32.33203125" style="1" customWidth="1"/>
    <col min="6347" max="6347" width="46.33203125" style="1" customWidth="1"/>
    <col min="6348" max="6348" width="19" style="1" customWidth="1"/>
    <col min="6349" max="6349" width="0" style="1" hidden="1" customWidth="1"/>
    <col min="6350" max="6350" width="17.6640625" style="1" customWidth="1"/>
    <col min="6351" max="6351" width="0" style="1" hidden="1" customWidth="1"/>
    <col min="6352" max="6352" width="22.33203125" style="1" customWidth="1"/>
    <col min="6353" max="6353" width="5.33203125" style="1" customWidth="1"/>
    <col min="6354" max="6354" width="36.33203125" style="1" customWidth="1"/>
    <col min="6355" max="6355" width="5.6640625" style="1" customWidth="1"/>
    <col min="6356" max="6356" width="0" style="1" hidden="1" customWidth="1"/>
    <col min="6357" max="6357" width="20.6640625" style="1" customWidth="1"/>
    <col min="6358" max="6358" width="4.88671875" style="1" customWidth="1"/>
    <col min="6359" max="6359" width="0" style="1" hidden="1" customWidth="1"/>
    <col min="6360" max="6360" width="24.6640625" style="1" customWidth="1"/>
    <col min="6361" max="6361" width="12.33203125" style="1" customWidth="1"/>
    <col min="6362" max="6362" width="0" style="1" hidden="1" customWidth="1"/>
    <col min="6363" max="6363" width="3.44140625" style="1" customWidth="1"/>
    <col min="6364" max="6364" width="0" style="1" hidden="1" customWidth="1"/>
    <col min="6365" max="6365" width="17.6640625" style="1" customWidth="1"/>
    <col min="6366" max="6366" width="3.44140625" style="1" customWidth="1"/>
    <col min="6367" max="6367" width="0" style="1" hidden="1" customWidth="1"/>
    <col min="6368" max="6368" width="23.6640625" style="1" customWidth="1"/>
    <col min="6369" max="6369" width="10" style="1" customWidth="1"/>
    <col min="6370" max="6370" width="0" style="1" hidden="1" customWidth="1"/>
    <col min="6371" max="6372" width="14.6640625" style="1" customWidth="1"/>
    <col min="6373" max="6373" width="12.88671875" style="1" customWidth="1"/>
    <col min="6374" max="6374" width="3.33203125" style="1" customWidth="1"/>
    <col min="6375" max="6375" width="30.33203125" style="1" customWidth="1"/>
    <col min="6376" max="6376" width="5" style="1" customWidth="1"/>
    <col min="6377" max="6377" width="0" style="1" hidden="1" customWidth="1"/>
    <col min="6378" max="6378" width="14.33203125" style="1" customWidth="1"/>
    <col min="6379" max="6379" width="5.6640625" style="1" customWidth="1"/>
    <col min="6380" max="6380" width="0" style="1" hidden="1" customWidth="1"/>
    <col min="6381" max="6381" width="17.33203125" style="1" customWidth="1"/>
    <col min="6382" max="6382" width="12.6640625" style="1" customWidth="1"/>
    <col min="6383" max="6383" width="0" style="1" hidden="1" customWidth="1"/>
    <col min="6384" max="6384" width="5.33203125" style="1" customWidth="1"/>
    <col min="6385" max="6385" width="0" style="1" hidden="1" customWidth="1"/>
    <col min="6386" max="6386" width="17" style="1" customWidth="1"/>
    <col min="6387" max="6387" width="6.33203125" style="1" customWidth="1"/>
    <col min="6388" max="6388" width="0" style="1" hidden="1" customWidth="1"/>
    <col min="6389" max="6389" width="14.33203125" style="1" customWidth="1"/>
    <col min="6390" max="6390" width="7.5546875" style="1" customWidth="1"/>
    <col min="6391" max="6391" width="0" style="1" hidden="1" customWidth="1"/>
    <col min="6392" max="6393" width="14.33203125" style="1" customWidth="1"/>
    <col min="6394" max="6394" width="20.88671875" style="1" customWidth="1"/>
    <col min="6395" max="6395" width="14.44140625" style="1" customWidth="1"/>
    <col min="6396" max="6396" width="15" style="1" customWidth="1"/>
    <col min="6397" max="6397" width="2.6640625" style="1" customWidth="1"/>
    <col min="6398" max="6398" width="11.6640625" style="1" customWidth="1"/>
    <col min="6399" max="6399" width="11.5546875" style="1" customWidth="1"/>
    <col min="6400" max="6400" width="2.33203125" style="1" customWidth="1"/>
    <col min="6401" max="6401" width="41" style="1" customWidth="1"/>
    <col min="6402" max="6402" width="14.33203125" style="1" customWidth="1"/>
    <col min="6403" max="6404" width="11.5546875" style="1" customWidth="1"/>
    <col min="6405" max="6405" width="21.88671875" style="1" customWidth="1"/>
    <col min="6406" max="6597" width="11.44140625" style="1"/>
    <col min="6598" max="6598" width="21.88671875" style="1" customWidth="1"/>
    <col min="6599" max="6599" width="13.88671875" style="1" customWidth="1"/>
    <col min="6600" max="6600" width="38.6640625" style="1" customWidth="1"/>
    <col min="6601" max="6601" width="3" style="1" bestFit="1" customWidth="1"/>
    <col min="6602" max="6602" width="32.33203125" style="1" customWidth="1"/>
    <col min="6603" max="6603" width="46.33203125" style="1" customWidth="1"/>
    <col min="6604" max="6604" width="19" style="1" customWidth="1"/>
    <col min="6605" max="6605" width="0" style="1" hidden="1" customWidth="1"/>
    <col min="6606" max="6606" width="17.6640625" style="1" customWidth="1"/>
    <col min="6607" max="6607" width="0" style="1" hidden="1" customWidth="1"/>
    <col min="6608" max="6608" width="22.33203125" style="1" customWidth="1"/>
    <col min="6609" max="6609" width="5.33203125" style="1" customWidth="1"/>
    <col min="6610" max="6610" width="36.33203125" style="1" customWidth="1"/>
    <col min="6611" max="6611" width="5.6640625" style="1" customWidth="1"/>
    <col min="6612" max="6612" width="0" style="1" hidden="1" customWidth="1"/>
    <col min="6613" max="6613" width="20.6640625" style="1" customWidth="1"/>
    <col min="6614" max="6614" width="4.88671875" style="1" customWidth="1"/>
    <col min="6615" max="6615" width="0" style="1" hidden="1" customWidth="1"/>
    <col min="6616" max="6616" width="24.6640625" style="1" customWidth="1"/>
    <col min="6617" max="6617" width="12.33203125" style="1" customWidth="1"/>
    <col min="6618" max="6618" width="0" style="1" hidden="1" customWidth="1"/>
    <col min="6619" max="6619" width="3.44140625" style="1" customWidth="1"/>
    <col min="6620" max="6620" width="0" style="1" hidden="1" customWidth="1"/>
    <col min="6621" max="6621" width="17.6640625" style="1" customWidth="1"/>
    <col min="6622" max="6622" width="3.44140625" style="1" customWidth="1"/>
    <col min="6623" max="6623" width="0" style="1" hidden="1" customWidth="1"/>
    <col min="6624" max="6624" width="23.6640625" style="1" customWidth="1"/>
    <col min="6625" max="6625" width="10" style="1" customWidth="1"/>
    <col min="6626" max="6626" width="0" style="1" hidden="1" customWidth="1"/>
    <col min="6627" max="6628" width="14.6640625" style="1" customWidth="1"/>
    <col min="6629" max="6629" width="12.88671875" style="1" customWidth="1"/>
    <col min="6630" max="6630" width="3.33203125" style="1" customWidth="1"/>
    <col min="6631" max="6631" width="30.33203125" style="1" customWidth="1"/>
    <col min="6632" max="6632" width="5" style="1" customWidth="1"/>
    <col min="6633" max="6633" width="0" style="1" hidden="1" customWidth="1"/>
    <col min="6634" max="6634" width="14.33203125" style="1" customWidth="1"/>
    <col min="6635" max="6635" width="5.6640625" style="1" customWidth="1"/>
    <col min="6636" max="6636" width="0" style="1" hidden="1" customWidth="1"/>
    <col min="6637" max="6637" width="17.33203125" style="1" customWidth="1"/>
    <col min="6638" max="6638" width="12.6640625" style="1" customWidth="1"/>
    <col min="6639" max="6639" width="0" style="1" hidden="1" customWidth="1"/>
    <col min="6640" max="6640" width="5.33203125" style="1" customWidth="1"/>
    <col min="6641" max="6641" width="0" style="1" hidden="1" customWidth="1"/>
    <col min="6642" max="6642" width="17" style="1" customWidth="1"/>
    <col min="6643" max="6643" width="6.33203125" style="1" customWidth="1"/>
    <col min="6644" max="6644" width="0" style="1" hidden="1" customWidth="1"/>
    <col min="6645" max="6645" width="14.33203125" style="1" customWidth="1"/>
    <col min="6646" max="6646" width="7.5546875" style="1" customWidth="1"/>
    <col min="6647" max="6647" width="0" style="1" hidden="1" customWidth="1"/>
    <col min="6648" max="6649" width="14.33203125" style="1" customWidth="1"/>
    <col min="6650" max="6650" width="20.88671875" style="1" customWidth="1"/>
    <col min="6651" max="6651" width="14.44140625" style="1" customWidth="1"/>
    <col min="6652" max="6652" width="15" style="1" customWidth="1"/>
    <col min="6653" max="6653" width="2.6640625" style="1" customWidth="1"/>
    <col min="6654" max="6654" width="11.6640625" style="1" customWidth="1"/>
    <col min="6655" max="6655" width="11.5546875" style="1" customWidth="1"/>
    <col min="6656" max="6656" width="2.33203125" style="1" customWidth="1"/>
    <col min="6657" max="6657" width="41" style="1" customWidth="1"/>
    <col min="6658" max="6658" width="14.33203125" style="1" customWidth="1"/>
    <col min="6659" max="6660" width="11.5546875" style="1" customWidth="1"/>
    <col min="6661" max="6661" width="21.88671875" style="1" customWidth="1"/>
    <col min="6662" max="6853" width="11.44140625" style="1"/>
    <col min="6854" max="6854" width="21.88671875" style="1" customWidth="1"/>
    <col min="6855" max="6855" width="13.88671875" style="1" customWidth="1"/>
    <col min="6856" max="6856" width="38.6640625" style="1" customWidth="1"/>
    <col min="6857" max="6857" width="3" style="1" bestFit="1" customWidth="1"/>
    <col min="6858" max="6858" width="32.33203125" style="1" customWidth="1"/>
    <col min="6859" max="6859" width="46.33203125" style="1" customWidth="1"/>
    <col min="6860" max="6860" width="19" style="1" customWidth="1"/>
    <col min="6861" max="6861" width="0" style="1" hidden="1" customWidth="1"/>
    <col min="6862" max="6862" width="17.6640625" style="1" customWidth="1"/>
    <col min="6863" max="6863" width="0" style="1" hidden="1" customWidth="1"/>
    <col min="6864" max="6864" width="22.33203125" style="1" customWidth="1"/>
    <col min="6865" max="6865" width="5.33203125" style="1" customWidth="1"/>
    <col min="6866" max="6866" width="36.33203125" style="1" customWidth="1"/>
    <col min="6867" max="6867" width="5.6640625" style="1" customWidth="1"/>
    <col min="6868" max="6868" width="0" style="1" hidden="1" customWidth="1"/>
    <col min="6869" max="6869" width="20.6640625" style="1" customWidth="1"/>
    <col min="6870" max="6870" width="4.88671875" style="1" customWidth="1"/>
    <col min="6871" max="6871" width="0" style="1" hidden="1" customWidth="1"/>
    <col min="6872" max="6872" width="24.6640625" style="1" customWidth="1"/>
    <col min="6873" max="6873" width="12.33203125" style="1" customWidth="1"/>
    <col min="6874" max="6874" width="0" style="1" hidden="1" customWidth="1"/>
    <col min="6875" max="6875" width="3.44140625" style="1" customWidth="1"/>
    <col min="6876" max="6876" width="0" style="1" hidden="1" customWidth="1"/>
    <col min="6877" max="6877" width="17.6640625" style="1" customWidth="1"/>
    <col min="6878" max="6878" width="3.44140625" style="1" customWidth="1"/>
    <col min="6879" max="6879" width="0" style="1" hidden="1" customWidth="1"/>
    <col min="6880" max="6880" width="23.6640625" style="1" customWidth="1"/>
    <col min="6881" max="6881" width="10" style="1" customWidth="1"/>
    <col min="6882" max="6882" width="0" style="1" hidden="1" customWidth="1"/>
    <col min="6883" max="6884" width="14.6640625" style="1" customWidth="1"/>
    <col min="6885" max="6885" width="12.88671875" style="1" customWidth="1"/>
    <col min="6886" max="6886" width="3.33203125" style="1" customWidth="1"/>
    <col min="6887" max="6887" width="30.33203125" style="1" customWidth="1"/>
    <col min="6888" max="6888" width="5" style="1" customWidth="1"/>
    <col min="6889" max="6889" width="0" style="1" hidden="1" customWidth="1"/>
    <col min="6890" max="6890" width="14.33203125" style="1" customWidth="1"/>
    <col min="6891" max="6891" width="5.6640625" style="1" customWidth="1"/>
    <col min="6892" max="6892" width="0" style="1" hidden="1" customWidth="1"/>
    <col min="6893" max="6893" width="17.33203125" style="1" customWidth="1"/>
    <col min="6894" max="6894" width="12.6640625" style="1" customWidth="1"/>
    <col min="6895" max="6895" width="0" style="1" hidden="1" customWidth="1"/>
    <col min="6896" max="6896" width="5.33203125" style="1" customWidth="1"/>
    <col min="6897" max="6897" width="0" style="1" hidden="1" customWidth="1"/>
    <col min="6898" max="6898" width="17" style="1" customWidth="1"/>
    <col min="6899" max="6899" width="6.33203125" style="1" customWidth="1"/>
    <col min="6900" max="6900" width="0" style="1" hidden="1" customWidth="1"/>
    <col min="6901" max="6901" width="14.33203125" style="1" customWidth="1"/>
    <col min="6902" max="6902" width="7.5546875" style="1" customWidth="1"/>
    <col min="6903" max="6903" width="0" style="1" hidden="1" customWidth="1"/>
    <col min="6904" max="6905" width="14.33203125" style="1" customWidth="1"/>
    <col min="6906" max="6906" width="20.88671875" style="1" customWidth="1"/>
    <col min="6907" max="6907" width="14.44140625" style="1" customWidth="1"/>
    <col min="6908" max="6908" width="15" style="1" customWidth="1"/>
    <col min="6909" max="6909" width="2.6640625" style="1" customWidth="1"/>
    <col min="6910" max="6910" width="11.6640625" style="1" customWidth="1"/>
    <col min="6911" max="6911" width="11.5546875" style="1" customWidth="1"/>
    <col min="6912" max="6912" width="2.33203125" style="1" customWidth="1"/>
    <col min="6913" max="6913" width="41" style="1" customWidth="1"/>
    <col min="6914" max="6914" width="14.33203125" style="1" customWidth="1"/>
    <col min="6915" max="6916" width="11.5546875" style="1" customWidth="1"/>
    <col min="6917" max="6917" width="21.88671875" style="1" customWidth="1"/>
    <col min="6918" max="7109" width="11.44140625" style="1"/>
    <col min="7110" max="7110" width="21.88671875" style="1" customWidth="1"/>
    <col min="7111" max="7111" width="13.88671875" style="1" customWidth="1"/>
    <col min="7112" max="7112" width="38.6640625" style="1" customWidth="1"/>
    <col min="7113" max="7113" width="3" style="1" bestFit="1" customWidth="1"/>
    <col min="7114" max="7114" width="32.33203125" style="1" customWidth="1"/>
    <col min="7115" max="7115" width="46.33203125" style="1" customWidth="1"/>
    <col min="7116" max="7116" width="19" style="1" customWidth="1"/>
    <col min="7117" max="7117" width="0" style="1" hidden="1" customWidth="1"/>
    <col min="7118" max="7118" width="17.6640625" style="1" customWidth="1"/>
    <col min="7119" max="7119" width="0" style="1" hidden="1" customWidth="1"/>
    <col min="7120" max="7120" width="22.33203125" style="1" customWidth="1"/>
    <col min="7121" max="7121" width="5.33203125" style="1" customWidth="1"/>
    <col min="7122" max="7122" width="36.33203125" style="1" customWidth="1"/>
    <col min="7123" max="7123" width="5.6640625" style="1" customWidth="1"/>
    <col min="7124" max="7124" width="0" style="1" hidden="1" customWidth="1"/>
    <col min="7125" max="7125" width="20.6640625" style="1" customWidth="1"/>
    <col min="7126" max="7126" width="4.88671875" style="1" customWidth="1"/>
    <col min="7127" max="7127" width="0" style="1" hidden="1" customWidth="1"/>
    <col min="7128" max="7128" width="24.6640625" style="1" customWidth="1"/>
    <col min="7129" max="7129" width="12.33203125" style="1" customWidth="1"/>
    <col min="7130" max="7130" width="0" style="1" hidden="1" customWidth="1"/>
    <col min="7131" max="7131" width="3.44140625" style="1" customWidth="1"/>
    <col min="7132" max="7132" width="0" style="1" hidden="1" customWidth="1"/>
    <col min="7133" max="7133" width="17.6640625" style="1" customWidth="1"/>
    <col min="7134" max="7134" width="3.44140625" style="1" customWidth="1"/>
    <col min="7135" max="7135" width="0" style="1" hidden="1" customWidth="1"/>
    <col min="7136" max="7136" width="23.6640625" style="1" customWidth="1"/>
    <col min="7137" max="7137" width="10" style="1" customWidth="1"/>
    <col min="7138" max="7138" width="0" style="1" hidden="1" customWidth="1"/>
    <col min="7139" max="7140" width="14.6640625" style="1" customWidth="1"/>
    <col min="7141" max="7141" width="12.88671875" style="1" customWidth="1"/>
    <col min="7142" max="7142" width="3.33203125" style="1" customWidth="1"/>
    <col min="7143" max="7143" width="30.33203125" style="1" customWidth="1"/>
    <col min="7144" max="7144" width="5" style="1" customWidth="1"/>
    <col min="7145" max="7145" width="0" style="1" hidden="1" customWidth="1"/>
    <col min="7146" max="7146" width="14.33203125" style="1" customWidth="1"/>
    <col min="7147" max="7147" width="5.6640625" style="1" customWidth="1"/>
    <col min="7148" max="7148" width="0" style="1" hidden="1" customWidth="1"/>
    <col min="7149" max="7149" width="17.33203125" style="1" customWidth="1"/>
    <col min="7150" max="7150" width="12.6640625" style="1" customWidth="1"/>
    <col min="7151" max="7151" width="0" style="1" hidden="1" customWidth="1"/>
    <col min="7152" max="7152" width="5.33203125" style="1" customWidth="1"/>
    <col min="7153" max="7153" width="0" style="1" hidden="1" customWidth="1"/>
    <col min="7154" max="7154" width="17" style="1" customWidth="1"/>
    <col min="7155" max="7155" width="6.33203125" style="1" customWidth="1"/>
    <col min="7156" max="7156" width="0" style="1" hidden="1" customWidth="1"/>
    <col min="7157" max="7157" width="14.33203125" style="1" customWidth="1"/>
    <col min="7158" max="7158" width="7.5546875" style="1" customWidth="1"/>
    <col min="7159" max="7159" width="0" style="1" hidden="1" customWidth="1"/>
    <col min="7160" max="7161" width="14.33203125" style="1" customWidth="1"/>
    <col min="7162" max="7162" width="20.88671875" style="1" customWidth="1"/>
    <col min="7163" max="7163" width="14.44140625" style="1" customWidth="1"/>
    <col min="7164" max="7164" width="15" style="1" customWidth="1"/>
    <col min="7165" max="7165" width="2.6640625" style="1" customWidth="1"/>
    <col min="7166" max="7166" width="11.6640625" style="1" customWidth="1"/>
    <col min="7167" max="7167" width="11.5546875" style="1" customWidth="1"/>
    <col min="7168" max="7168" width="2.33203125" style="1" customWidth="1"/>
    <col min="7169" max="7169" width="41" style="1" customWidth="1"/>
    <col min="7170" max="7170" width="14.33203125" style="1" customWidth="1"/>
    <col min="7171" max="7172" width="11.5546875" style="1" customWidth="1"/>
    <col min="7173" max="7173" width="21.88671875" style="1" customWidth="1"/>
    <col min="7174" max="7365" width="11.44140625" style="1"/>
    <col min="7366" max="7366" width="21.88671875" style="1" customWidth="1"/>
    <col min="7367" max="7367" width="13.88671875" style="1" customWidth="1"/>
    <col min="7368" max="7368" width="38.6640625" style="1" customWidth="1"/>
    <col min="7369" max="7369" width="3" style="1" bestFit="1" customWidth="1"/>
    <col min="7370" max="7370" width="32.33203125" style="1" customWidth="1"/>
    <col min="7371" max="7371" width="46.33203125" style="1" customWidth="1"/>
    <col min="7372" max="7372" width="19" style="1" customWidth="1"/>
    <col min="7373" max="7373" width="0" style="1" hidden="1" customWidth="1"/>
    <col min="7374" max="7374" width="17.6640625" style="1" customWidth="1"/>
    <col min="7375" max="7375" width="0" style="1" hidden="1" customWidth="1"/>
    <col min="7376" max="7376" width="22.33203125" style="1" customWidth="1"/>
    <col min="7377" max="7377" width="5.33203125" style="1" customWidth="1"/>
    <col min="7378" max="7378" width="36.33203125" style="1" customWidth="1"/>
    <col min="7379" max="7379" width="5.6640625" style="1" customWidth="1"/>
    <col min="7380" max="7380" width="0" style="1" hidden="1" customWidth="1"/>
    <col min="7381" max="7381" width="20.6640625" style="1" customWidth="1"/>
    <col min="7382" max="7382" width="4.88671875" style="1" customWidth="1"/>
    <col min="7383" max="7383" width="0" style="1" hidden="1" customWidth="1"/>
    <col min="7384" max="7384" width="24.6640625" style="1" customWidth="1"/>
    <col min="7385" max="7385" width="12.33203125" style="1" customWidth="1"/>
    <col min="7386" max="7386" width="0" style="1" hidden="1" customWidth="1"/>
    <col min="7387" max="7387" width="3.44140625" style="1" customWidth="1"/>
    <col min="7388" max="7388" width="0" style="1" hidden="1" customWidth="1"/>
    <col min="7389" max="7389" width="17.6640625" style="1" customWidth="1"/>
    <col min="7390" max="7390" width="3.44140625" style="1" customWidth="1"/>
    <col min="7391" max="7391" width="0" style="1" hidden="1" customWidth="1"/>
    <col min="7392" max="7392" width="23.6640625" style="1" customWidth="1"/>
    <col min="7393" max="7393" width="10" style="1" customWidth="1"/>
    <col min="7394" max="7394" width="0" style="1" hidden="1" customWidth="1"/>
    <col min="7395" max="7396" width="14.6640625" style="1" customWidth="1"/>
    <col min="7397" max="7397" width="12.88671875" style="1" customWidth="1"/>
    <col min="7398" max="7398" width="3.33203125" style="1" customWidth="1"/>
    <col min="7399" max="7399" width="30.33203125" style="1" customWidth="1"/>
    <col min="7400" max="7400" width="5" style="1" customWidth="1"/>
    <col min="7401" max="7401" width="0" style="1" hidden="1" customWidth="1"/>
    <col min="7402" max="7402" width="14.33203125" style="1" customWidth="1"/>
    <col min="7403" max="7403" width="5.6640625" style="1" customWidth="1"/>
    <col min="7404" max="7404" width="0" style="1" hidden="1" customWidth="1"/>
    <col min="7405" max="7405" width="17.33203125" style="1" customWidth="1"/>
    <col min="7406" max="7406" width="12.6640625" style="1" customWidth="1"/>
    <col min="7407" max="7407" width="0" style="1" hidden="1" customWidth="1"/>
    <col min="7408" max="7408" width="5.33203125" style="1" customWidth="1"/>
    <col min="7409" max="7409" width="0" style="1" hidden="1" customWidth="1"/>
    <col min="7410" max="7410" width="17" style="1" customWidth="1"/>
    <col min="7411" max="7411" width="6.33203125" style="1" customWidth="1"/>
    <col min="7412" max="7412" width="0" style="1" hidden="1" customWidth="1"/>
    <col min="7413" max="7413" width="14.33203125" style="1" customWidth="1"/>
    <col min="7414" max="7414" width="7.5546875" style="1" customWidth="1"/>
    <col min="7415" max="7415" width="0" style="1" hidden="1" customWidth="1"/>
    <col min="7416" max="7417" width="14.33203125" style="1" customWidth="1"/>
    <col min="7418" max="7418" width="20.88671875" style="1" customWidth="1"/>
    <col min="7419" max="7419" width="14.44140625" style="1" customWidth="1"/>
    <col min="7420" max="7420" width="15" style="1" customWidth="1"/>
    <col min="7421" max="7421" width="2.6640625" style="1" customWidth="1"/>
    <col min="7422" max="7422" width="11.6640625" style="1" customWidth="1"/>
    <col min="7423" max="7423" width="11.5546875" style="1" customWidth="1"/>
    <col min="7424" max="7424" width="2.33203125" style="1" customWidth="1"/>
    <col min="7425" max="7425" width="41" style="1" customWidth="1"/>
    <col min="7426" max="7426" width="14.33203125" style="1" customWidth="1"/>
    <col min="7427" max="7428" width="11.5546875" style="1" customWidth="1"/>
    <col min="7429" max="7429" width="21.88671875" style="1" customWidth="1"/>
    <col min="7430" max="7621" width="11.44140625" style="1"/>
    <col min="7622" max="7622" width="21.88671875" style="1" customWidth="1"/>
    <col min="7623" max="7623" width="13.88671875" style="1" customWidth="1"/>
    <col min="7624" max="7624" width="38.6640625" style="1" customWidth="1"/>
    <col min="7625" max="7625" width="3" style="1" bestFit="1" customWidth="1"/>
    <col min="7626" max="7626" width="32.33203125" style="1" customWidth="1"/>
    <col min="7627" max="7627" width="46.33203125" style="1" customWidth="1"/>
    <col min="7628" max="7628" width="19" style="1" customWidth="1"/>
    <col min="7629" max="7629" width="0" style="1" hidden="1" customWidth="1"/>
    <col min="7630" max="7630" width="17.6640625" style="1" customWidth="1"/>
    <col min="7631" max="7631" width="0" style="1" hidden="1" customWidth="1"/>
    <col min="7632" max="7632" width="22.33203125" style="1" customWidth="1"/>
    <col min="7633" max="7633" width="5.33203125" style="1" customWidth="1"/>
    <col min="7634" max="7634" width="36.33203125" style="1" customWidth="1"/>
    <col min="7635" max="7635" width="5.6640625" style="1" customWidth="1"/>
    <col min="7636" max="7636" width="0" style="1" hidden="1" customWidth="1"/>
    <col min="7637" max="7637" width="20.6640625" style="1" customWidth="1"/>
    <col min="7638" max="7638" width="4.88671875" style="1" customWidth="1"/>
    <col min="7639" max="7639" width="0" style="1" hidden="1" customWidth="1"/>
    <col min="7640" max="7640" width="24.6640625" style="1" customWidth="1"/>
    <col min="7641" max="7641" width="12.33203125" style="1" customWidth="1"/>
    <col min="7642" max="7642" width="0" style="1" hidden="1" customWidth="1"/>
    <col min="7643" max="7643" width="3.44140625" style="1" customWidth="1"/>
    <col min="7644" max="7644" width="0" style="1" hidden="1" customWidth="1"/>
    <col min="7645" max="7645" width="17.6640625" style="1" customWidth="1"/>
    <col min="7646" max="7646" width="3.44140625" style="1" customWidth="1"/>
    <col min="7647" max="7647" width="0" style="1" hidden="1" customWidth="1"/>
    <col min="7648" max="7648" width="23.6640625" style="1" customWidth="1"/>
    <col min="7649" max="7649" width="10" style="1" customWidth="1"/>
    <col min="7650" max="7650" width="0" style="1" hidden="1" customWidth="1"/>
    <col min="7651" max="7652" width="14.6640625" style="1" customWidth="1"/>
    <col min="7653" max="7653" width="12.88671875" style="1" customWidth="1"/>
    <col min="7654" max="7654" width="3.33203125" style="1" customWidth="1"/>
    <col min="7655" max="7655" width="30.33203125" style="1" customWidth="1"/>
    <col min="7656" max="7656" width="5" style="1" customWidth="1"/>
    <col min="7657" max="7657" width="0" style="1" hidden="1" customWidth="1"/>
    <col min="7658" max="7658" width="14.33203125" style="1" customWidth="1"/>
    <col min="7659" max="7659" width="5.6640625" style="1" customWidth="1"/>
    <col min="7660" max="7660" width="0" style="1" hidden="1" customWidth="1"/>
    <col min="7661" max="7661" width="17.33203125" style="1" customWidth="1"/>
    <col min="7662" max="7662" width="12.6640625" style="1" customWidth="1"/>
    <col min="7663" max="7663" width="0" style="1" hidden="1" customWidth="1"/>
    <col min="7664" max="7664" width="5.33203125" style="1" customWidth="1"/>
    <col min="7665" max="7665" width="0" style="1" hidden="1" customWidth="1"/>
    <col min="7666" max="7666" width="17" style="1" customWidth="1"/>
    <col min="7667" max="7667" width="6.33203125" style="1" customWidth="1"/>
    <col min="7668" max="7668" width="0" style="1" hidden="1" customWidth="1"/>
    <col min="7669" max="7669" width="14.33203125" style="1" customWidth="1"/>
    <col min="7670" max="7670" width="7.5546875" style="1" customWidth="1"/>
    <col min="7671" max="7671" width="0" style="1" hidden="1" customWidth="1"/>
    <col min="7672" max="7673" width="14.33203125" style="1" customWidth="1"/>
    <col min="7674" max="7674" width="20.88671875" style="1" customWidth="1"/>
    <col min="7675" max="7675" width="14.44140625" style="1" customWidth="1"/>
    <col min="7676" max="7676" width="15" style="1" customWidth="1"/>
    <col min="7677" max="7677" width="2.6640625" style="1" customWidth="1"/>
    <col min="7678" max="7678" width="11.6640625" style="1" customWidth="1"/>
    <col min="7679" max="7679" width="11.5546875" style="1" customWidth="1"/>
    <col min="7680" max="7680" width="2.33203125" style="1" customWidth="1"/>
    <col min="7681" max="7681" width="41" style="1" customWidth="1"/>
    <col min="7682" max="7682" width="14.33203125" style="1" customWidth="1"/>
    <col min="7683" max="7684" width="11.5546875" style="1" customWidth="1"/>
    <col min="7685" max="7685" width="21.88671875" style="1" customWidth="1"/>
    <col min="7686" max="7877" width="11.44140625" style="1"/>
    <col min="7878" max="7878" width="21.88671875" style="1" customWidth="1"/>
    <col min="7879" max="7879" width="13.88671875" style="1" customWidth="1"/>
    <col min="7880" max="7880" width="38.6640625" style="1" customWidth="1"/>
    <col min="7881" max="7881" width="3" style="1" bestFit="1" customWidth="1"/>
    <col min="7882" max="7882" width="32.33203125" style="1" customWidth="1"/>
    <col min="7883" max="7883" width="46.33203125" style="1" customWidth="1"/>
    <col min="7884" max="7884" width="19" style="1" customWidth="1"/>
    <col min="7885" max="7885" width="0" style="1" hidden="1" customWidth="1"/>
    <col min="7886" max="7886" width="17.6640625" style="1" customWidth="1"/>
    <col min="7887" max="7887" width="0" style="1" hidden="1" customWidth="1"/>
    <col min="7888" max="7888" width="22.33203125" style="1" customWidth="1"/>
    <col min="7889" max="7889" width="5.33203125" style="1" customWidth="1"/>
    <col min="7890" max="7890" width="36.33203125" style="1" customWidth="1"/>
    <col min="7891" max="7891" width="5.6640625" style="1" customWidth="1"/>
    <col min="7892" max="7892" width="0" style="1" hidden="1" customWidth="1"/>
    <col min="7893" max="7893" width="20.6640625" style="1" customWidth="1"/>
    <col min="7894" max="7894" width="4.88671875" style="1" customWidth="1"/>
    <col min="7895" max="7895" width="0" style="1" hidden="1" customWidth="1"/>
    <col min="7896" max="7896" width="24.6640625" style="1" customWidth="1"/>
    <col min="7897" max="7897" width="12.33203125" style="1" customWidth="1"/>
    <col min="7898" max="7898" width="0" style="1" hidden="1" customWidth="1"/>
    <col min="7899" max="7899" width="3.44140625" style="1" customWidth="1"/>
    <col min="7900" max="7900" width="0" style="1" hidden="1" customWidth="1"/>
    <col min="7901" max="7901" width="17.6640625" style="1" customWidth="1"/>
    <col min="7902" max="7902" width="3.44140625" style="1" customWidth="1"/>
    <col min="7903" max="7903" width="0" style="1" hidden="1" customWidth="1"/>
    <col min="7904" max="7904" width="23.6640625" style="1" customWidth="1"/>
    <col min="7905" max="7905" width="10" style="1" customWidth="1"/>
    <col min="7906" max="7906" width="0" style="1" hidden="1" customWidth="1"/>
    <col min="7907" max="7908" width="14.6640625" style="1" customWidth="1"/>
    <col min="7909" max="7909" width="12.88671875" style="1" customWidth="1"/>
    <col min="7910" max="7910" width="3.33203125" style="1" customWidth="1"/>
    <col min="7911" max="7911" width="30.33203125" style="1" customWidth="1"/>
    <col min="7912" max="7912" width="5" style="1" customWidth="1"/>
    <col min="7913" max="7913" width="0" style="1" hidden="1" customWidth="1"/>
    <col min="7914" max="7914" width="14.33203125" style="1" customWidth="1"/>
    <col min="7915" max="7915" width="5.6640625" style="1" customWidth="1"/>
    <col min="7916" max="7916" width="0" style="1" hidden="1" customWidth="1"/>
    <col min="7917" max="7917" width="17.33203125" style="1" customWidth="1"/>
    <col min="7918" max="7918" width="12.6640625" style="1" customWidth="1"/>
    <col min="7919" max="7919" width="0" style="1" hidden="1" customWidth="1"/>
    <col min="7920" max="7920" width="5.33203125" style="1" customWidth="1"/>
    <col min="7921" max="7921" width="0" style="1" hidden="1" customWidth="1"/>
    <col min="7922" max="7922" width="17" style="1" customWidth="1"/>
    <col min="7923" max="7923" width="6.33203125" style="1" customWidth="1"/>
    <col min="7924" max="7924" width="0" style="1" hidden="1" customWidth="1"/>
    <col min="7925" max="7925" width="14.33203125" style="1" customWidth="1"/>
    <col min="7926" max="7926" width="7.5546875" style="1" customWidth="1"/>
    <col min="7927" max="7927" width="0" style="1" hidden="1" customWidth="1"/>
    <col min="7928" max="7929" width="14.33203125" style="1" customWidth="1"/>
    <col min="7930" max="7930" width="20.88671875" style="1" customWidth="1"/>
    <col min="7931" max="7931" width="14.44140625" style="1" customWidth="1"/>
    <col min="7932" max="7932" width="15" style="1" customWidth="1"/>
    <col min="7933" max="7933" width="2.6640625" style="1" customWidth="1"/>
    <col min="7934" max="7934" width="11.6640625" style="1" customWidth="1"/>
    <col min="7935" max="7935" width="11.5546875" style="1" customWidth="1"/>
    <col min="7936" max="7936" width="2.33203125" style="1" customWidth="1"/>
    <col min="7937" max="7937" width="41" style="1" customWidth="1"/>
    <col min="7938" max="7938" width="14.33203125" style="1" customWidth="1"/>
    <col min="7939" max="7940" width="11.5546875" style="1" customWidth="1"/>
    <col min="7941" max="7941" width="21.88671875" style="1" customWidth="1"/>
    <col min="7942" max="8133" width="11.44140625" style="1"/>
    <col min="8134" max="8134" width="21.88671875" style="1" customWidth="1"/>
    <col min="8135" max="8135" width="13.88671875" style="1" customWidth="1"/>
    <col min="8136" max="8136" width="38.6640625" style="1" customWidth="1"/>
    <col min="8137" max="8137" width="3" style="1" bestFit="1" customWidth="1"/>
    <col min="8138" max="8138" width="32.33203125" style="1" customWidth="1"/>
    <col min="8139" max="8139" width="46.33203125" style="1" customWidth="1"/>
    <col min="8140" max="8140" width="19" style="1" customWidth="1"/>
    <col min="8141" max="8141" width="0" style="1" hidden="1" customWidth="1"/>
    <col min="8142" max="8142" width="17.6640625" style="1" customWidth="1"/>
    <col min="8143" max="8143" width="0" style="1" hidden="1" customWidth="1"/>
    <col min="8144" max="8144" width="22.33203125" style="1" customWidth="1"/>
    <col min="8145" max="8145" width="5.33203125" style="1" customWidth="1"/>
    <col min="8146" max="8146" width="36.33203125" style="1" customWidth="1"/>
    <col min="8147" max="8147" width="5.6640625" style="1" customWidth="1"/>
    <col min="8148" max="8148" width="0" style="1" hidden="1" customWidth="1"/>
    <col min="8149" max="8149" width="20.6640625" style="1" customWidth="1"/>
    <col min="8150" max="8150" width="4.88671875" style="1" customWidth="1"/>
    <col min="8151" max="8151" width="0" style="1" hidden="1" customWidth="1"/>
    <col min="8152" max="8152" width="24.6640625" style="1" customWidth="1"/>
    <col min="8153" max="8153" width="12.33203125" style="1" customWidth="1"/>
    <col min="8154" max="8154" width="0" style="1" hidden="1" customWidth="1"/>
    <col min="8155" max="8155" width="3.44140625" style="1" customWidth="1"/>
    <col min="8156" max="8156" width="0" style="1" hidden="1" customWidth="1"/>
    <col min="8157" max="8157" width="17.6640625" style="1" customWidth="1"/>
    <col min="8158" max="8158" width="3.44140625" style="1" customWidth="1"/>
    <col min="8159" max="8159" width="0" style="1" hidden="1" customWidth="1"/>
    <col min="8160" max="8160" width="23.6640625" style="1" customWidth="1"/>
    <col min="8161" max="8161" width="10" style="1" customWidth="1"/>
    <col min="8162" max="8162" width="0" style="1" hidden="1" customWidth="1"/>
    <col min="8163" max="8164" width="14.6640625" style="1" customWidth="1"/>
    <col min="8165" max="8165" width="12.88671875" style="1" customWidth="1"/>
    <col min="8166" max="8166" width="3.33203125" style="1" customWidth="1"/>
    <col min="8167" max="8167" width="30.33203125" style="1" customWidth="1"/>
    <col min="8168" max="8168" width="5" style="1" customWidth="1"/>
    <col min="8169" max="8169" width="0" style="1" hidden="1" customWidth="1"/>
    <col min="8170" max="8170" width="14.33203125" style="1" customWidth="1"/>
    <col min="8171" max="8171" width="5.6640625" style="1" customWidth="1"/>
    <col min="8172" max="8172" width="0" style="1" hidden="1" customWidth="1"/>
    <col min="8173" max="8173" width="17.33203125" style="1" customWidth="1"/>
    <col min="8174" max="8174" width="12.6640625" style="1" customWidth="1"/>
    <col min="8175" max="8175" width="0" style="1" hidden="1" customWidth="1"/>
    <col min="8176" max="8176" width="5.33203125" style="1" customWidth="1"/>
    <col min="8177" max="8177" width="0" style="1" hidden="1" customWidth="1"/>
    <col min="8178" max="8178" width="17" style="1" customWidth="1"/>
    <col min="8179" max="8179" width="6.33203125" style="1" customWidth="1"/>
    <col min="8180" max="8180" width="0" style="1" hidden="1" customWidth="1"/>
    <col min="8181" max="8181" width="14.33203125" style="1" customWidth="1"/>
    <col min="8182" max="8182" width="7.5546875" style="1" customWidth="1"/>
    <col min="8183" max="8183" width="0" style="1" hidden="1" customWidth="1"/>
    <col min="8184" max="8185" width="14.33203125" style="1" customWidth="1"/>
    <col min="8186" max="8186" width="20.88671875" style="1" customWidth="1"/>
    <col min="8187" max="8187" width="14.44140625" style="1" customWidth="1"/>
    <col min="8188" max="8188" width="15" style="1" customWidth="1"/>
    <col min="8189" max="8189" width="2.6640625" style="1" customWidth="1"/>
    <col min="8190" max="8190" width="11.6640625" style="1" customWidth="1"/>
    <col min="8191" max="8191" width="11.5546875" style="1" customWidth="1"/>
    <col min="8192" max="8192" width="2.33203125" style="1" customWidth="1"/>
    <col min="8193" max="8193" width="41" style="1" customWidth="1"/>
    <col min="8194" max="8194" width="14.33203125" style="1" customWidth="1"/>
    <col min="8195" max="8196" width="11.5546875" style="1" customWidth="1"/>
    <col min="8197" max="8197" width="21.88671875" style="1" customWidth="1"/>
    <col min="8198" max="8389" width="11.44140625" style="1"/>
    <col min="8390" max="8390" width="21.88671875" style="1" customWidth="1"/>
    <col min="8391" max="8391" width="13.88671875" style="1" customWidth="1"/>
    <col min="8392" max="8392" width="38.6640625" style="1" customWidth="1"/>
    <col min="8393" max="8393" width="3" style="1" bestFit="1" customWidth="1"/>
    <col min="8394" max="8394" width="32.33203125" style="1" customWidth="1"/>
    <col min="8395" max="8395" width="46.33203125" style="1" customWidth="1"/>
    <col min="8396" max="8396" width="19" style="1" customWidth="1"/>
    <col min="8397" max="8397" width="0" style="1" hidden="1" customWidth="1"/>
    <col min="8398" max="8398" width="17.6640625" style="1" customWidth="1"/>
    <col min="8399" max="8399" width="0" style="1" hidden="1" customWidth="1"/>
    <col min="8400" max="8400" width="22.33203125" style="1" customWidth="1"/>
    <col min="8401" max="8401" width="5.33203125" style="1" customWidth="1"/>
    <col min="8402" max="8402" width="36.33203125" style="1" customWidth="1"/>
    <col min="8403" max="8403" width="5.6640625" style="1" customWidth="1"/>
    <col min="8404" max="8404" width="0" style="1" hidden="1" customWidth="1"/>
    <col min="8405" max="8405" width="20.6640625" style="1" customWidth="1"/>
    <col min="8406" max="8406" width="4.88671875" style="1" customWidth="1"/>
    <col min="8407" max="8407" width="0" style="1" hidden="1" customWidth="1"/>
    <col min="8408" max="8408" width="24.6640625" style="1" customWidth="1"/>
    <col min="8409" max="8409" width="12.33203125" style="1" customWidth="1"/>
    <col min="8410" max="8410" width="0" style="1" hidden="1" customWidth="1"/>
    <col min="8411" max="8411" width="3.44140625" style="1" customWidth="1"/>
    <col min="8412" max="8412" width="0" style="1" hidden="1" customWidth="1"/>
    <col min="8413" max="8413" width="17.6640625" style="1" customWidth="1"/>
    <col min="8414" max="8414" width="3.44140625" style="1" customWidth="1"/>
    <col min="8415" max="8415" width="0" style="1" hidden="1" customWidth="1"/>
    <col min="8416" max="8416" width="23.6640625" style="1" customWidth="1"/>
    <col min="8417" max="8417" width="10" style="1" customWidth="1"/>
    <col min="8418" max="8418" width="0" style="1" hidden="1" customWidth="1"/>
    <col min="8419" max="8420" width="14.6640625" style="1" customWidth="1"/>
    <col min="8421" max="8421" width="12.88671875" style="1" customWidth="1"/>
    <col min="8422" max="8422" width="3.33203125" style="1" customWidth="1"/>
    <col min="8423" max="8423" width="30.33203125" style="1" customWidth="1"/>
    <col min="8424" max="8424" width="5" style="1" customWidth="1"/>
    <col min="8425" max="8425" width="0" style="1" hidden="1" customWidth="1"/>
    <col min="8426" max="8426" width="14.33203125" style="1" customWidth="1"/>
    <col min="8427" max="8427" width="5.6640625" style="1" customWidth="1"/>
    <col min="8428" max="8428" width="0" style="1" hidden="1" customWidth="1"/>
    <col min="8429" max="8429" width="17.33203125" style="1" customWidth="1"/>
    <col min="8430" max="8430" width="12.6640625" style="1" customWidth="1"/>
    <col min="8431" max="8431" width="0" style="1" hidden="1" customWidth="1"/>
    <col min="8432" max="8432" width="5.33203125" style="1" customWidth="1"/>
    <col min="8433" max="8433" width="0" style="1" hidden="1" customWidth="1"/>
    <col min="8434" max="8434" width="17" style="1" customWidth="1"/>
    <col min="8435" max="8435" width="6.33203125" style="1" customWidth="1"/>
    <col min="8436" max="8436" width="0" style="1" hidden="1" customWidth="1"/>
    <col min="8437" max="8437" width="14.33203125" style="1" customWidth="1"/>
    <col min="8438" max="8438" width="7.5546875" style="1" customWidth="1"/>
    <col min="8439" max="8439" width="0" style="1" hidden="1" customWidth="1"/>
    <col min="8440" max="8441" width="14.33203125" style="1" customWidth="1"/>
    <col min="8442" max="8442" width="20.88671875" style="1" customWidth="1"/>
    <col min="8443" max="8443" width="14.44140625" style="1" customWidth="1"/>
    <col min="8444" max="8444" width="15" style="1" customWidth="1"/>
    <col min="8445" max="8445" width="2.6640625" style="1" customWidth="1"/>
    <col min="8446" max="8446" width="11.6640625" style="1" customWidth="1"/>
    <col min="8447" max="8447" width="11.5546875" style="1" customWidth="1"/>
    <col min="8448" max="8448" width="2.33203125" style="1" customWidth="1"/>
    <col min="8449" max="8449" width="41" style="1" customWidth="1"/>
    <col min="8450" max="8450" width="14.33203125" style="1" customWidth="1"/>
    <col min="8451" max="8452" width="11.5546875" style="1" customWidth="1"/>
    <col min="8453" max="8453" width="21.88671875" style="1" customWidth="1"/>
    <col min="8454" max="8645" width="11.44140625" style="1"/>
    <col min="8646" max="8646" width="21.88671875" style="1" customWidth="1"/>
    <col min="8647" max="8647" width="13.88671875" style="1" customWidth="1"/>
    <col min="8648" max="8648" width="38.6640625" style="1" customWidth="1"/>
    <col min="8649" max="8649" width="3" style="1" bestFit="1" customWidth="1"/>
    <col min="8650" max="8650" width="32.33203125" style="1" customWidth="1"/>
    <col min="8651" max="8651" width="46.33203125" style="1" customWidth="1"/>
    <col min="8652" max="8652" width="19" style="1" customWidth="1"/>
    <col min="8653" max="8653" width="0" style="1" hidden="1" customWidth="1"/>
    <col min="8654" max="8654" width="17.6640625" style="1" customWidth="1"/>
    <col min="8655" max="8655" width="0" style="1" hidden="1" customWidth="1"/>
    <col min="8656" max="8656" width="22.33203125" style="1" customWidth="1"/>
    <col min="8657" max="8657" width="5.33203125" style="1" customWidth="1"/>
    <col min="8658" max="8658" width="36.33203125" style="1" customWidth="1"/>
    <col min="8659" max="8659" width="5.6640625" style="1" customWidth="1"/>
    <col min="8660" max="8660" width="0" style="1" hidden="1" customWidth="1"/>
    <col min="8661" max="8661" width="20.6640625" style="1" customWidth="1"/>
    <col min="8662" max="8662" width="4.88671875" style="1" customWidth="1"/>
    <col min="8663" max="8663" width="0" style="1" hidden="1" customWidth="1"/>
    <col min="8664" max="8664" width="24.6640625" style="1" customWidth="1"/>
    <col min="8665" max="8665" width="12.33203125" style="1" customWidth="1"/>
    <col min="8666" max="8666" width="0" style="1" hidden="1" customWidth="1"/>
    <col min="8667" max="8667" width="3.44140625" style="1" customWidth="1"/>
    <col min="8668" max="8668" width="0" style="1" hidden="1" customWidth="1"/>
    <col min="8669" max="8669" width="17.6640625" style="1" customWidth="1"/>
    <col min="8670" max="8670" width="3.44140625" style="1" customWidth="1"/>
    <col min="8671" max="8671" width="0" style="1" hidden="1" customWidth="1"/>
    <col min="8672" max="8672" width="23.6640625" style="1" customWidth="1"/>
    <col min="8673" max="8673" width="10" style="1" customWidth="1"/>
    <col min="8674" max="8674" width="0" style="1" hidden="1" customWidth="1"/>
    <col min="8675" max="8676" width="14.6640625" style="1" customWidth="1"/>
    <col min="8677" max="8677" width="12.88671875" style="1" customWidth="1"/>
    <col min="8678" max="8678" width="3.33203125" style="1" customWidth="1"/>
    <col min="8679" max="8679" width="30.33203125" style="1" customWidth="1"/>
    <col min="8680" max="8680" width="5" style="1" customWidth="1"/>
    <col min="8681" max="8681" width="0" style="1" hidden="1" customWidth="1"/>
    <col min="8682" max="8682" width="14.33203125" style="1" customWidth="1"/>
    <col min="8683" max="8683" width="5.6640625" style="1" customWidth="1"/>
    <col min="8684" max="8684" width="0" style="1" hidden="1" customWidth="1"/>
    <col min="8685" max="8685" width="17.33203125" style="1" customWidth="1"/>
    <col min="8686" max="8686" width="12.6640625" style="1" customWidth="1"/>
    <col min="8687" max="8687" width="0" style="1" hidden="1" customWidth="1"/>
    <col min="8688" max="8688" width="5.33203125" style="1" customWidth="1"/>
    <col min="8689" max="8689" width="0" style="1" hidden="1" customWidth="1"/>
    <col min="8690" max="8690" width="17" style="1" customWidth="1"/>
    <col min="8691" max="8691" width="6.33203125" style="1" customWidth="1"/>
    <col min="8692" max="8692" width="0" style="1" hidden="1" customWidth="1"/>
    <col min="8693" max="8693" width="14.33203125" style="1" customWidth="1"/>
    <col min="8694" max="8694" width="7.5546875" style="1" customWidth="1"/>
    <col min="8695" max="8695" width="0" style="1" hidden="1" customWidth="1"/>
    <col min="8696" max="8697" width="14.33203125" style="1" customWidth="1"/>
    <col min="8698" max="8698" width="20.88671875" style="1" customWidth="1"/>
    <col min="8699" max="8699" width="14.44140625" style="1" customWidth="1"/>
    <col min="8700" max="8700" width="15" style="1" customWidth="1"/>
    <col min="8701" max="8701" width="2.6640625" style="1" customWidth="1"/>
    <col min="8702" max="8702" width="11.6640625" style="1" customWidth="1"/>
    <col min="8703" max="8703" width="11.5546875" style="1" customWidth="1"/>
    <col min="8704" max="8704" width="2.33203125" style="1" customWidth="1"/>
    <col min="8705" max="8705" width="41" style="1" customWidth="1"/>
    <col min="8706" max="8706" width="14.33203125" style="1" customWidth="1"/>
    <col min="8707" max="8708" width="11.5546875" style="1" customWidth="1"/>
    <col min="8709" max="8709" width="21.88671875" style="1" customWidth="1"/>
    <col min="8710" max="8901" width="11.44140625" style="1"/>
    <col min="8902" max="8902" width="21.88671875" style="1" customWidth="1"/>
    <col min="8903" max="8903" width="13.88671875" style="1" customWidth="1"/>
    <col min="8904" max="8904" width="38.6640625" style="1" customWidth="1"/>
    <col min="8905" max="8905" width="3" style="1" bestFit="1" customWidth="1"/>
    <col min="8906" max="8906" width="32.33203125" style="1" customWidth="1"/>
    <col min="8907" max="8907" width="46.33203125" style="1" customWidth="1"/>
    <col min="8908" max="8908" width="19" style="1" customWidth="1"/>
    <col min="8909" max="8909" width="0" style="1" hidden="1" customWidth="1"/>
    <col min="8910" max="8910" width="17.6640625" style="1" customWidth="1"/>
    <col min="8911" max="8911" width="0" style="1" hidden="1" customWidth="1"/>
    <col min="8912" max="8912" width="22.33203125" style="1" customWidth="1"/>
    <col min="8913" max="8913" width="5.33203125" style="1" customWidth="1"/>
    <col min="8914" max="8914" width="36.33203125" style="1" customWidth="1"/>
    <col min="8915" max="8915" width="5.6640625" style="1" customWidth="1"/>
    <col min="8916" max="8916" width="0" style="1" hidden="1" customWidth="1"/>
    <col min="8917" max="8917" width="20.6640625" style="1" customWidth="1"/>
    <col min="8918" max="8918" width="4.88671875" style="1" customWidth="1"/>
    <col min="8919" max="8919" width="0" style="1" hidden="1" customWidth="1"/>
    <col min="8920" max="8920" width="24.6640625" style="1" customWidth="1"/>
    <col min="8921" max="8921" width="12.33203125" style="1" customWidth="1"/>
    <col min="8922" max="8922" width="0" style="1" hidden="1" customWidth="1"/>
    <col min="8923" max="8923" width="3.44140625" style="1" customWidth="1"/>
    <col min="8924" max="8924" width="0" style="1" hidden="1" customWidth="1"/>
    <col min="8925" max="8925" width="17.6640625" style="1" customWidth="1"/>
    <col min="8926" max="8926" width="3.44140625" style="1" customWidth="1"/>
    <col min="8927" max="8927" width="0" style="1" hidden="1" customWidth="1"/>
    <col min="8928" max="8928" width="23.6640625" style="1" customWidth="1"/>
    <col min="8929" max="8929" width="10" style="1" customWidth="1"/>
    <col min="8930" max="8930" width="0" style="1" hidden="1" customWidth="1"/>
    <col min="8931" max="8932" width="14.6640625" style="1" customWidth="1"/>
    <col min="8933" max="8933" width="12.88671875" style="1" customWidth="1"/>
    <col min="8934" max="8934" width="3.33203125" style="1" customWidth="1"/>
    <col min="8935" max="8935" width="30.33203125" style="1" customWidth="1"/>
    <col min="8936" max="8936" width="5" style="1" customWidth="1"/>
    <col min="8937" max="8937" width="0" style="1" hidden="1" customWidth="1"/>
    <col min="8938" max="8938" width="14.33203125" style="1" customWidth="1"/>
    <col min="8939" max="8939" width="5.6640625" style="1" customWidth="1"/>
    <col min="8940" max="8940" width="0" style="1" hidden="1" customWidth="1"/>
    <col min="8941" max="8941" width="17.33203125" style="1" customWidth="1"/>
    <col min="8942" max="8942" width="12.6640625" style="1" customWidth="1"/>
    <col min="8943" max="8943" width="0" style="1" hidden="1" customWidth="1"/>
    <col min="8944" max="8944" width="5.33203125" style="1" customWidth="1"/>
    <col min="8945" max="8945" width="0" style="1" hidden="1" customWidth="1"/>
    <col min="8946" max="8946" width="17" style="1" customWidth="1"/>
    <col min="8947" max="8947" width="6.33203125" style="1" customWidth="1"/>
    <col min="8948" max="8948" width="0" style="1" hidden="1" customWidth="1"/>
    <col min="8949" max="8949" width="14.33203125" style="1" customWidth="1"/>
    <col min="8950" max="8950" width="7.5546875" style="1" customWidth="1"/>
    <col min="8951" max="8951" width="0" style="1" hidden="1" customWidth="1"/>
    <col min="8952" max="8953" width="14.33203125" style="1" customWidth="1"/>
    <col min="8954" max="8954" width="20.88671875" style="1" customWidth="1"/>
    <col min="8955" max="8955" width="14.44140625" style="1" customWidth="1"/>
    <col min="8956" max="8956" width="15" style="1" customWidth="1"/>
    <col min="8957" max="8957" width="2.6640625" style="1" customWidth="1"/>
    <col min="8958" max="8958" width="11.6640625" style="1" customWidth="1"/>
    <col min="8959" max="8959" width="11.5546875" style="1" customWidth="1"/>
    <col min="8960" max="8960" width="2.33203125" style="1" customWidth="1"/>
    <col min="8961" max="8961" width="41" style="1" customWidth="1"/>
    <col min="8962" max="8962" width="14.33203125" style="1" customWidth="1"/>
    <col min="8963" max="8964" width="11.5546875" style="1" customWidth="1"/>
    <col min="8965" max="8965" width="21.88671875" style="1" customWidth="1"/>
    <col min="8966" max="9157" width="11.44140625" style="1"/>
    <col min="9158" max="9158" width="21.88671875" style="1" customWidth="1"/>
    <col min="9159" max="9159" width="13.88671875" style="1" customWidth="1"/>
    <col min="9160" max="9160" width="38.6640625" style="1" customWidth="1"/>
    <col min="9161" max="9161" width="3" style="1" bestFit="1" customWidth="1"/>
    <col min="9162" max="9162" width="32.33203125" style="1" customWidth="1"/>
    <col min="9163" max="9163" width="46.33203125" style="1" customWidth="1"/>
    <col min="9164" max="9164" width="19" style="1" customWidth="1"/>
    <col min="9165" max="9165" width="0" style="1" hidden="1" customWidth="1"/>
    <col min="9166" max="9166" width="17.6640625" style="1" customWidth="1"/>
    <col min="9167" max="9167" width="0" style="1" hidden="1" customWidth="1"/>
    <col min="9168" max="9168" width="22.33203125" style="1" customWidth="1"/>
    <col min="9169" max="9169" width="5.33203125" style="1" customWidth="1"/>
    <col min="9170" max="9170" width="36.33203125" style="1" customWidth="1"/>
    <col min="9171" max="9171" width="5.6640625" style="1" customWidth="1"/>
    <col min="9172" max="9172" width="0" style="1" hidden="1" customWidth="1"/>
    <col min="9173" max="9173" width="20.6640625" style="1" customWidth="1"/>
    <col min="9174" max="9174" width="4.88671875" style="1" customWidth="1"/>
    <col min="9175" max="9175" width="0" style="1" hidden="1" customWidth="1"/>
    <col min="9176" max="9176" width="24.6640625" style="1" customWidth="1"/>
    <col min="9177" max="9177" width="12.33203125" style="1" customWidth="1"/>
    <col min="9178" max="9178" width="0" style="1" hidden="1" customWidth="1"/>
    <col min="9179" max="9179" width="3.44140625" style="1" customWidth="1"/>
    <col min="9180" max="9180" width="0" style="1" hidden="1" customWidth="1"/>
    <col min="9181" max="9181" width="17.6640625" style="1" customWidth="1"/>
    <col min="9182" max="9182" width="3.44140625" style="1" customWidth="1"/>
    <col min="9183" max="9183" width="0" style="1" hidden="1" customWidth="1"/>
    <col min="9184" max="9184" width="23.6640625" style="1" customWidth="1"/>
    <col min="9185" max="9185" width="10" style="1" customWidth="1"/>
    <col min="9186" max="9186" width="0" style="1" hidden="1" customWidth="1"/>
    <col min="9187" max="9188" width="14.6640625" style="1" customWidth="1"/>
    <col min="9189" max="9189" width="12.88671875" style="1" customWidth="1"/>
    <col min="9190" max="9190" width="3.33203125" style="1" customWidth="1"/>
    <col min="9191" max="9191" width="30.33203125" style="1" customWidth="1"/>
    <col min="9192" max="9192" width="5" style="1" customWidth="1"/>
    <col min="9193" max="9193" width="0" style="1" hidden="1" customWidth="1"/>
    <col min="9194" max="9194" width="14.33203125" style="1" customWidth="1"/>
    <col min="9195" max="9195" width="5.6640625" style="1" customWidth="1"/>
    <col min="9196" max="9196" width="0" style="1" hidden="1" customWidth="1"/>
    <col min="9197" max="9197" width="17.33203125" style="1" customWidth="1"/>
    <col min="9198" max="9198" width="12.6640625" style="1" customWidth="1"/>
    <col min="9199" max="9199" width="0" style="1" hidden="1" customWidth="1"/>
    <col min="9200" max="9200" width="5.33203125" style="1" customWidth="1"/>
    <col min="9201" max="9201" width="0" style="1" hidden="1" customWidth="1"/>
    <col min="9202" max="9202" width="17" style="1" customWidth="1"/>
    <col min="9203" max="9203" width="6.33203125" style="1" customWidth="1"/>
    <col min="9204" max="9204" width="0" style="1" hidden="1" customWidth="1"/>
    <col min="9205" max="9205" width="14.33203125" style="1" customWidth="1"/>
    <col min="9206" max="9206" width="7.5546875" style="1" customWidth="1"/>
    <col min="9207" max="9207" width="0" style="1" hidden="1" customWidth="1"/>
    <col min="9208" max="9209" width="14.33203125" style="1" customWidth="1"/>
    <col min="9210" max="9210" width="20.88671875" style="1" customWidth="1"/>
    <col min="9211" max="9211" width="14.44140625" style="1" customWidth="1"/>
    <col min="9212" max="9212" width="15" style="1" customWidth="1"/>
    <col min="9213" max="9213" width="2.6640625" style="1" customWidth="1"/>
    <col min="9214" max="9214" width="11.6640625" style="1" customWidth="1"/>
    <col min="9215" max="9215" width="11.5546875" style="1" customWidth="1"/>
    <col min="9216" max="9216" width="2.33203125" style="1" customWidth="1"/>
    <col min="9217" max="9217" width="41" style="1" customWidth="1"/>
    <col min="9218" max="9218" width="14.33203125" style="1" customWidth="1"/>
    <col min="9219" max="9220" width="11.5546875" style="1" customWidth="1"/>
    <col min="9221" max="9221" width="21.88671875" style="1" customWidth="1"/>
    <col min="9222" max="9413" width="11.44140625" style="1"/>
    <col min="9414" max="9414" width="21.88671875" style="1" customWidth="1"/>
    <col min="9415" max="9415" width="13.88671875" style="1" customWidth="1"/>
    <col min="9416" max="9416" width="38.6640625" style="1" customWidth="1"/>
    <col min="9417" max="9417" width="3" style="1" bestFit="1" customWidth="1"/>
    <col min="9418" max="9418" width="32.33203125" style="1" customWidth="1"/>
    <col min="9419" max="9419" width="46.33203125" style="1" customWidth="1"/>
    <col min="9420" max="9420" width="19" style="1" customWidth="1"/>
    <col min="9421" max="9421" width="0" style="1" hidden="1" customWidth="1"/>
    <col min="9422" max="9422" width="17.6640625" style="1" customWidth="1"/>
    <col min="9423" max="9423" width="0" style="1" hidden="1" customWidth="1"/>
    <col min="9424" max="9424" width="22.33203125" style="1" customWidth="1"/>
    <col min="9425" max="9425" width="5.33203125" style="1" customWidth="1"/>
    <col min="9426" max="9426" width="36.33203125" style="1" customWidth="1"/>
    <col min="9427" max="9427" width="5.6640625" style="1" customWidth="1"/>
    <col min="9428" max="9428" width="0" style="1" hidden="1" customWidth="1"/>
    <col min="9429" max="9429" width="20.6640625" style="1" customWidth="1"/>
    <col min="9430" max="9430" width="4.88671875" style="1" customWidth="1"/>
    <col min="9431" max="9431" width="0" style="1" hidden="1" customWidth="1"/>
    <col min="9432" max="9432" width="24.6640625" style="1" customWidth="1"/>
    <col min="9433" max="9433" width="12.33203125" style="1" customWidth="1"/>
    <col min="9434" max="9434" width="0" style="1" hidden="1" customWidth="1"/>
    <col min="9435" max="9435" width="3.44140625" style="1" customWidth="1"/>
    <col min="9436" max="9436" width="0" style="1" hidden="1" customWidth="1"/>
    <col min="9437" max="9437" width="17.6640625" style="1" customWidth="1"/>
    <col min="9438" max="9438" width="3.44140625" style="1" customWidth="1"/>
    <col min="9439" max="9439" width="0" style="1" hidden="1" customWidth="1"/>
    <col min="9440" max="9440" width="23.6640625" style="1" customWidth="1"/>
    <col min="9441" max="9441" width="10" style="1" customWidth="1"/>
    <col min="9442" max="9442" width="0" style="1" hidden="1" customWidth="1"/>
    <col min="9443" max="9444" width="14.6640625" style="1" customWidth="1"/>
    <col min="9445" max="9445" width="12.88671875" style="1" customWidth="1"/>
    <col min="9446" max="9446" width="3.33203125" style="1" customWidth="1"/>
    <col min="9447" max="9447" width="30.33203125" style="1" customWidth="1"/>
    <col min="9448" max="9448" width="5" style="1" customWidth="1"/>
    <col min="9449" max="9449" width="0" style="1" hidden="1" customWidth="1"/>
    <col min="9450" max="9450" width="14.33203125" style="1" customWidth="1"/>
    <col min="9451" max="9451" width="5.6640625" style="1" customWidth="1"/>
    <col min="9452" max="9452" width="0" style="1" hidden="1" customWidth="1"/>
    <col min="9453" max="9453" width="17.33203125" style="1" customWidth="1"/>
    <col min="9454" max="9454" width="12.6640625" style="1" customWidth="1"/>
    <col min="9455" max="9455" width="0" style="1" hidden="1" customWidth="1"/>
    <col min="9456" max="9456" width="5.33203125" style="1" customWidth="1"/>
    <col min="9457" max="9457" width="0" style="1" hidden="1" customWidth="1"/>
    <col min="9458" max="9458" width="17" style="1" customWidth="1"/>
    <col min="9459" max="9459" width="6.33203125" style="1" customWidth="1"/>
    <col min="9460" max="9460" width="0" style="1" hidden="1" customWidth="1"/>
    <col min="9461" max="9461" width="14.33203125" style="1" customWidth="1"/>
    <col min="9462" max="9462" width="7.5546875" style="1" customWidth="1"/>
    <col min="9463" max="9463" width="0" style="1" hidden="1" customWidth="1"/>
    <col min="9464" max="9465" width="14.33203125" style="1" customWidth="1"/>
    <col min="9466" max="9466" width="20.88671875" style="1" customWidth="1"/>
    <col min="9467" max="9467" width="14.44140625" style="1" customWidth="1"/>
    <col min="9468" max="9468" width="15" style="1" customWidth="1"/>
    <col min="9469" max="9469" width="2.6640625" style="1" customWidth="1"/>
    <col min="9470" max="9470" width="11.6640625" style="1" customWidth="1"/>
    <col min="9471" max="9471" width="11.5546875" style="1" customWidth="1"/>
    <col min="9472" max="9472" width="2.33203125" style="1" customWidth="1"/>
    <col min="9473" max="9473" width="41" style="1" customWidth="1"/>
    <col min="9474" max="9474" width="14.33203125" style="1" customWidth="1"/>
    <col min="9475" max="9476" width="11.5546875" style="1" customWidth="1"/>
    <col min="9477" max="9477" width="21.88671875" style="1" customWidth="1"/>
    <col min="9478" max="9669" width="11.44140625" style="1"/>
    <col min="9670" max="9670" width="21.88671875" style="1" customWidth="1"/>
    <col min="9671" max="9671" width="13.88671875" style="1" customWidth="1"/>
    <col min="9672" max="9672" width="38.6640625" style="1" customWidth="1"/>
    <col min="9673" max="9673" width="3" style="1" bestFit="1" customWidth="1"/>
    <col min="9674" max="9674" width="32.33203125" style="1" customWidth="1"/>
    <col min="9675" max="9675" width="46.33203125" style="1" customWidth="1"/>
    <col min="9676" max="9676" width="19" style="1" customWidth="1"/>
    <col min="9677" max="9677" width="0" style="1" hidden="1" customWidth="1"/>
    <col min="9678" max="9678" width="17.6640625" style="1" customWidth="1"/>
    <col min="9679" max="9679" width="0" style="1" hidden="1" customWidth="1"/>
    <col min="9680" max="9680" width="22.33203125" style="1" customWidth="1"/>
    <col min="9681" max="9681" width="5.33203125" style="1" customWidth="1"/>
    <col min="9682" max="9682" width="36.33203125" style="1" customWidth="1"/>
    <col min="9683" max="9683" width="5.6640625" style="1" customWidth="1"/>
    <col min="9684" max="9684" width="0" style="1" hidden="1" customWidth="1"/>
    <col min="9685" max="9685" width="20.6640625" style="1" customWidth="1"/>
    <col min="9686" max="9686" width="4.88671875" style="1" customWidth="1"/>
    <col min="9687" max="9687" width="0" style="1" hidden="1" customWidth="1"/>
    <col min="9688" max="9688" width="24.6640625" style="1" customWidth="1"/>
    <col min="9689" max="9689" width="12.33203125" style="1" customWidth="1"/>
    <col min="9690" max="9690" width="0" style="1" hidden="1" customWidth="1"/>
    <col min="9691" max="9691" width="3.44140625" style="1" customWidth="1"/>
    <col min="9692" max="9692" width="0" style="1" hidden="1" customWidth="1"/>
    <col min="9693" max="9693" width="17.6640625" style="1" customWidth="1"/>
    <col min="9694" max="9694" width="3.44140625" style="1" customWidth="1"/>
    <col min="9695" max="9695" width="0" style="1" hidden="1" customWidth="1"/>
    <col min="9696" max="9696" width="23.6640625" style="1" customWidth="1"/>
    <col min="9697" max="9697" width="10" style="1" customWidth="1"/>
    <col min="9698" max="9698" width="0" style="1" hidden="1" customWidth="1"/>
    <col min="9699" max="9700" width="14.6640625" style="1" customWidth="1"/>
    <col min="9701" max="9701" width="12.88671875" style="1" customWidth="1"/>
    <col min="9702" max="9702" width="3.33203125" style="1" customWidth="1"/>
    <col min="9703" max="9703" width="30.33203125" style="1" customWidth="1"/>
    <col min="9704" max="9704" width="5" style="1" customWidth="1"/>
    <col min="9705" max="9705" width="0" style="1" hidden="1" customWidth="1"/>
    <col min="9706" max="9706" width="14.33203125" style="1" customWidth="1"/>
    <col min="9707" max="9707" width="5.6640625" style="1" customWidth="1"/>
    <col min="9708" max="9708" width="0" style="1" hidden="1" customWidth="1"/>
    <col min="9709" max="9709" width="17.33203125" style="1" customWidth="1"/>
    <col min="9710" max="9710" width="12.6640625" style="1" customWidth="1"/>
    <col min="9711" max="9711" width="0" style="1" hidden="1" customWidth="1"/>
    <col min="9712" max="9712" width="5.33203125" style="1" customWidth="1"/>
    <col min="9713" max="9713" width="0" style="1" hidden="1" customWidth="1"/>
    <col min="9714" max="9714" width="17" style="1" customWidth="1"/>
    <col min="9715" max="9715" width="6.33203125" style="1" customWidth="1"/>
    <col min="9716" max="9716" width="0" style="1" hidden="1" customWidth="1"/>
    <col min="9717" max="9717" width="14.33203125" style="1" customWidth="1"/>
    <col min="9718" max="9718" width="7.5546875" style="1" customWidth="1"/>
    <col min="9719" max="9719" width="0" style="1" hidden="1" customWidth="1"/>
    <col min="9720" max="9721" width="14.33203125" style="1" customWidth="1"/>
    <col min="9722" max="9722" width="20.88671875" style="1" customWidth="1"/>
    <col min="9723" max="9723" width="14.44140625" style="1" customWidth="1"/>
    <col min="9724" max="9724" width="15" style="1" customWidth="1"/>
    <col min="9725" max="9725" width="2.6640625" style="1" customWidth="1"/>
    <col min="9726" max="9726" width="11.6640625" style="1" customWidth="1"/>
    <col min="9727" max="9727" width="11.5546875" style="1" customWidth="1"/>
    <col min="9728" max="9728" width="2.33203125" style="1" customWidth="1"/>
    <col min="9729" max="9729" width="41" style="1" customWidth="1"/>
    <col min="9730" max="9730" width="14.33203125" style="1" customWidth="1"/>
    <col min="9731" max="9732" width="11.5546875" style="1" customWidth="1"/>
    <col min="9733" max="9733" width="21.88671875" style="1" customWidth="1"/>
    <col min="9734" max="9925" width="11.44140625" style="1"/>
    <col min="9926" max="9926" width="21.88671875" style="1" customWidth="1"/>
    <col min="9927" max="9927" width="13.88671875" style="1" customWidth="1"/>
    <col min="9928" max="9928" width="38.6640625" style="1" customWidth="1"/>
    <col min="9929" max="9929" width="3" style="1" bestFit="1" customWidth="1"/>
    <col min="9930" max="9930" width="32.33203125" style="1" customWidth="1"/>
    <col min="9931" max="9931" width="46.33203125" style="1" customWidth="1"/>
    <col min="9932" max="9932" width="19" style="1" customWidth="1"/>
    <col min="9933" max="9933" width="0" style="1" hidden="1" customWidth="1"/>
    <col min="9934" max="9934" width="17.6640625" style="1" customWidth="1"/>
    <col min="9935" max="9935" width="0" style="1" hidden="1" customWidth="1"/>
    <col min="9936" max="9936" width="22.33203125" style="1" customWidth="1"/>
    <col min="9937" max="9937" width="5.33203125" style="1" customWidth="1"/>
    <col min="9938" max="9938" width="36.33203125" style="1" customWidth="1"/>
    <col min="9939" max="9939" width="5.6640625" style="1" customWidth="1"/>
    <col min="9940" max="9940" width="0" style="1" hidden="1" customWidth="1"/>
    <col min="9941" max="9941" width="20.6640625" style="1" customWidth="1"/>
    <col min="9942" max="9942" width="4.88671875" style="1" customWidth="1"/>
    <col min="9943" max="9943" width="0" style="1" hidden="1" customWidth="1"/>
    <col min="9944" max="9944" width="24.6640625" style="1" customWidth="1"/>
    <col min="9945" max="9945" width="12.33203125" style="1" customWidth="1"/>
    <col min="9946" max="9946" width="0" style="1" hidden="1" customWidth="1"/>
    <col min="9947" max="9947" width="3.44140625" style="1" customWidth="1"/>
    <col min="9948" max="9948" width="0" style="1" hidden="1" customWidth="1"/>
    <col min="9949" max="9949" width="17.6640625" style="1" customWidth="1"/>
    <col min="9950" max="9950" width="3.44140625" style="1" customWidth="1"/>
    <col min="9951" max="9951" width="0" style="1" hidden="1" customWidth="1"/>
    <col min="9952" max="9952" width="23.6640625" style="1" customWidth="1"/>
    <col min="9953" max="9953" width="10" style="1" customWidth="1"/>
    <col min="9954" max="9954" width="0" style="1" hidden="1" customWidth="1"/>
    <col min="9955" max="9956" width="14.6640625" style="1" customWidth="1"/>
    <col min="9957" max="9957" width="12.88671875" style="1" customWidth="1"/>
    <col min="9958" max="9958" width="3.33203125" style="1" customWidth="1"/>
    <col min="9959" max="9959" width="30.33203125" style="1" customWidth="1"/>
    <col min="9960" max="9960" width="5" style="1" customWidth="1"/>
    <col min="9961" max="9961" width="0" style="1" hidden="1" customWidth="1"/>
    <col min="9962" max="9962" width="14.33203125" style="1" customWidth="1"/>
    <col min="9963" max="9963" width="5.6640625" style="1" customWidth="1"/>
    <col min="9964" max="9964" width="0" style="1" hidden="1" customWidth="1"/>
    <col min="9965" max="9965" width="17.33203125" style="1" customWidth="1"/>
    <col min="9966" max="9966" width="12.6640625" style="1" customWidth="1"/>
    <col min="9967" max="9967" width="0" style="1" hidden="1" customWidth="1"/>
    <col min="9968" max="9968" width="5.33203125" style="1" customWidth="1"/>
    <col min="9969" max="9969" width="0" style="1" hidden="1" customWidth="1"/>
    <col min="9970" max="9970" width="17" style="1" customWidth="1"/>
    <col min="9971" max="9971" width="6.33203125" style="1" customWidth="1"/>
    <col min="9972" max="9972" width="0" style="1" hidden="1" customWidth="1"/>
    <col min="9973" max="9973" width="14.33203125" style="1" customWidth="1"/>
    <col min="9974" max="9974" width="7.5546875" style="1" customWidth="1"/>
    <col min="9975" max="9975" width="0" style="1" hidden="1" customWidth="1"/>
    <col min="9976" max="9977" width="14.33203125" style="1" customWidth="1"/>
    <col min="9978" max="9978" width="20.88671875" style="1" customWidth="1"/>
    <col min="9979" max="9979" width="14.44140625" style="1" customWidth="1"/>
    <col min="9980" max="9980" width="15" style="1" customWidth="1"/>
    <col min="9981" max="9981" width="2.6640625" style="1" customWidth="1"/>
    <col min="9982" max="9982" width="11.6640625" style="1" customWidth="1"/>
    <col min="9983" max="9983" width="11.5546875" style="1" customWidth="1"/>
    <col min="9984" max="9984" width="2.33203125" style="1" customWidth="1"/>
    <col min="9985" max="9985" width="41" style="1" customWidth="1"/>
    <col min="9986" max="9986" width="14.33203125" style="1" customWidth="1"/>
    <col min="9987" max="9988" width="11.5546875" style="1" customWidth="1"/>
    <col min="9989" max="9989" width="21.88671875" style="1" customWidth="1"/>
    <col min="9990" max="10181" width="11.44140625" style="1"/>
    <col min="10182" max="10182" width="21.88671875" style="1" customWidth="1"/>
    <col min="10183" max="10183" width="13.88671875" style="1" customWidth="1"/>
    <col min="10184" max="10184" width="38.6640625" style="1" customWidth="1"/>
    <col min="10185" max="10185" width="3" style="1" bestFit="1" customWidth="1"/>
    <col min="10186" max="10186" width="32.33203125" style="1" customWidth="1"/>
    <col min="10187" max="10187" width="46.33203125" style="1" customWidth="1"/>
    <col min="10188" max="10188" width="19" style="1" customWidth="1"/>
    <col min="10189" max="10189" width="0" style="1" hidden="1" customWidth="1"/>
    <col min="10190" max="10190" width="17.6640625" style="1" customWidth="1"/>
    <col min="10191" max="10191" width="0" style="1" hidden="1" customWidth="1"/>
    <col min="10192" max="10192" width="22.33203125" style="1" customWidth="1"/>
    <col min="10193" max="10193" width="5.33203125" style="1" customWidth="1"/>
    <col min="10194" max="10194" width="36.33203125" style="1" customWidth="1"/>
    <col min="10195" max="10195" width="5.6640625" style="1" customWidth="1"/>
    <col min="10196" max="10196" width="0" style="1" hidden="1" customWidth="1"/>
    <col min="10197" max="10197" width="20.6640625" style="1" customWidth="1"/>
    <col min="10198" max="10198" width="4.88671875" style="1" customWidth="1"/>
    <col min="10199" max="10199" width="0" style="1" hidden="1" customWidth="1"/>
    <col min="10200" max="10200" width="24.6640625" style="1" customWidth="1"/>
    <col min="10201" max="10201" width="12.33203125" style="1" customWidth="1"/>
    <col min="10202" max="10202" width="0" style="1" hidden="1" customWidth="1"/>
    <col min="10203" max="10203" width="3.44140625" style="1" customWidth="1"/>
    <col min="10204" max="10204" width="0" style="1" hidden="1" customWidth="1"/>
    <col min="10205" max="10205" width="17.6640625" style="1" customWidth="1"/>
    <col min="10206" max="10206" width="3.44140625" style="1" customWidth="1"/>
    <col min="10207" max="10207" width="0" style="1" hidden="1" customWidth="1"/>
    <col min="10208" max="10208" width="23.6640625" style="1" customWidth="1"/>
    <col min="10209" max="10209" width="10" style="1" customWidth="1"/>
    <col min="10210" max="10210" width="0" style="1" hidden="1" customWidth="1"/>
    <col min="10211" max="10212" width="14.6640625" style="1" customWidth="1"/>
    <col min="10213" max="10213" width="12.88671875" style="1" customWidth="1"/>
    <col min="10214" max="10214" width="3.33203125" style="1" customWidth="1"/>
    <col min="10215" max="10215" width="30.33203125" style="1" customWidth="1"/>
    <col min="10216" max="10216" width="5" style="1" customWidth="1"/>
    <col min="10217" max="10217" width="0" style="1" hidden="1" customWidth="1"/>
    <col min="10218" max="10218" width="14.33203125" style="1" customWidth="1"/>
    <col min="10219" max="10219" width="5.6640625" style="1" customWidth="1"/>
    <col min="10220" max="10220" width="0" style="1" hidden="1" customWidth="1"/>
    <col min="10221" max="10221" width="17.33203125" style="1" customWidth="1"/>
    <col min="10222" max="10222" width="12.6640625" style="1" customWidth="1"/>
    <col min="10223" max="10223" width="0" style="1" hidden="1" customWidth="1"/>
    <col min="10224" max="10224" width="5.33203125" style="1" customWidth="1"/>
    <col min="10225" max="10225" width="0" style="1" hidden="1" customWidth="1"/>
    <col min="10226" max="10226" width="17" style="1" customWidth="1"/>
    <col min="10227" max="10227" width="6.33203125" style="1" customWidth="1"/>
    <col min="10228" max="10228" width="0" style="1" hidden="1" customWidth="1"/>
    <col min="10229" max="10229" width="14.33203125" style="1" customWidth="1"/>
    <col min="10230" max="10230" width="7.5546875" style="1" customWidth="1"/>
    <col min="10231" max="10231" width="0" style="1" hidden="1" customWidth="1"/>
    <col min="10232" max="10233" width="14.33203125" style="1" customWidth="1"/>
    <col min="10234" max="10234" width="20.88671875" style="1" customWidth="1"/>
    <col min="10235" max="10235" width="14.44140625" style="1" customWidth="1"/>
    <col min="10236" max="10236" width="15" style="1" customWidth="1"/>
    <col min="10237" max="10237" width="2.6640625" style="1" customWidth="1"/>
    <col min="10238" max="10238" width="11.6640625" style="1" customWidth="1"/>
    <col min="10239" max="10239" width="11.5546875" style="1" customWidth="1"/>
    <col min="10240" max="10240" width="2.33203125" style="1" customWidth="1"/>
    <col min="10241" max="10241" width="41" style="1" customWidth="1"/>
    <col min="10242" max="10242" width="14.33203125" style="1" customWidth="1"/>
    <col min="10243" max="10244" width="11.5546875" style="1" customWidth="1"/>
    <col min="10245" max="10245" width="21.88671875" style="1" customWidth="1"/>
    <col min="10246" max="10437" width="11.44140625" style="1"/>
    <col min="10438" max="10438" width="21.88671875" style="1" customWidth="1"/>
    <col min="10439" max="10439" width="13.88671875" style="1" customWidth="1"/>
    <col min="10440" max="10440" width="38.6640625" style="1" customWidth="1"/>
    <col min="10441" max="10441" width="3" style="1" bestFit="1" customWidth="1"/>
    <col min="10442" max="10442" width="32.33203125" style="1" customWidth="1"/>
    <col min="10443" max="10443" width="46.33203125" style="1" customWidth="1"/>
    <col min="10444" max="10444" width="19" style="1" customWidth="1"/>
    <col min="10445" max="10445" width="0" style="1" hidden="1" customWidth="1"/>
    <col min="10446" max="10446" width="17.6640625" style="1" customWidth="1"/>
    <col min="10447" max="10447" width="0" style="1" hidden="1" customWidth="1"/>
    <col min="10448" max="10448" width="22.33203125" style="1" customWidth="1"/>
    <col min="10449" max="10449" width="5.33203125" style="1" customWidth="1"/>
    <col min="10450" max="10450" width="36.33203125" style="1" customWidth="1"/>
    <col min="10451" max="10451" width="5.6640625" style="1" customWidth="1"/>
    <col min="10452" max="10452" width="0" style="1" hidden="1" customWidth="1"/>
    <col min="10453" max="10453" width="20.6640625" style="1" customWidth="1"/>
    <col min="10454" max="10454" width="4.88671875" style="1" customWidth="1"/>
    <col min="10455" max="10455" width="0" style="1" hidden="1" customWidth="1"/>
    <col min="10456" max="10456" width="24.6640625" style="1" customWidth="1"/>
    <col min="10457" max="10457" width="12.33203125" style="1" customWidth="1"/>
    <col min="10458" max="10458" width="0" style="1" hidden="1" customWidth="1"/>
    <col min="10459" max="10459" width="3.44140625" style="1" customWidth="1"/>
    <col min="10460" max="10460" width="0" style="1" hidden="1" customWidth="1"/>
    <col min="10461" max="10461" width="17.6640625" style="1" customWidth="1"/>
    <col min="10462" max="10462" width="3.44140625" style="1" customWidth="1"/>
    <col min="10463" max="10463" width="0" style="1" hidden="1" customWidth="1"/>
    <col min="10464" max="10464" width="23.6640625" style="1" customWidth="1"/>
    <col min="10465" max="10465" width="10" style="1" customWidth="1"/>
    <col min="10466" max="10466" width="0" style="1" hidden="1" customWidth="1"/>
    <col min="10467" max="10468" width="14.6640625" style="1" customWidth="1"/>
    <col min="10469" max="10469" width="12.88671875" style="1" customWidth="1"/>
    <col min="10470" max="10470" width="3.33203125" style="1" customWidth="1"/>
    <col min="10471" max="10471" width="30.33203125" style="1" customWidth="1"/>
    <col min="10472" max="10472" width="5" style="1" customWidth="1"/>
    <col min="10473" max="10473" width="0" style="1" hidden="1" customWidth="1"/>
    <col min="10474" max="10474" width="14.33203125" style="1" customWidth="1"/>
    <col min="10475" max="10475" width="5.6640625" style="1" customWidth="1"/>
    <col min="10476" max="10476" width="0" style="1" hidden="1" customWidth="1"/>
    <col min="10477" max="10477" width="17.33203125" style="1" customWidth="1"/>
    <col min="10478" max="10478" width="12.6640625" style="1" customWidth="1"/>
    <col min="10479" max="10479" width="0" style="1" hidden="1" customWidth="1"/>
    <col min="10480" max="10480" width="5.33203125" style="1" customWidth="1"/>
    <col min="10481" max="10481" width="0" style="1" hidden="1" customWidth="1"/>
    <col min="10482" max="10482" width="17" style="1" customWidth="1"/>
    <col min="10483" max="10483" width="6.33203125" style="1" customWidth="1"/>
    <col min="10484" max="10484" width="0" style="1" hidden="1" customWidth="1"/>
    <col min="10485" max="10485" width="14.33203125" style="1" customWidth="1"/>
    <col min="10486" max="10486" width="7.5546875" style="1" customWidth="1"/>
    <col min="10487" max="10487" width="0" style="1" hidden="1" customWidth="1"/>
    <col min="10488" max="10489" width="14.33203125" style="1" customWidth="1"/>
    <col min="10490" max="10490" width="20.88671875" style="1" customWidth="1"/>
    <col min="10491" max="10491" width="14.44140625" style="1" customWidth="1"/>
    <col min="10492" max="10492" width="15" style="1" customWidth="1"/>
    <col min="10493" max="10493" width="2.6640625" style="1" customWidth="1"/>
    <col min="10494" max="10494" width="11.6640625" style="1" customWidth="1"/>
    <col min="10495" max="10495" width="11.5546875" style="1" customWidth="1"/>
    <col min="10496" max="10496" width="2.33203125" style="1" customWidth="1"/>
    <col min="10497" max="10497" width="41" style="1" customWidth="1"/>
    <col min="10498" max="10498" width="14.33203125" style="1" customWidth="1"/>
    <col min="10499" max="10500" width="11.5546875" style="1" customWidth="1"/>
    <col min="10501" max="10501" width="21.88671875" style="1" customWidth="1"/>
    <col min="10502" max="10693" width="11.44140625" style="1"/>
    <col min="10694" max="10694" width="21.88671875" style="1" customWidth="1"/>
    <col min="10695" max="10695" width="13.88671875" style="1" customWidth="1"/>
    <col min="10696" max="10696" width="38.6640625" style="1" customWidth="1"/>
    <col min="10697" max="10697" width="3" style="1" bestFit="1" customWidth="1"/>
    <col min="10698" max="10698" width="32.33203125" style="1" customWidth="1"/>
    <col min="10699" max="10699" width="46.33203125" style="1" customWidth="1"/>
    <col min="10700" max="10700" width="19" style="1" customWidth="1"/>
    <col min="10701" max="10701" width="0" style="1" hidden="1" customWidth="1"/>
    <col min="10702" max="10702" width="17.6640625" style="1" customWidth="1"/>
    <col min="10703" max="10703" width="0" style="1" hidden="1" customWidth="1"/>
    <col min="10704" max="10704" width="22.33203125" style="1" customWidth="1"/>
    <col min="10705" max="10705" width="5.33203125" style="1" customWidth="1"/>
    <col min="10706" max="10706" width="36.33203125" style="1" customWidth="1"/>
    <col min="10707" max="10707" width="5.6640625" style="1" customWidth="1"/>
    <col min="10708" max="10708" width="0" style="1" hidden="1" customWidth="1"/>
    <col min="10709" max="10709" width="20.6640625" style="1" customWidth="1"/>
    <col min="10710" max="10710" width="4.88671875" style="1" customWidth="1"/>
    <col min="10711" max="10711" width="0" style="1" hidden="1" customWidth="1"/>
    <col min="10712" max="10712" width="24.6640625" style="1" customWidth="1"/>
    <col min="10713" max="10713" width="12.33203125" style="1" customWidth="1"/>
    <col min="10714" max="10714" width="0" style="1" hidden="1" customWidth="1"/>
    <col min="10715" max="10715" width="3.44140625" style="1" customWidth="1"/>
    <col min="10716" max="10716" width="0" style="1" hidden="1" customWidth="1"/>
    <col min="10717" max="10717" width="17.6640625" style="1" customWidth="1"/>
    <col min="10718" max="10718" width="3.44140625" style="1" customWidth="1"/>
    <col min="10719" max="10719" width="0" style="1" hidden="1" customWidth="1"/>
    <col min="10720" max="10720" width="23.6640625" style="1" customWidth="1"/>
    <col min="10721" max="10721" width="10" style="1" customWidth="1"/>
    <col min="10722" max="10722" width="0" style="1" hidden="1" customWidth="1"/>
    <col min="10723" max="10724" width="14.6640625" style="1" customWidth="1"/>
    <col min="10725" max="10725" width="12.88671875" style="1" customWidth="1"/>
    <col min="10726" max="10726" width="3.33203125" style="1" customWidth="1"/>
    <col min="10727" max="10727" width="30.33203125" style="1" customWidth="1"/>
    <col min="10728" max="10728" width="5" style="1" customWidth="1"/>
    <col min="10729" max="10729" width="0" style="1" hidden="1" customWidth="1"/>
    <col min="10730" max="10730" width="14.33203125" style="1" customWidth="1"/>
    <col min="10731" max="10731" width="5.6640625" style="1" customWidth="1"/>
    <col min="10732" max="10732" width="0" style="1" hidden="1" customWidth="1"/>
    <col min="10733" max="10733" width="17.33203125" style="1" customWidth="1"/>
    <col min="10734" max="10734" width="12.6640625" style="1" customWidth="1"/>
    <col min="10735" max="10735" width="0" style="1" hidden="1" customWidth="1"/>
    <col min="10736" max="10736" width="5.33203125" style="1" customWidth="1"/>
    <col min="10737" max="10737" width="0" style="1" hidden="1" customWidth="1"/>
    <col min="10738" max="10738" width="17" style="1" customWidth="1"/>
    <col min="10739" max="10739" width="6.33203125" style="1" customWidth="1"/>
    <col min="10740" max="10740" width="0" style="1" hidden="1" customWidth="1"/>
    <col min="10741" max="10741" width="14.33203125" style="1" customWidth="1"/>
    <col min="10742" max="10742" width="7.5546875" style="1" customWidth="1"/>
    <col min="10743" max="10743" width="0" style="1" hidden="1" customWidth="1"/>
    <col min="10744" max="10745" width="14.33203125" style="1" customWidth="1"/>
    <col min="10746" max="10746" width="20.88671875" style="1" customWidth="1"/>
    <col min="10747" max="10747" width="14.44140625" style="1" customWidth="1"/>
    <col min="10748" max="10748" width="15" style="1" customWidth="1"/>
    <col min="10749" max="10749" width="2.6640625" style="1" customWidth="1"/>
    <col min="10750" max="10750" width="11.6640625" style="1" customWidth="1"/>
    <col min="10751" max="10751" width="11.5546875" style="1" customWidth="1"/>
    <col min="10752" max="10752" width="2.33203125" style="1" customWidth="1"/>
    <col min="10753" max="10753" width="41" style="1" customWidth="1"/>
    <col min="10754" max="10754" width="14.33203125" style="1" customWidth="1"/>
    <col min="10755" max="10756" width="11.5546875" style="1" customWidth="1"/>
    <col min="10757" max="10757" width="21.88671875" style="1" customWidth="1"/>
    <col min="10758" max="10949" width="11.44140625" style="1"/>
    <col min="10950" max="10950" width="21.88671875" style="1" customWidth="1"/>
    <col min="10951" max="10951" width="13.88671875" style="1" customWidth="1"/>
    <col min="10952" max="10952" width="38.6640625" style="1" customWidth="1"/>
    <col min="10953" max="10953" width="3" style="1" bestFit="1" customWidth="1"/>
    <col min="10954" max="10954" width="32.33203125" style="1" customWidth="1"/>
    <col min="10955" max="10955" width="46.33203125" style="1" customWidth="1"/>
    <col min="10956" max="10956" width="19" style="1" customWidth="1"/>
    <col min="10957" max="10957" width="0" style="1" hidden="1" customWidth="1"/>
    <col min="10958" max="10958" width="17.6640625" style="1" customWidth="1"/>
    <col min="10959" max="10959" width="0" style="1" hidden="1" customWidth="1"/>
    <col min="10960" max="10960" width="22.33203125" style="1" customWidth="1"/>
    <col min="10961" max="10961" width="5.33203125" style="1" customWidth="1"/>
    <col min="10962" max="10962" width="36.33203125" style="1" customWidth="1"/>
    <col min="10963" max="10963" width="5.6640625" style="1" customWidth="1"/>
    <col min="10964" max="10964" width="0" style="1" hidden="1" customWidth="1"/>
    <col min="10965" max="10965" width="20.6640625" style="1" customWidth="1"/>
    <col min="10966" max="10966" width="4.88671875" style="1" customWidth="1"/>
    <col min="10967" max="10967" width="0" style="1" hidden="1" customWidth="1"/>
    <col min="10968" max="10968" width="24.6640625" style="1" customWidth="1"/>
    <col min="10969" max="10969" width="12.33203125" style="1" customWidth="1"/>
    <col min="10970" max="10970" width="0" style="1" hidden="1" customWidth="1"/>
    <col min="10971" max="10971" width="3.44140625" style="1" customWidth="1"/>
    <col min="10972" max="10972" width="0" style="1" hidden="1" customWidth="1"/>
    <col min="10973" max="10973" width="17.6640625" style="1" customWidth="1"/>
    <col min="10974" max="10974" width="3.44140625" style="1" customWidth="1"/>
    <col min="10975" max="10975" width="0" style="1" hidden="1" customWidth="1"/>
    <col min="10976" max="10976" width="23.6640625" style="1" customWidth="1"/>
    <col min="10977" max="10977" width="10" style="1" customWidth="1"/>
    <col min="10978" max="10978" width="0" style="1" hidden="1" customWidth="1"/>
    <col min="10979" max="10980" width="14.6640625" style="1" customWidth="1"/>
    <col min="10981" max="10981" width="12.88671875" style="1" customWidth="1"/>
    <col min="10982" max="10982" width="3.33203125" style="1" customWidth="1"/>
    <col min="10983" max="10983" width="30.33203125" style="1" customWidth="1"/>
    <col min="10984" max="10984" width="5" style="1" customWidth="1"/>
    <col min="10985" max="10985" width="0" style="1" hidden="1" customWidth="1"/>
    <col min="10986" max="10986" width="14.33203125" style="1" customWidth="1"/>
    <col min="10987" max="10987" width="5.6640625" style="1" customWidth="1"/>
    <col min="10988" max="10988" width="0" style="1" hidden="1" customWidth="1"/>
    <col min="10989" max="10989" width="17.33203125" style="1" customWidth="1"/>
    <col min="10990" max="10990" width="12.6640625" style="1" customWidth="1"/>
    <col min="10991" max="10991" width="0" style="1" hidden="1" customWidth="1"/>
    <col min="10992" max="10992" width="5.33203125" style="1" customWidth="1"/>
    <col min="10993" max="10993" width="0" style="1" hidden="1" customWidth="1"/>
    <col min="10994" max="10994" width="17" style="1" customWidth="1"/>
    <col min="10995" max="10995" width="6.33203125" style="1" customWidth="1"/>
    <col min="10996" max="10996" width="0" style="1" hidden="1" customWidth="1"/>
    <col min="10997" max="10997" width="14.33203125" style="1" customWidth="1"/>
    <col min="10998" max="10998" width="7.5546875" style="1" customWidth="1"/>
    <col min="10999" max="10999" width="0" style="1" hidden="1" customWidth="1"/>
    <col min="11000" max="11001" width="14.33203125" style="1" customWidth="1"/>
    <col min="11002" max="11002" width="20.88671875" style="1" customWidth="1"/>
    <col min="11003" max="11003" width="14.44140625" style="1" customWidth="1"/>
    <col min="11004" max="11004" width="15" style="1" customWidth="1"/>
    <col min="11005" max="11005" width="2.6640625" style="1" customWidth="1"/>
    <col min="11006" max="11006" width="11.6640625" style="1" customWidth="1"/>
    <col min="11007" max="11007" width="11.5546875" style="1" customWidth="1"/>
    <col min="11008" max="11008" width="2.33203125" style="1" customWidth="1"/>
    <col min="11009" max="11009" width="41" style="1" customWidth="1"/>
    <col min="11010" max="11010" width="14.33203125" style="1" customWidth="1"/>
    <col min="11011" max="11012" width="11.5546875" style="1" customWidth="1"/>
    <col min="11013" max="11013" width="21.88671875" style="1" customWidth="1"/>
    <col min="11014" max="11205" width="11.44140625" style="1"/>
    <col min="11206" max="11206" width="21.88671875" style="1" customWidth="1"/>
    <col min="11207" max="11207" width="13.88671875" style="1" customWidth="1"/>
    <col min="11208" max="11208" width="38.6640625" style="1" customWidth="1"/>
    <col min="11209" max="11209" width="3" style="1" bestFit="1" customWidth="1"/>
    <col min="11210" max="11210" width="32.33203125" style="1" customWidth="1"/>
    <col min="11211" max="11211" width="46.33203125" style="1" customWidth="1"/>
    <col min="11212" max="11212" width="19" style="1" customWidth="1"/>
    <col min="11213" max="11213" width="0" style="1" hidden="1" customWidth="1"/>
    <col min="11214" max="11214" width="17.6640625" style="1" customWidth="1"/>
    <col min="11215" max="11215" width="0" style="1" hidden="1" customWidth="1"/>
    <col min="11216" max="11216" width="22.33203125" style="1" customWidth="1"/>
    <col min="11217" max="11217" width="5.33203125" style="1" customWidth="1"/>
    <col min="11218" max="11218" width="36.33203125" style="1" customWidth="1"/>
    <col min="11219" max="11219" width="5.6640625" style="1" customWidth="1"/>
    <col min="11220" max="11220" width="0" style="1" hidden="1" customWidth="1"/>
    <col min="11221" max="11221" width="20.6640625" style="1" customWidth="1"/>
    <col min="11222" max="11222" width="4.88671875" style="1" customWidth="1"/>
    <col min="11223" max="11223" width="0" style="1" hidden="1" customWidth="1"/>
    <col min="11224" max="11224" width="24.6640625" style="1" customWidth="1"/>
    <col min="11225" max="11225" width="12.33203125" style="1" customWidth="1"/>
    <col min="11226" max="11226" width="0" style="1" hidden="1" customWidth="1"/>
    <col min="11227" max="11227" width="3.44140625" style="1" customWidth="1"/>
    <col min="11228" max="11228" width="0" style="1" hidden="1" customWidth="1"/>
    <col min="11229" max="11229" width="17.6640625" style="1" customWidth="1"/>
    <col min="11230" max="11230" width="3.44140625" style="1" customWidth="1"/>
    <col min="11231" max="11231" width="0" style="1" hidden="1" customWidth="1"/>
    <col min="11232" max="11232" width="23.6640625" style="1" customWidth="1"/>
    <col min="11233" max="11233" width="10" style="1" customWidth="1"/>
    <col min="11234" max="11234" width="0" style="1" hidden="1" customWidth="1"/>
    <col min="11235" max="11236" width="14.6640625" style="1" customWidth="1"/>
    <col min="11237" max="11237" width="12.88671875" style="1" customWidth="1"/>
    <col min="11238" max="11238" width="3.33203125" style="1" customWidth="1"/>
    <col min="11239" max="11239" width="30.33203125" style="1" customWidth="1"/>
    <col min="11240" max="11240" width="5" style="1" customWidth="1"/>
    <col min="11241" max="11241" width="0" style="1" hidden="1" customWidth="1"/>
    <col min="11242" max="11242" width="14.33203125" style="1" customWidth="1"/>
    <col min="11243" max="11243" width="5.6640625" style="1" customWidth="1"/>
    <col min="11244" max="11244" width="0" style="1" hidden="1" customWidth="1"/>
    <col min="11245" max="11245" width="17.33203125" style="1" customWidth="1"/>
    <col min="11246" max="11246" width="12.6640625" style="1" customWidth="1"/>
    <col min="11247" max="11247" width="0" style="1" hidden="1" customWidth="1"/>
    <col min="11248" max="11248" width="5.33203125" style="1" customWidth="1"/>
    <col min="11249" max="11249" width="0" style="1" hidden="1" customWidth="1"/>
    <col min="11250" max="11250" width="17" style="1" customWidth="1"/>
    <col min="11251" max="11251" width="6.33203125" style="1" customWidth="1"/>
    <col min="11252" max="11252" width="0" style="1" hidden="1" customWidth="1"/>
    <col min="11253" max="11253" width="14.33203125" style="1" customWidth="1"/>
    <col min="11254" max="11254" width="7.5546875" style="1" customWidth="1"/>
    <col min="11255" max="11255" width="0" style="1" hidden="1" customWidth="1"/>
    <col min="11256" max="11257" width="14.33203125" style="1" customWidth="1"/>
    <col min="11258" max="11258" width="20.88671875" style="1" customWidth="1"/>
    <col min="11259" max="11259" width="14.44140625" style="1" customWidth="1"/>
    <col min="11260" max="11260" width="15" style="1" customWidth="1"/>
    <col min="11261" max="11261" width="2.6640625" style="1" customWidth="1"/>
    <col min="11262" max="11262" width="11.6640625" style="1" customWidth="1"/>
    <col min="11263" max="11263" width="11.5546875" style="1" customWidth="1"/>
    <col min="11264" max="11264" width="2.33203125" style="1" customWidth="1"/>
    <col min="11265" max="11265" width="41" style="1" customWidth="1"/>
    <col min="11266" max="11266" width="14.33203125" style="1" customWidth="1"/>
    <col min="11267" max="11268" width="11.5546875" style="1" customWidth="1"/>
    <col min="11269" max="11269" width="21.88671875" style="1" customWidth="1"/>
    <col min="11270" max="11461" width="11.44140625" style="1"/>
    <col min="11462" max="11462" width="21.88671875" style="1" customWidth="1"/>
    <col min="11463" max="11463" width="13.88671875" style="1" customWidth="1"/>
    <col min="11464" max="11464" width="38.6640625" style="1" customWidth="1"/>
    <col min="11465" max="11465" width="3" style="1" bestFit="1" customWidth="1"/>
    <col min="11466" max="11466" width="32.33203125" style="1" customWidth="1"/>
    <col min="11467" max="11467" width="46.33203125" style="1" customWidth="1"/>
    <col min="11468" max="11468" width="19" style="1" customWidth="1"/>
    <col min="11469" max="11469" width="0" style="1" hidden="1" customWidth="1"/>
    <col min="11470" max="11470" width="17.6640625" style="1" customWidth="1"/>
    <col min="11471" max="11471" width="0" style="1" hidden="1" customWidth="1"/>
    <col min="11472" max="11472" width="22.33203125" style="1" customWidth="1"/>
    <col min="11473" max="11473" width="5.33203125" style="1" customWidth="1"/>
    <col min="11474" max="11474" width="36.33203125" style="1" customWidth="1"/>
    <col min="11475" max="11475" width="5.6640625" style="1" customWidth="1"/>
    <col min="11476" max="11476" width="0" style="1" hidden="1" customWidth="1"/>
    <col min="11477" max="11477" width="20.6640625" style="1" customWidth="1"/>
    <col min="11478" max="11478" width="4.88671875" style="1" customWidth="1"/>
    <col min="11479" max="11479" width="0" style="1" hidden="1" customWidth="1"/>
    <col min="11480" max="11480" width="24.6640625" style="1" customWidth="1"/>
    <col min="11481" max="11481" width="12.33203125" style="1" customWidth="1"/>
    <col min="11482" max="11482" width="0" style="1" hidden="1" customWidth="1"/>
    <col min="11483" max="11483" width="3.44140625" style="1" customWidth="1"/>
    <col min="11484" max="11484" width="0" style="1" hidden="1" customWidth="1"/>
    <col min="11485" max="11485" width="17.6640625" style="1" customWidth="1"/>
    <col min="11486" max="11486" width="3.44140625" style="1" customWidth="1"/>
    <col min="11487" max="11487" width="0" style="1" hidden="1" customWidth="1"/>
    <col min="11488" max="11488" width="23.6640625" style="1" customWidth="1"/>
    <col min="11489" max="11489" width="10" style="1" customWidth="1"/>
    <col min="11490" max="11490" width="0" style="1" hidden="1" customWidth="1"/>
    <col min="11491" max="11492" width="14.6640625" style="1" customWidth="1"/>
    <col min="11493" max="11493" width="12.88671875" style="1" customWidth="1"/>
    <col min="11494" max="11494" width="3.33203125" style="1" customWidth="1"/>
    <col min="11495" max="11495" width="30.33203125" style="1" customWidth="1"/>
    <col min="11496" max="11496" width="5" style="1" customWidth="1"/>
    <col min="11497" max="11497" width="0" style="1" hidden="1" customWidth="1"/>
    <col min="11498" max="11498" width="14.33203125" style="1" customWidth="1"/>
    <col min="11499" max="11499" width="5.6640625" style="1" customWidth="1"/>
    <col min="11500" max="11500" width="0" style="1" hidden="1" customWidth="1"/>
    <col min="11501" max="11501" width="17.33203125" style="1" customWidth="1"/>
    <col min="11502" max="11502" width="12.6640625" style="1" customWidth="1"/>
    <col min="11503" max="11503" width="0" style="1" hidden="1" customWidth="1"/>
    <col min="11504" max="11504" width="5.33203125" style="1" customWidth="1"/>
    <col min="11505" max="11505" width="0" style="1" hidden="1" customWidth="1"/>
    <col min="11506" max="11506" width="17" style="1" customWidth="1"/>
    <col min="11507" max="11507" width="6.33203125" style="1" customWidth="1"/>
    <col min="11508" max="11508" width="0" style="1" hidden="1" customWidth="1"/>
    <col min="11509" max="11509" width="14.33203125" style="1" customWidth="1"/>
    <col min="11510" max="11510" width="7.5546875" style="1" customWidth="1"/>
    <col min="11511" max="11511" width="0" style="1" hidden="1" customWidth="1"/>
    <col min="11512" max="11513" width="14.33203125" style="1" customWidth="1"/>
    <col min="11514" max="11514" width="20.88671875" style="1" customWidth="1"/>
    <col min="11515" max="11515" width="14.44140625" style="1" customWidth="1"/>
    <col min="11516" max="11516" width="15" style="1" customWidth="1"/>
    <col min="11517" max="11517" width="2.6640625" style="1" customWidth="1"/>
    <col min="11518" max="11518" width="11.6640625" style="1" customWidth="1"/>
    <col min="11519" max="11519" width="11.5546875" style="1" customWidth="1"/>
    <col min="11520" max="11520" width="2.33203125" style="1" customWidth="1"/>
    <col min="11521" max="11521" width="41" style="1" customWidth="1"/>
    <col min="11522" max="11522" width="14.33203125" style="1" customWidth="1"/>
    <col min="11523" max="11524" width="11.5546875" style="1" customWidth="1"/>
    <col min="11525" max="11525" width="21.88671875" style="1" customWidth="1"/>
    <col min="11526" max="11717" width="11.44140625" style="1"/>
    <col min="11718" max="11718" width="21.88671875" style="1" customWidth="1"/>
    <col min="11719" max="11719" width="13.88671875" style="1" customWidth="1"/>
    <col min="11720" max="11720" width="38.6640625" style="1" customWidth="1"/>
    <col min="11721" max="11721" width="3" style="1" bestFit="1" customWidth="1"/>
    <col min="11722" max="11722" width="32.33203125" style="1" customWidth="1"/>
    <col min="11723" max="11723" width="46.33203125" style="1" customWidth="1"/>
    <col min="11724" max="11724" width="19" style="1" customWidth="1"/>
    <col min="11725" max="11725" width="0" style="1" hidden="1" customWidth="1"/>
    <col min="11726" max="11726" width="17.6640625" style="1" customWidth="1"/>
    <col min="11727" max="11727" width="0" style="1" hidden="1" customWidth="1"/>
    <col min="11728" max="11728" width="22.33203125" style="1" customWidth="1"/>
    <col min="11729" max="11729" width="5.33203125" style="1" customWidth="1"/>
    <col min="11730" max="11730" width="36.33203125" style="1" customWidth="1"/>
    <col min="11731" max="11731" width="5.6640625" style="1" customWidth="1"/>
    <col min="11732" max="11732" width="0" style="1" hidden="1" customWidth="1"/>
    <col min="11733" max="11733" width="20.6640625" style="1" customWidth="1"/>
    <col min="11734" max="11734" width="4.88671875" style="1" customWidth="1"/>
    <col min="11735" max="11735" width="0" style="1" hidden="1" customWidth="1"/>
    <col min="11736" max="11736" width="24.6640625" style="1" customWidth="1"/>
    <col min="11737" max="11737" width="12.33203125" style="1" customWidth="1"/>
    <col min="11738" max="11738" width="0" style="1" hidden="1" customWidth="1"/>
    <col min="11739" max="11739" width="3.44140625" style="1" customWidth="1"/>
    <col min="11740" max="11740" width="0" style="1" hidden="1" customWidth="1"/>
    <col min="11741" max="11741" width="17.6640625" style="1" customWidth="1"/>
    <col min="11742" max="11742" width="3.44140625" style="1" customWidth="1"/>
    <col min="11743" max="11743" width="0" style="1" hidden="1" customWidth="1"/>
    <col min="11744" max="11744" width="23.6640625" style="1" customWidth="1"/>
    <col min="11745" max="11745" width="10" style="1" customWidth="1"/>
    <col min="11746" max="11746" width="0" style="1" hidden="1" customWidth="1"/>
    <col min="11747" max="11748" width="14.6640625" style="1" customWidth="1"/>
    <col min="11749" max="11749" width="12.88671875" style="1" customWidth="1"/>
    <col min="11750" max="11750" width="3.33203125" style="1" customWidth="1"/>
    <col min="11751" max="11751" width="30.33203125" style="1" customWidth="1"/>
    <col min="11752" max="11752" width="5" style="1" customWidth="1"/>
    <col min="11753" max="11753" width="0" style="1" hidden="1" customWidth="1"/>
    <col min="11754" max="11754" width="14.33203125" style="1" customWidth="1"/>
    <col min="11755" max="11755" width="5.6640625" style="1" customWidth="1"/>
    <col min="11756" max="11756" width="0" style="1" hidden="1" customWidth="1"/>
    <col min="11757" max="11757" width="17.33203125" style="1" customWidth="1"/>
    <col min="11758" max="11758" width="12.6640625" style="1" customWidth="1"/>
    <col min="11759" max="11759" width="0" style="1" hidden="1" customWidth="1"/>
    <col min="11760" max="11760" width="5.33203125" style="1" customWidth="1"/>
    <col min="11761" max="11761" width="0" style="1" hidden="1" customWidth="1"/>
    <col min="11762" max="11762" width="17" style="1" customWidth="1"/>
    <col min="11763" max="11763" width="6.33203125" style="1" customWidth="1"/>
    <col min="11764" max="11764" width="0" style="1" hidden="1" customWidth="1"/>
    <col min="11765" max="11765" width="14.33203125" style="1" customWidth="1"/>
    <col min="11766" max="11766" width="7.5546875" style="1" customWidth="1"/>
    <col min="11767" max="11767" width="0" style="1" hidden="1" customWidth="1"/>
    <col min="11768" max="11769" width="14.33203125" style="1" customWidth="1"/>
    <col min="11770" max="11770" width="20.88671875" style="1" customWidth="1"/>
    <col min="11771" max="11771" width="14.44140625" style="1" customWidth="1"/>
    <col min="11772" max="11772" width="15" style="1" customWidth="1"/>
    <col min="11773" max="11773" width="2.6640625" style="1" customWidth="1"/>
    <col min="11774" max="11774" width="11.6640625" style="1" customWidth="1"/>
    <col min="11775" max="11775" width="11.5546875" style="1" customWidth="1"/>
    <col min="11776" max="11776" width="2.33203125" style="1" customWidth="1"/>
    <col min="11777" max="11777" width="41" style="1" customWidth="1"/>
    <col min="11778" max="11778" width="14.33203125" style="1" customWidth="1"/>
    <col min="11779" max="11780" width="11.5546875" style="1" customWidth="1"/>
    <col min="11781" max="11781" width="21.88671875" style="1" customWidth="1"/>
    <col min="11782" max="11973" width="11.44140625" style="1"/>
    <col min="11974" max="11974" width="21.88671875" style="1" customWidth="1"/>
    <col min="11975" max="11975" width="13.88671875" style="1" customWidth="1"/>
    <col min="11976" max="11976" width="38.6640625" style="1" customWidth="1"/>
    <col min="11977" max="11977" width="3" style="1" bestFit="1" customWidth="1"/>
    <col min="11978" max="11978" width="32.33203125" style="1" customWidth="1"/>
    <col min="11979" max="11979" width="46.33203125" style="1" customWidth="1"/>
    <col min="11980" max="11980" width="19" style="1" customWidth="1"/>
    <col min="11981" max="11981" width="0" style="1" hidden="1" customWidth="1"/>
    <col min="11982" max="11982" width="17.6640625" style="1" customWidth="1"/>
    <col min="11983" max="11983" width="0" style="1" hidden="1" customWidth="1"/>
    <col min="11984" max="11984" width="22.33203125" style="1" customWidth="1"/>
    <col min="11985" max="11985" width="5.33203125" style="1" customWidth="1"/>
    <col min="11986" max="11986" width="36.33203125" style="1" customWidth="1"/>
    <col min="11987" max="11987" width="5.6640625" style="1" customWidth="1"/>
    <col min="11988" max="11988" width="0" style="1" hidden="1" customWidth="1"/>
    <col min="11989" max="11989" width="20.6640625" style="1" customWidth="1"/>
    <col min="11990" max="11990" width="4.88671875" style="1" customWidth="1"/>
    <col min="11991" max="11991" width="0" style="1" hidden="1" customWidth="1"/>
    <col min="11992" max="11992" width="24.6640625" style="1" customWidth="1"/>
    <col min="11993" max="11993" width="12.33203125" style="1" customWidth="1"/>
    <col min="11994" max="11994" width="0" style="1" hidden="1" customWidth="1"/>
    <col min="11995" max="11995" width="3.44140625" style="1" customWidth="1"/>
    <col min="11996" max="11996" width="0" style="1" hidden="1" customWidth="1"/>
    <col min="11997" max="11997" width="17.6640625" style="1" customWidth="1"/>
    <col min="11998" max="11998" width="3.44140625" style="1" customWidth="1"/>
    <col min="11999" max="11999" width="0" style="1" hidden="1" customWidth="1"/>
    <col min="12000" max="12000" width="23.6640625" style="1" customWidth="1"/>
    <col min="12001" max="12001" width="10" style="1" customWidth="1"/>
    <col min="12002" max="12002" width="0" style="1" hidden="1" customWidth="1"/>
    <col min="12003" max="12004" width="14.6640625" style="1" customWidth="1"/>
    <col min="12005" max="12005" width="12.88671875" style="1" customWidth="1"/>
    <col min="12006" max="12006" width="3.33203125" style="1" customWidth="1"/>
    <col min="12007" max="12007" width="30.33203125" style="1" customWidth="1"/>
    <col min="12008" max="12008" width="5" style="1" customWidth="1"/>
    <col min="12009" max="12009" width="0" style="1" hidden="1" customWidth="1"/>
    <col min="12010" max="12010" width="14.33203125" style="1" customWidth="1"/>
    <col min="12011" max="12011" width="5.6640625" style="1" customWidth="1"/>
    <col min="12012" max="12012" width="0" style="1" hidden="1" customWidth="1"/>
    <col min="12013" max="12013" width="17.33203125" style="1" customWidth="1"/>
    <col min="12014" max="12014" width="12.6640625" style="1" customWidth="1"/>
    <col min="12015" max="12015" width="0" style="1" hidden="1" customWidth="1"/>
    <col min="12016" max="12016" width="5.33203125" style="1" customWidth="1"/>
    <col min="12017" max="12017" width="0" style="1" hidden="1" customWidth="1"/>
    <col min="12018" max="12018" width="17" style="1" customWidth="1"/>
    <col min="12019" max="12019" width="6.33203125" style="1" customWidth="1"/>
    <col min="12020" max="12020" width="0" style="1" hidden="1" customWidth="1"/>
    <col min="12021" max="12021" width="14.33203125" style="1" customWidth="1"/>
    <col min="12022" max="12022" width="7.5546875" style="1" customWidth="1"/>
    <col min="12023" max="12023" width="0" style="1" hidden="1" customWidth="1"/>
    <col min="12024" max="12025" width="14.33203125" style="1" customWidth="1"/>
    <col min="12026" max="12026" width="20.88671875" style="1" customWidth="1"/>
    <col min="12027" max="12027" width="14.44140625" style="1" customWidth="1"/>
    <col min="12028" max="12028" width="15" style="1" customWidth="1"/>
    <col min="12029" max="12029" width="2.6640625" style="1" customWidth="1"/>
    <col min="12030" max="12030" width="11.6640625" style="1" customWidth="1"/>
    <col min="12031" max="12031" width="11.5546875" style="1" customWidth="1"/>
    <col min="12032" max="12032" width="2.33203125" style="1" customWidth="1"/>
    <col min="12033" max="12033" width="41" style="1" customWidth="1"/>
    <col min="12034" max="12034" width="14.33203125" style="1" customWidth="1"/>
    <col min="12035" max="12036" width="11.5546875" style="1" customWidth="1"/>
    <col min="12037" max="12037" width="21.88671875" style="1" customWidth="1"/>
    <col min="12038" max="12229" width="11.44140625" style="1"/>
    <col min="12230" max="12230" width="21.88671875" style="1" customWidth="1"/>
    <col min="12231" max="12231" width="13.88671875" style="1" customWidth="1"/>
    <col min="12232" max="12232" width="38.6640625" style="1" customWidth="1"/>
    <col min="12233" max="12233" width="3" style="1" bestFit="1" customWidth="1"/>
    <col min="12234" max="12234" width="32.33203125" style="1" customWidth="1"/>
    <col min="12235" max="12235" width="46.33203125" style="1" customWidth="1"/>
    <col min="12236" max="12236" width="19" style="1" customWidth="1"/>
    <col min="12237" max="12237" width="0" style="1" hidden="1" customWidth="1"/>
    <col min="12238" max="12238" width="17.6640625" style="1" customWidth="1"/>
    <col min="12239" max="12239" width="0" style="1" hidden="1" customWidth="1"/>
    <col min="12240" max="12240" width="22.33203125" style="1" customWidth="1"/>
    <col min="12241" max="12241" width="5.33203125" style="1" customWidth="1"/>
    <col min="12242" max="12242" width="36.33203125" style="1" customWidth="1"/>
    <col min="12243" max="12243" width="5.6640625" style="1" customWidth="1"/>
    <col min="12244" max="12244" width="0" style="1" hidden="1" customWidth="1"/>
    <col min="12245" max="12245" width="20.6640625" style="1" customWidth="1"/>
    <col min="12246" max="12246" width="4.88671875" style="1" customWidth="1"/>
    <col min="12247" max="12247" width="0" style="1" hidden="1" customWidth="1"/>
    <col min="12248" max="12248" width="24.6640625" style="1" customWidth="1"/>
    <col min="12249" max="12249" width="12.33203125" style="1" customWidth="1"/>
    <col min="12250" max="12250" width="0" style="1" hidden="1" customWidth="1"/>
    <col min="12251" max="12251" width="3.44140625" style="1" customWidth="1"/>
    <col min="12252" max="12252" width="0" style="1" hidden="1" customWidth="1"/>
    <col min="12253" max="12253" width="17.6640625" style="1" customWidth="1"/>
    <col min="12254" max="12254" width="3.44140625" style="1" customWidth="1"/>
    <col min="12255" max="12255" width="0" style="1" hidden="1" customWidth="1"/>
    <col min="12256" max="12256" width="23.6640625" style="1" customWidth="1"/>
    <col min="12257" max="12257" width="10" style="1" customWidth="1"/>
    <col min="12258" max="12258" width="0" style="1" hidden="1" customWidth="1"/>
    <col min="12259" max="12260" width="14.6640625" style="1" customWidth="1"/>
    <col min="12261" max="12261" width="12.88671875" style="1" customWidth="1"/>
    <col min="12262" max="12262" width="3.33203125" style="1" customWidth="1"/>
    <col min="12263" max="12263" width="30.33203125" style="1" customWidth="1"/>
    <col min="12264" max="12264" width="5" style="1" customWidth="1"/>
    <col min="12265" max="12265" width="0" style="1" hidden="1" customWidth="1"/>
    <col min="12266" max="12266" width="14.33203125" style="1" customWidth="1"/>
    <col min="12267" max="12267" width="5.6640625" style="1" customWidth="1"/>
    <col min="12268" max="12268" width="0" style="1" hidden="1" customWidth="1"/>
    <col min="12269" max="12269" width="17.33203125" style="1" customWidth="1"/>
    <col min="12270" max="12270" width="12.6640625" style="1" customWidth="1"/>
    <col min="12271" max="12271" width="0" style="1" hidden="1" customWidth="1"/>
    <col min="12272" max="12272" width="5.33203125" style="1" customWidth="1"/>
    <col min="12273" max="12273" width="0" style="1" hidden="1" customWidth="1"/>
    <col min="12274" max="12274" width="17" style="1" customWidth="1"/>
    <col min="12275" max="12275" width="6.33203125" style="1" customWidth="1"/>
    <col min="12276" max="12276" width="0" style="1" hidden="1" customWidth="1"/>
    <col min="12277" max="12277" width="14.33203125" style="1" customWidth="1"/>
    <col min="12278" max="12278" width="7.5546875" style="1" customWidth="1"/>
    <col min="12279" max="12279" width="0" style="1" hidden="1" customWidth="1"/>
    <col min="12280" max="12281" width="14.33203125" style="1" customWidth="1"/>
    <col min="12282" max="12282" width="20.88671875" style="1" customWidth="1"/>
    <col min="12283" max="12283" width="14.44140625" style="1" customWidth="1"/>
    <col min="12284" max="12284" width="15" style="1" customWidth="1"/>
    <col min="12285" max="12285" width="2.6640625" style="1" customWidth="1"/>
    <col min="12286" max="12286" width="11.6640625" style="1" customWidth="1"/>
    <col min="12287" max="12287" width="11.5546875" style="1" customWidth="1"/>
    <col min="12288" max="12288" width="2.33203125" style="1" customWidth="1"/>
    <col min="12289" max="12289" width="41" style="1" customWidth="1"/>
    <col min="12290" max="12290" width="14.33203125" style="1" customWidth="1"/>
    <col min="12291" max="12292" width="11.5546875" style="1" customWidth="1"/>
    <col min="12293" max="12293" width="21.88671875" style="1" customWidth="1"/>
    <col min="12294" max="12485" width="11.44140625" style="1"/>
    <col min="12486" max="12486" width="21.88671875" style="1" customWidth="1"/>
    <col min="12487" max="12487" width="13.88671875" style="1" customWidth="1"/>
    <col min="12488" max="12488" width="38.6640625" style="1" customWidth="1"/>
    <col min="12489" max="12489" width="3" style="1" bestFit="1" customWidth="1"/>
    <col min="12490" max="12490" width="32.33203125" style="1" customWidth="1"/>
    <col min="12491" max="12491" width="46.33203125" style="1" customWidth="1"/>
    <col min="12492" max="12492" width="19" style="1" customWidth="1"/>
    <col min="12493" max="12493" width="0" style="1" hidden="1" customWidth="1"/>
    <col min="12494" max="12494" width="17.6640625" style="1" customWidth="1"/>
    <col min="12495" max="12495" width="0" style="1" hidden="1" customWidth="1"/>
    <col min="12496" max="12496" width="22.33203125" style="1" customWidth="1"/>
    <col min="12497" max="12497" width="5.33203125" style="1" customWidth="1"/>
    <col min="12498" max="12498" width="36.33203125" style="1" customWidth="1"/>
    <col min="12499" max="12499" width="5.6640625" style="1" customWidth="1"/>
    <col min="12500" max="12500" width="0" style="1" hidden="1" customWidth="1"/>
    <col min="12501" max="12501" width="20.6640625" style="1" customWidth="1"/>
    <col min="12502" max="12502" width="4.88671875" style="1" customWidth="1"/>
    <col min="12503" max="12503" width="0" style="1" hidden="1" customWidth="1"/>
    <col min="12504" max="12504" width="24.6640625" style="1" customWidth="1"/>
    <col min="12505" max="12505" width="12.33203125" style="1" customWidth="1"/>
    <col min="12506" max="12506" width="0" style="1" hidden="1" customWidth="1"/>
    <col min="12507" max="12507" width="3.44140625" style="1" customWidth="1"/>
    <col min="12508" max="12508" width="0" style="1" hidden="1" customWidth="1"/>
    <col min="12509" max="12509" width="17.6640625" style="1" customWidth="1"/>
    <col min="12510" max="12510" width="3.44140625" style="1" customWidth="1"/>
    <col min="12511" max="12511" width="0" style="1" hidden="1" customWidth="1"/>
    <col min="12512" max="12512" width="23.6640625" style="1" customWidth="1"/>
    <col min="12513" max="12513" width="10" style="1" customWidth="1"/>
    <col min="12514" max="12514" width="0" style="1" hidden="1" customWidth="1"/>
    <col min="12515" max="12516" width="14.6640625" style="1" customWidth="1"/>
    <col min="12517" max="12517" width="12.88671875" style="1" customWidth="1"/>
    <col min="12518" max="12518" width="3.33203125" style="1" customWidth="1"/>
    <col min="12519" max="12519" width="30.33203125" style="1" customWidth="1"/>
    <col min="12520" max="12520" width="5" style="1" customWidth="1"/>
    <col min="12521" max="12521" width="0" style="1" hidden="1" customWidth="1"/>
    <col min="12522" max="12522" width="14.33203125" style="1" customWidth="1"/>
    <col min="12523" max="12523" width="5.6640625" style="1" customWidth="1"/>
    <col min="12524" max="12524" width="0" style="1" hidden="1" customWidth="1"/>
    <col min="12525" max="12525" width="17.33203125" style="1" customWidth="1"/>
    <col min="12526" max="12526" width="12.6640625" style="1" customWidth="1"/>
    <col min="12527" max="12527" width="0" style="1" hidden="1" customWidth="1"/>
    <col min="12528" max="12528" width="5.33203125" style="1" customWidth="1"/>
    <col min="12529" max="12529" width="0" style="1" hidden="1" customWidth="1"/>
    <col min="12530" max="12530" width="17" style="1" customWidth="1"/>
    <col min="12531" max="12531" width="6.33203125" style="1" customWidth="1"/>
    <col min="12532" max="12532" width="0" style="1" hidden="1" customWidth="1"/>
    <col min="12533" max="12533" width="14.33203125" style="1" customWidth="1"/>
    <col min="12534" max="12534" width="7.5546875" style="1" customWidth="1"/>
    <col min="12535" max="12535" width="0" style="1" hidden="1" customWidth="1"/>
    <col min="12536" max="12537" width="14.33203125" style="1" customWidth="1"/>
    <col min="12538" max="12538" width="20.88671875" style="1" customWidth="1"/>
    <col min="12539" max="12539" width="14.44140625" style="1" customWidth="1"/>
    <col min="12540" max="12540" width="15" style="1" customWidth="1"/>
    <col min="12541" max="12541" width="2.6640625" style="1" customWidth="1"/>
    <col min="12542" max="12542" width="11.6640625" style="1" customWidth="1"/>
    <col min="12543" max="12543" width="11.5546875" style="1" customWidth="1"/>
    <col min="12544" max="12544" width="2.33203125" style="1" customWidth="1"/>
    <col min="12545" max="12545" width="41" style="1" customWidth="1"/>
    <col min="12546" max="12546" width="14.33203125" style="1" customWidth="1"/>
    <col min="12547" max="12548" width="11.5546875" style="1" customWidth="1"/>
    <col min="12549" max="12549" width="21.88671875" style="1" customWidth="1"/>
    <col min="12550" max="12741" width="11.44140625" style="1"/>
    <col min="12742" max="12742" width="21.88671875" style="1" customWidth="1"/>
    <col min="12743" max="12743" width="13.88671875" style="1" customWidth="1"/>
    <col min="12744" max="12744" width="38.6640625" style="1" customWidth="1"/>
    <col min="12745" max="12745" width="3" style="1" bestFit="1" customWidth="1"/>
    <col min="12746" max="12746" width="32.33203125" style="1" customWidth="1"/>
    <col min="12747" max="12747" width="46.33203125" style="1" customWidth="1"/>
    <col min="12748" max="12748" width="19" style="1" customWidth="1"/>
    <col min="12749" max="12749" width="0" style="1" hidden="1" customWidth="1"/>
    <col min="12750" max="12750" width="17.6640625" style="1" customWidth="1"/>
    <col min="12751" max="12751" width="0" style="1" hidden="1" customWidth="1"/>
    <col min="12752" max="12752" width="22.33203125" style="1" customWidth="1"/>
    <col min="12753" max="12753" width="5.33203125" style="1" customWidth="1"/>
    <col min="12754" max="12754" width="36.33203125" style="1" customWidth="1"/>
    <col min="12755" max="12755" width="5.6640625" style="1" customWidth="1"/>
    <col min="12756" max="12756" width="0" style="1" hidden="1" customWidth="1"/>
    <col min="12757" max="12757" width="20.6640625" style="1" customWidth="1"/>
    <col min="12758" max="12758" width="4.88671875" style="1" customWidth="1"/>
    <col min="12759" max="12759" width="0" style="1" hidden="1" customWidth="1"/>
    <col min="12760" max="12760" width="24.6640625" style="1" customWidth="1"/>
    <col min="12761" max="12761" width="12.33203125" style="1" customWidth="1"/>
    <col min="12762" max="12762" width="0" style="1" hidden="1" customWidth="1"/>
    <col min="12763" max="12763" width="3.44140625" style="1" customWidth="1"/>
    <col min="12764" max="12764" width="0" style="1" hidden="1" customWidth="1"/>
    <col min="12765" max="12765" width="17.6640625" style="1" customWidth="1"/>
    <col min="12766" max="12766" width="3.44140625" style="1" customWidth="1"/>
    <col min="12767" max="12767" width="0" style="1" hidden="1" customWidth="1"/>
    <col min="12768" max="12768" width="23.6640625" style="1" customWidth="1"/>
    <col min="12769" max="12769" width="10" style="1" customWidth="1"/>
    <col min="12770" max="12770" width="0" style="1" hidden="1" customWidth="1"/>
    <col min="12771" max="12772" width="14.6640625" style="1" customWidth="1"/>
    <col min="12773" max="12773" width="12.88671875" style="1" customWidth="1"/>
    <col min="12774" max="12774" width="3.33203125" style="1" customWidth="1"/>
    <col min="12775" max="12775" width="30.33203125" style="1" customWidth="1"/>
    <col min="12776" max="12776" width="5" style="1" customWidth="1"/>
    <col min="12777" max="12777" width="0" style="1" hidden="1" customWidth="1"/>
    <col min="12778" max="12778" width="14.33203125" style="1" customWidth="1"/>
    <col min="12779" max="12779" width="5.6640625" style="1" customWidth="1"/>
    <col min="12780" max="12780" width="0" style="1" hidden="1" customWidth="1"/>
    <col min="12781" max="12781" width="17.33203125" style="1" customWidth="1"/>
    <col min="12782" max="12782" width="12.6640625" style="1" customWidth="1"/>
    <col min="12783" max="12783" width="0" style="1" hidden="1" customWidth="1"/>
    <col min="12784" max="12784" width="5.33203125" style="1" customWidth="1"/>
    <col min="12785" max="12785" width="0" style="1" hidden="1" customWidth="1"/>
    <col min="12786" max="12786" width="17" style="1" customWidth="1"/>
    <col min="12787" max="12787" width="6.33203125" style="1" customWidth="1"/>
    <col min="12788" max="12788" width="0" style="1" hidden="1" customWidth="1"/>
    <col min="12789" max="12789" width="14.33203125" style="1" customWidth="1"/>
    <col min="12790" max="12790" width="7.5546875" style="1" customWidth="1"/>
    <col min="12791" max="12791" width="0" style="1" hidden="1" customWidth="1"/>
    <col min="12792" max="12793" width="14.33203125" style="1" customWidth="1"/>
    <col min="12794" max="12794" width="20.88671875" style="1" customWidth="1"/>
    <col min="12795" max="12795" width="14.44140625" style="1" customWidth="1"/>
    <col min="12796" max="12796" width="15" style="1" customWidth="1"/>
    <col min="12797" max="12797" width="2.6640625" style="1" customWidth="1"/>
    <col min="12798" max="12798" width="11.6640625" style="1" customWidth="1"/>
    <col min="12799" max="12799" width="11.5546875" style="1" customWidth="1"/>
    <col min="12800" max="12800" width="2.33203125" style="1" customWidth="1"/>
    <col min="12801" max="12801" width="41" style="1" customWidth="1"/>
    <col min="12802" max="12802" width="14.33203125" style="1" customWidth="1"/>
    <col min="12803" max="12804" width="11.5546875" style="1" customWidth="1"/>
    <col min="12805" max="12805" width="21.88671875" style="1" customWidth="1"/>
    <col min="12806" max="12997" width="11.44140625" style="1"/>
    <col min="12998" max="12998" width="21.88671875" style="1" customWidth="1"/>
    <col min="12999" max="12999" width="13.88671875" style="1" customWidth="1"/>
    <col min="13000" max="13000" width="38.6640625" style="1" customWidth="1"/>
    <col min="13001" max="13001" width="3" style="1" bestFit="1" customWidth="1"/>
    <col min="13002" max="13002" width="32.33203125" style="1" customWidth="1"/>
    <col min="13003" max="13003" width="46.33203125" style="1" customWidth="1"/>
    <col min="13004" max="13004" width="19" style="1" customWidth="1"/>
    <col min="13005" max="13005" width="0" style="1" hidden="1" customWidth="1"/>
    <col min="13006" max="13006" width="17.6640625" style="1" customWidth="1"/>
    <col min="13007" max="13007" width="0" style="1" hidden="1" customWidth="1"/>
    <col min="13008" max="13008" width="22.33203125" style="1" customWidth="1"/>
    <col min="13009" max="13009" width="5.33203125" style="1" customWidth="1"/>
    <col min="13010" max="13010" width="36.33203125" style="1" customWidth="1"/>
    <col min="13011" max="13011" width="5.6640625" style="1" customWidth="1"/>
    <col min="13012" max="13012" width="0" style="1" hidden="1" customWidth="1"/>
    <col min="13013" max="13013" width="20.6640625" style="1" customWidth="1"/>
    <col min="13014" max="13014" width="4.88671875" style="1" customWidth="1"/>
    <col min="13015" max="13015" width="0" style="1" hidden="1" customWidth="1"/>
    <col min="13016" max="13016" width="24.6640625" style="1" customWidth="1"/>
    <col min="13017" max="13017" width="12.33203125" style="1" customWidth="1"/>
    <col min="13018" max="13018" width="0" style="1" hidden="1" customWidth="1"/>
    <col min="13019" max="13019" width="3.44140625" style="1" customWidth="1"/>
    <col min="13020" max="13020" width="0" style="1" hidden="1" customWidth="1"/>
    <col min="13021" max="13021" width="17.6640625" style="1" customWidth="1"/>
    <col min="13022" max="13022" width="3.44140625" style="1" customWidth="1"/>
    <col min="13023" max="13023" width="0" style="1" hidden="1" customWidth="1"/>
    <col min="13024" max="13024" width="23.6640625" style="1" customWidth="1"/>
    <col min="13025" max="13025" width="10" style="1" customWidth="1"/>
    <col min="13026" max="13026" width="0" style="1" hidden="1" customWidth="1"/>
    <col min="13027" max="13028" width="14.6640625" style="1" customWidth="1"/>
    <col min="13029" max="13029" width="12.88671875" style="1" customWidth="1"/>
    <col min="13030" max="13030" width="3.33203125" style="1" customWidth="1"/>
    <col min="13031" max="13031" width="30.33203125" style="1" customWidth="1"/>
    <col min="13032" max="13032" width="5" style="1" customWidth="1"/>
    <col min="13033" max="13033" width="0" style="1" hidden="1" customWidth="1"/>
    <col min="13034" max="13034" width="14.33203125" style="1" customWidth="1"/>
    <col min="13035" max="13035" width="5.6640625" style="1" customWidth="1"/>
    <col min="13036" max="13036" width="0" style="1" hidden="1" customWidth="1"/>
    <col min="13037" max="13037" width="17.33203125" style="1" customWidth="1"/>
    <col min="13038" max="13038" width="12.6640625" style="1" customWidth="1"/>
    <col min="13039" max="13039" width="0" style="1" hidden="1" customWidth="1"/>
    <col min="13040" max="13040" width="5.33203125" style="1" customWidth="1"/>
    <col min="13041" max="13041" width="0" style="1" hidden="1" customWidth="1"/>
    <col min="13042" max="13042" width="17" style="1" customWidth="1"/>
    <col min="13043" max="13043" width="6.33203125" style="1" customWidth="1"/>
    <col min="13044" max="13044" width="0" style="1" hidden="1" customWidth="1"/>
    <col min="13045" max="13045" width="14.33203125" style="1" customWidth="1"/>
    <col min="13046" max="13046" width="7.5546875" style="1" customWidth="1"/>
    <col min="13047" max="13047" width="0" style="1" hidden="1" customWidth="1"/>
    <col min="13048" max="13049" width="14.33203125" style="1" customWidth="1"/>
    <col min="13050" max="13050" width="20.88671875" style="1" customWidth="1"/>
    <col min="13051" max="13051" width="14.44140625" style="1" customWidth="1"/>
    <col min="13052" max="13052" width="15" style="1" customWidth="1"/>
    <col min="13053" max="13053" width="2.6640625" style="1" customWidth="1"/>
    <col min="13054" max="13054" width="11.6640625" style="1" customWidth="1"/>
    <col min="13055" max="13055" width="11.5546875" style="1" customWidth="1"/>
    <col min="13056" max="13056" width="2.33203125" style="1" customWidth="1"/>
    <col min="13057" max="13057" width="41" style="1" customWidth="1"/>
    <col min="13058" max="13058" width="14.33203125" style="1" customWidth="1"/>
    <col min="13059" max="13060" width="11.5546875" style="1" customWidth="1"/>
    <col min="13061" max="13061" width="21.88671875" style="1" customWidth="1"/>
    <col min="13062" max="13253" width="11.44140625" style="1"/>
    <col min="13254" max="13254" width="21.88671875" style="1" customWidth="1"/>
    <col min="13255" max="13255" width="13.88671875" style="1" customWidth="1"/>
    <col min="13256" max="13256" width="38.6640625" style="1" customWidth="1"/>
    <col min="13257" max="13257" width="3" style="1" bestFit="1" customWidth="1"/>
    <col min="13258" max="13258" width="32.33203125" style="1" customWidth="1"/>
    <col min="13259" max="13259" width="46.33203125" style="1" customWidth="1"/>
    <col min="13260" max="13260" width="19" style="1" customWidth="1"/>
    <col min="13261" max="13261" width="0" style="1" hidden="1" customWidth="1"/>
    <col min="13262" max="13262" width="17.6640625" style="1" customWidth="1"/>
    <col min="13263" max="13263" width="0" style="1" hidden="1" customWidth="1"/>
    <col min="13264" max="13264" width="22.33203125" style="1" customWidth="1"/>
    <col min="13265" max="13265" width="5.33203125" style="1" customWidth="1"/>
    <col min="13266" max="13266" width="36.33203125" style="1" customWidth="1"/>
    <col min="13267" max="13267" width="5.6640625" style="1" customWidth="1"/>
    <col min="13268" max="13268" width="0" style="1" hidden="1" customWidth="1"/>
    <col min="13269" max="13269" width="20.6640625" style="1" customWidth="1"/>
    <col min="13270" max="13270" width="4.88671875" style="1" customWidth="1"/>
    <col min="13271" max="13271" width="0" style="1" hidden="1" customWidth="1"/>
    <col min="13272" max="13272" width="24.6640625" style="1" customWidth="1"/>
    <col min="13273" max="13273" width="12.33203125" style="1" customWidth="1"/>
    <col min="13274" max="13274" width="0" style="1" hidden="1" customWidth="1"/>
    <col min="13275" max="13275" width="3.44140625" style="1" customWidth="1"/>
    <col min="13276" max="13276" width="0" style="1" hidden="1" customWidth="1"/>
    <col min="13277" max="13277" width="17.6640625" style="1" customWidth="1"/>
    <col min="13278" max="13278" width="3.44140625" style="1" customWidth="1"/>
    <col min="13279" max="13279" width="0" style="1" hidden="1" customWidth="1"/>
    <col min="13280" max="13280" width="23.6640625" style="1" customWidth="1"/>
    <col min="13281" max="13281" width="10" style="1" customWidth="1"/>
    <col min="13282" max="13282" width="0" style="1" hidden="1" customWidth="1"/>
    <col min="13283" max="13284" width="14.6640625" style="1" customWidth="1"/>
    <col min="13285" max="13285" width="12.88671875" style="1" customWidth="1"/>
    <col min="13286" max="13286" width="3.33203125" style="1" customWidth="1"/>
    <col min="13287" max="13287" width="30.33203125" style="1" customWidth="1"/>
    <col min="13288" max="13288" width="5" style="1" customWidth="1"/>
    <col min="13289" max="13289" width="0" style="1" hidden="1" customWidth="1"/>
    <col min="13290" max="13290" width="14.33203125" style="1" customWidth="1"/>
    <col min="13291" max="13291" width="5.6640625" style="1" customWidth="1"/>
    <col min="13292" max="13292" width="0" style="1" hidden="1" customWidth="1"/>
    <col min="13293" max="13293" width="17.33203125" style="1" customWidth="1"/>
    <col min="13294" max="13294" width="12.6640625" style="1" customWidth="1"/>
    <col min="13295" max="13295" width="0" style="1" hidden="1" customWidth="1"/>
    <col min="13296" max="13296" width="5.33203125" style="1" customWidth="1"/>
    <col min="13297" max="13297" width="0" style="1" hidden="1" customWidth="1"/>
    <col min="13298" max="13298" width="17" style="1" customWidth="1"/>
    <col min="13299" max="13299" width="6.33203125" style="1" customWidth="1"/>
    <col min="13300" max="13300" width="0" style="1" hidden="1" customWidth="1"/>
    <col min="13301" max="13301" width="14.33203125" style="1" customWidth="1"/>
    <col min="13302" max="13302" width="7.5546875" style="1" customWidth="1"/>
    <col min="13303" max="13303" width="0" style="1" hidden="1" customWidth="1"/>
    <col min="13304" max="13305" width="14.33203125" style="1" customWidth="1"/>
    <col min="13306" max="13306" width="20.88671875" style="1" customWidth="1"/>
    <col min="13307" max="13307" width="14.44140625" style="1" customWidth="1"/>
    <col min="13308" max="13308" width="15" style="1" customWidth="1"/>
    <col min="13309" max="13309" width="2.6640625" style="1" customWidth="1"/>
    <col min="13310" max="13310" width="11.6640625" style="1" customWidth="1"/>
    <col min="13311" max="13311" width="11.5546875" style="1" customWidth="1"/>
    <col min="13312" max="13312" width="2.33203125" style="1" customWidth="1"/>
    <col min="13313" max="13313" width="41" style="1" customWidth="1"/>
    <col min="13314" max="13314" width="14.33203125" style="1" customWidth="1"/>
    <col min="13315" max="13316" width="11.5546875" style="1" customWidth="1"/>
    <col min="13317" max="13317" width="21.88671875" style="1" customWidth="1"/>
    <col min="13318" max="13509" width="11.44140625" style="1"/>
    <col min="13510" max="13510" width="21.88671875" style="1" customWidth="1"/>
    <col min="13511" max="13511" width="13.88671875" style="1" customWidth="1"/>
    <col min="13512" max="13512" width="38.6640625" style="1" customWidth="1"/>
    <col min="13513" max="13513" width="3" style="1" bestFit="1" customWidth="1"/>
    <col min="13514" max="13514" width="32.33203125" style="1" customWidth="1"/>
    <col min="13515" max="13515" width="46.33203125" style="1" customWidth="1"/>
    <col min="13516" max="13516" width="19" style="1" customWidth="1"/>
    <col min="13517" max="13517" width="0" style="1" hidden="1" customWidth="1"/>
    <col min="13518" max="13518" width="17.6640625" style="1" customWidth="1"/>
    <col min="13519" max="13519" width="0" style="1" hidden="1" customWidth="1"/>
    <col min="13520" max="13520" width="22.33203125" style="1" customWidth="1"/>
    <col min="13521" max="13521" width="5.33203125" style="1" customWidth="1"/>
    <col min="13522" max="13522" width="36.33203125" style="1" customWidth="1"/>
    <col min="13523" max="13523" width="5.6640625" style="1" customWidth="1"/>
    <col min="13524" max="13524" width="0" style="1" hidden="1" customWidth="1"/>
    <col min="13525" max="13525" width="20.6640625" style="1" customWidth="1"/>
    <col min="13526" max="13526" width="4.88671875" style="1" customWidth="1"/>
    <col min="13527" max="13527" width="0" style="1" hidden="1" customWidth="1"/>
    <col min="13528" max="13528" width="24.6640625" style="1" customWidth="1"/>
    <col min="13529" max="13529" width="12.33203125" style="1" customWidth="1"/>
    <col min="13530" max="13530" width="0" style="1" hidden="1" customWidth="1"/>
    <col min="13531" max="13531" width="3.44140625" style="1" customWidth="1"/>
    <col min="13532" max="13532" width="0" style="1" hidden="1" customWidth="1"/>
    <col min="13533" max="13533" width="17.6640625" style="1" customWidth="1"/>
    <col min="13534" max="13534" width="3.44140625" style="1" customWidth="1"/>
    <col min="13535" max="13535" width="0" style="1" hidden="1" customWidth="1"/>
    <col min="13536" max="13536" width="23.6640625" style="1" customWidth="1"/>
    <col min="13537" max="13537" width="10" style="1" customWidth="1"/>
    <col min="13538" max="13538" width="0" style="1" hidden="1" customWidth="1"/>
    <col min="13539" max="13540" width="14.6640625" style="1" customWidth="1"/>
    <col min="13541" max="13541" width="12.88671875" style="1" customWidth="1"/>
    <col min="13542" max="13542" width="3.33203125" style="1" customWidth="1"/>
    <col min="13543" max="13543" width="30.33203125" style="1" customWidth="1"/>
    <col min="13544" max="13544" width="5" style="1" customWidth="1"/>
    <col min="13545" max="13545" width="0" style="1" hidden="1" customWidth="1"/>
    <col min="13546" max="13546" width="14.33203125" style="1" customWidth="1"/>
    <col min="13547" max="13547" width="5.6640625" style="1" customWidth="1"/>
    <col min="13548" max="13548" width="0" style="1" hidden="1" customWidth="1"/>
    <col min="13549" max="13549" width="17.33203125" style="1" customWidth="1"/>
    <col min="13550" max="13550" width="12.6640625" style="1" customWidth="1"/>
    <col min="13551" max="13551" width="0" style="1" hidden="1" customWidth="1"/>
    <col min="13552" max="13552" width="5.33203125" style="1" customWidth="1"/>
    <col min="13553" max="13553" width="0" style="1" hidden="1" customWidth="1"/>
    <col min="13554" max="13554" width="17" style="1" customWidth="1"/>
    <col min="13555" max="13555" width="6.33203125" style="1" customWidth="1"/>
    <col min="13556" max="13556" width="0" style="1" hidden="1" customWidth="1"/>
    <col min="13557" max="13557" width="14.33203125" style="1" customWidth="1"/>
    <col min="13558" max="13558" width="7.5546875" style="1" customWidth="1"/>
    <col min="13559" max="13559" width="0" style="1" hidden="1" customWidth="1"/>
    <col min="13560" max="13561" width="14.33203125" style="1" customWidth="1"/>
    <col min="13562" max="13562" width="20.88671875" style="1" customWidth="1"/>
    <col min="13563" max="13563" width="14.44140625" style="1" customWidth="1"/>
    <col min="13564" max="13564" width="15" style="1" customWidth="1"/>
    <col min="13565" max="13565" width="2.6640625" style="1" customWidth="1"/>
    <col min="13566" max="13566" width="11.6640625" style="1" customWidth="1"/>
    <col min="13567" max="13567" width="11.5546875" style="1" customWidth="1"/>
    <col min="13568" max="13568" width="2.33203125" style="1" customWidth="1"/>
    <col min="13569" max="13569" width="41" style="1" customWidth="1"/>
    <col min="13570" max="13570" width="14.33203125" style="1" customWidth="1"/>
    <col min="13571" max="13572" width="11.5546875" style="1" customWidth="1"/>
    <col min="13573" max="13573" width="21.88671875" style="1" customWidth="1"/>
    <col min="13574" max="13765" width="11.44140625" style="1"/>
    <col min="13766" max="13766" width="21.88671875" style="1" customWidth="1"/>
    <col min="13767" max="13767" width="13.88671875" style="1" customWidth="1"/>
    <col min="13768" max="13768" width="38.6640625" style="1" customWidth="1"/>
    <col min="13769" max="13769" width="3" style="1" bestFit="1" customWidth="1"/>
    <col min="13770" max="13770" width="32.33203125" style="1" customWidth="1"/>
    <col min="13771" max="13771" width="46.33203125" style="1" customWidth="1"/>
    <col min="13772" max="13772" width="19" style="1" customWidth="1"/>
    <col min="13773" max="13773" width="0" style="1" hidden="1" customWidth="1"/>
    <col min="13774" max="13774" width="17.6640625" style="1" customWidth="1"/>
    <col min="13775" max="13775" width="0" style="1" hidden="1" customWidth="1"/>
    <col min="13776" max="13776" width="22.33203125" style="1" customWidth="1"/>
    <col min="13777" max="13777" width="5.33203125" style="1" customWidth="1"/>
    <col min="13778" max="13778" width="36.33203125" style="1" customWidth="1"/>
    <col min="13779" max="13779" width="5.6640625" style="1" customWidth="1"/>
    <col min="13780" max="13780" width="0" style="1" hidden="1" customWidth="1"/>
    <col min="13781" max="13781" width="20.6640625" style="1" customWidth="1"/>
    <col min="13782" max="13782" width="4.88671875" style="1" customWidth="1"/>
    <col min="13783" max="13783" width="0" style="1" hidden="1" customWidth="1"/>
    <col min="13784" max="13784" width="24.6640625" style="1" customWidth="1"/>
    <col min="13785" max="13785" width="12.33203125" style="1" customWidth="1"/>
    <col min="13786" max="13786" width="0" style="1" hidden="1" customWidth="1"/>
    <col min="13787" max="13787" width="3.44140625" style="1" customWidth="1"/>
    <col min="13788" max="13788" width="0" style="1" hidden="1" customWidth="1"/>
    <col min="13789" max="13789" width="17.6640625" style="1" customWidth="1"/>
    <col min="13790" max="13790" width="3.44140625" style="1" customWidth="1"/>
    <col min="13791" max="13791" width="0" style="1" hidden="1" customWidth="1"/>
    <col min="13792" max="13792" width="23.6640625" style="1" customWidth="1"/>
    <col min="13793" max="13793" width="10" style="1" customWidth="1"/>
    <col min="13794" max="13794" width="0" style="1" hidden="1" customWidth="1"/>
    <col min="13795" max="13796" width="14.6640625" style="1" customWidth="1"/>
    <col min="13797" max="13797" width="12.88671875" style="1" customWidth="1"/>
    <col min="13798" max="13798" width="3.33203125" style="1" customWidth="1"/>
    <col min="13799" max="13799" width="30.33203125" style="1" customWidth="1"/>
    <col min="13800" max="13800" width="5" style="1" customWidth="1"/>
    <col min="13801" max="13801" width="0" style="1" hidden="1" customWidth="1"/>
    <col min="13802" max="13802" width="14.33203125" style="1" customWidth="1"/>
    <col min="13803" max="13803" width="5.6640625" style="1" customWidth="1"/>
    <col min="13804" max="13804" width="0" style="1" hidden="1" customWidth="1"/>
    <col min="13805" max="13805" width="17.33203125" style="1" customWidth="1"/>
    <col min="13806" max="13806" width="12.6640625" style="1" customWidth="1"/>
    <col min="13807" max="13807" width="0" style="1" hidden="1" customWidth="1"/>
    <col min="13808" max="13808" width="5.33203125" style="1" customWidth="1"/>
    <col min="13809" max="13809" width="0" style="1" hidden="1" customWidth="1"/>
    <col min="13810" max="13810" width="17" style="1" customWidth="1"/>
    <col min="13811" max="13811" width="6.33203125" style="1" customWidth="1"/>
    <col min="13812" max="13812" width="0" style="1" hidden="1" customWidth="1"/>
    <col min="13813" max="13813" width="14.33203125" style="1" customWidth="1"/>
    <col min="13814" max="13814" width="7.5546875" style="1" customWidth="1"/>
    <col min="13815" max="13815" width="0" style="1" hidden="1" customWidth="1"/>
    <col min="13816" max="13817" width="14.33203125" style="1" customWidth="1"/>
    <col min="13818" max="13818" width="20.88671875" style="1" customWidth="1"/>
    <col min="13819" max="13819" width="14.44140625" style="1" customWidth="1"/>
    <col min="13820" max="13820" width="15" style="1" customWidth="1"/>
    <col min="13821" max="13821" width="2.6640625" style="1" customWidth="1"/>
    <col min="13822" max="13822" width="11.6640625" style="1" customWidth="1"/>
    <col min="13823" max="13823" width="11.5546875" style="1" customWidth="1"/>
    <col min="13824" max="13824" width="2.33203125" style="1" customWidth="1"/>
    <col min="13825" max="13825" width="41" style="1" customWidth="1"/>
    <col min="13826" max="13826" width="14.33203125" style="1" customWidth="1"/>
    <col min="13827" max="13828" width="11.5546875" style="1" customWidth="1"/>
    <col min="13829" max="13829" width="21.88671875" style="1" customWidth="1"/>
    <col min="13830" max="14021" width="11.44140625" style="1"/>
    <col min="14022" max="14022" width="21.88671875" style="1" customWidth="1"/>
    <col min="14023" max="14023" width="13.88671875" style="1" customWidth="1"/>
    <col min="14024" max="14024" width="38.6640625" style="1" customWidth="1"/>
    <col min="14025" max="14025" width="3" style="1" bestFit="1" customWidth="1"/>
    <col min="14026" max="14026" width="32.33203125" style="1" customWidth="1"/>
    <col min="14027" max="14027" width="46.33203125" style="1" customWidth="1"/>
    <col min="14028" max="14028" width="19" style="1" customWidth="1"/>
    <col min="14029" max="14029" width="0" style="1" hidden="1" customWidth="1"/>
    <col min="14030" max="14030" width="17.6640625" style="1" customWidth="1"/>
    <col min="14031" max="14031" width="0" style="1" hidden="1" customWidth="1"/>
    <col min="14032" max="14032" width="22.33203125" style="1" customWidth="1"/>
    <col min="14033" max="14033" width="5.33203125" style="1" customWidth="1"/>
    <col min="14034" max="14034" width="36.33203125" style="1" customWidth="1"/>
    <col min="14035" max="14035" width="5.6640625" style="1" customWidth="1"/>
    <col min="14036" max="14036" width="0" style="1" hidden="1" customWidth="1"/>
    <col min="14037" max="14037" width="20.6640625" style="1" customWidth="1"/>
    <col min="14038" max="14038" width="4.88671875" style="1" customWidth="1"/>
    <col min="14039" max="14039" width="0" style="1" hidden="1" customWidth="1"/>
    <col min="14040" max="14040" width="24.6640625" style="1" customWidth="1"/>
    <col min="14041" max="14041" width="12.33203125" style="1" customWidth="1"/>
    <col min="14042" max="14042" width="0" style="1" hidden="1" customWidth="1"/>
    <col min="14043" max="14043" width="3.44140625" style="1" customWidth="1"/>
    <col min="14044" max="14044" width="0" style="1" hidden="1" customWidth="1"/>
    <col min="14045" max="14045" width="17.6640625" style="1" customWidth="1"/>
    <col min="14046" max="14046" width="3.44140625" style="1" customWidth="1"/>
    <col min="14047" max="14047" width="0" style="1" hidden="1" customWidth="1"/>
    <col min="14048" max="14048" width="23.6640625" style="1" customWidth="1"/>
    <col min="14049" max="14049" width="10" style="1" customWidth="1"/>
    <col min="14050" max="14050" width="0" style="1" hidden="1" customWidth="1"/>
    <col min="14051" max="14052" width="14.6640625" style="1" customWidth="1"/>
    <col min="14053" max="14053" width="12.88671875" style="1" customWidth="1"/>
    <col min="14054" max="14054" width="3.33203125" style="1" customWidth="1"/>
    <col min="14055" max="14055" width="30.33203125" style="1" customWidth="1"/>
    <col min="14056" max="14056" width="5" style="1" customWidth="1"/>
    <col min="14057" max="14057" width="0" style="1" hidden="1" customWidth="1"/>
    <col min="14058" max="14058" width="14.33203125" style="1" customWidth="1"/>
    <col min="14059" max="14059" width="5.6640625" style="1" customWidth="1"/>
    <col min="14060" max="14060" width="0" style="1" hidden="1" customWidth="1"/>
    <col min="14061" max="14061" width="17.33203125" style="1" customWidth="1"/>
    <col min="14062" max="14062" width="12.6640625" style="1" customWidth="1"/>
    <col min="14063" max="14063" width="0" style="1" hidden="1" customWidth="1"/>
    <col min="14064" max="14064" width="5.33203125" style="1" customWidth="1"/>
    <col min="14065" max="14065" width="0" style="1" hidden="1" customWidth="1"/>
    <col min="14066" max="14066" width="17" style="1" customWidth="1"/>
    <col min="14067" max="14067" width="6.33203125" style="1" customWidth="1"/>
    <col min="14068" max="14068" width="0" style="1" hidden="1" customWidth="1"/>
    <col min="14069" max="14069" width="14.33203125" style="1" customWidth="1"/>
    <col min="14070" max="14070" width="7.5546875" style="1" customWidth="1"/>
    <col min="14071" max="14071" width="0" style="1" hidden="1" customWidth="1"/>
    <col min="14072" max="14073" width="14.33203125" style="1" customWidth="1"/>
    <col min="14074" max="14074" width="20.88671875" style="1" customWidth="1"/>
    <col min="14075" max="14075" width="14.44140625" style="1" customWidth="1"/>
    <col min="14076" max="14076" width="15" style="1" customWidth="1"/>
    <col min="14077" max="14077" width="2.6640625" style="1" customWidth="1"/>
    <col min="14078" max="14078" width="11.6640625" style="1" customWidth="1"/>
    <col min="14079" max="14079" width="11.5546875" style="1" customWidth="1"/>
    <col min="14080" max="14080" width="2.33203125" style="1" customWidth="1"/>
    <col min="14081" max="14081" width="41" style="1" customWidth="1"/>
    <col min="14082" max="14082" width="14.33203125" style="1" customWidth="1"/>
    <col min="14083" max="14084" width="11.5546875" style="1" customWidth="1"/>
    <col min="14085" max="14085" width="21.88671875" style="1" customWidth="1"/>
    <col min="14086" max="14277" width="11.44140625" style="1"/>
    <col min="14278" max="14278" width="21.88671875" style="1" customWidth="1"/>
    <col min="14279" max="14279" width="13.88671875" style="1" customWidth="1"/>
    <col min="14280" max="14280" width="38.6640625" style="1" customWidth="1"/>
    <col min="14281" max="14281" width="3" style="1" bestFit="1" customWidth="1"/>
    <col min="14282" max="14282" width="32.33203125" style="1" customWidth="1"/>
    <col min="14283" max="14283" width="46.33203125" style="1" customWidth="1"/>
    <col min="14284" max="14284" width="19" style="1" customWidth="1"/>
    <col min="14285" max="14285" width="0" style="1" hidden="1" customWidth="1"/>
    <col min="14286" max="14286" width="17.6640625" style="1" customWidth="1"/>
    <col min="14287" max="14287" width="0" style="1" hidden="1" customWidth="1"/>
    <col min="14288" max="14288" width="22.33203125" style="1" customWidth="1"/>
    <col min="14289" max="14289" width="5.33203125" style="1" customWidth="1"/>
    <col min="14290" max="14290" width="36.33203125" style="1" customWidth="1"/>
    <col min="14291" max="14291" width="5.6640625" style="1" customWidth="1"/>
    <col min="14292" max="14292" width="0" style="1" hidden="1" customWidth="1"/>
    <col min="14293" max="14293" width="20.6640625" style="1" customWidth="1"/>
    <col min="14294" max="14294" width="4.88671875" style="1" customWidth="1"/>
    <col min="14295" max="14295" width="0" style="1" hidden="1" customWidth="1"/>
    <col min="14296" max="14296" width="24.6640625" style="1" customWidth="1"/>
    <col min="14297" max="14297" width="12.33203125" style="1" customWidth="1"/>
    <col min="14298" max="14298" width="0" style="1" hidden="1" customWidth="1"/>
    <col min="14299" max="14299" width="3.44140625" style="1" customWidth="1"/>
    <col min="14300" max="14300" width="0" style="1" hidden="1" customWidth="1"/>
    <col min="14301" max="14301" width="17.6640625" style="1" customWidth="1"/>
    <col min="14302" max="14302" width="3.44140625" style="1" customWidth="1"/>
    <col min="14303" max="14303" width="0" style="1" hidden="1" customWidth="1"/>
    <col min="14304" max="14304" width="23.6640625" style="1" customWidth="1"/>
    <col min="14305" max="14305" width="10" style="1" customWidth="1"/>
    <col min="14306" max="14306" width="0" style="1" hidden="1" customWidth="1"/>
    <col min="14307" max="14308" width="14.6640625" style="1" customWidth="1"/>
    <col min="14309" max="14309" width="12.88671875" style="1" customWidth="1"/>
    <col min="14310" max="14310" width="3.33203125" style="1" customWidth="1"/>
    <col min="14311" max="14311" width="30.33203125" style="1" customWidth="1"/>
    <col min="14312" max="14312" width="5" style="1" customWidth="1"/>
    <col min="14313" max="14313" width="0" style="1" hidden="1" customWidth="1"/>
    <col min="14314" max="14314" width="14.33203125" style="1" customWidth="1"/>
    <col min="14315" max="14315" width="5.6640625" style="1" customWidth="1"/>
    <col min="14316" max="14316" width="0" style="1" hidden="1" customWidth="1"/>
    <col min="14317" max="14317" width="17.33203125" style="1" customWidth="1"/>
    <col min="14318" max="14318" width="12.6640625" style="1" customWidth="1"/>
    <col min="14319" max="14319" width="0" style="1" hidden="1" customWidth="1"/>
    <col min="14320" max="14320" width="5.33203125" style="1" customWidth="1"/>
    <col min="14321" max="14321" width="0" style="1" hidden="1" customWidth="1"/>
    <col min="14322" max="14322" width="17" style="1" customWidth="1"/>
    <col min="14323" max="14323" width="6.33203125" style="1" customWidth="1"/>
    <col min="14324" max="14324" width="0" style="1" hidden="1" customWidth="1"/>
    <col min="14325" max="14325" width="14.33203125" style="1" customWidth="1"/>
    <col min="14326" max="14326" width="7.5546875" style="1" customWidth="1"/>
    <col min="14327" max="14327" width="0" style="1" hidden="1" customWidth="1"/>
    <col min="14328" max="14329" width="14.33203125" style="1" customWidth="1"/>
    <col min="14330" max="14330" width="20.88671875" style="1" customWidth="1"/>
    <col min="14331" max="14331" width="14.44140625" style="1" customWidth="1"/>
    <col min="14332" max="14332" width="15" style="1" customWidth="1"/>
    <col min="14333" max="14333" width="2.6640625" style="1" customWidth="1"/>
    <col min="14334" max="14334" width="11.6640625" style="1" customWidth="1"/>
    <col min="14335" max="14335" width="11.5546875" style="1" customWidth="1"/>
    <col min="14336" max="14336" width="2.33203125" style="1" customWidth="1"/>
    <col min="14337" max="14337" width="41" style="1" customWidth="1"/>
    <col min="14338" max="14338" width="14.33203125" style="1" customWidth="1"/>
    <col min="14339" max="14340" width="11.5546875" style="1" customWidth="1"/>
    <col min="14341" max="14341" width="21.88671875" style="1" customWidth="1"/>
    <col min="14342" max="14533" width="11.44140625" style="1"/>
    <col min="14534" max="14534" width="21.88671875" style="1" customWidth="1"/>
    <col min="14535" max="14535" width="13.88671875" style="1" customWidth="1"/>
    <col min="14536" max="14536" width="38.6640625" style="1" customWidth="1"/>
    <col min="14537" max="14537" width="3" style="1" bestFit="1" customWidth="1"/>
    <col min="14538" max="14538" width="32.33203125" style="1" customWidth="1"/>
    <col min="14539" max="14539" width="46.33203125" style="1" customWidth="1"/>
    <col min="14540" max="14540" width="19" style="1" customWidth="1"/>
    <col min="14541" max="14541" width="0" style="1" hidden="1" customWidth="1"/>
    <col min="14542" max="14542" width="17.6640625" style="1" customWidth="1"/>
    <col min="14543" max="14543" width="0" style="1" hidden="1" customWidth="1"/>
    <col min="14544" max="14544" width="22.33203125" style="1" customWidth="1"/>
    <col min="14545" max="14545" width="5.33203125" style="1" customWidth="1"/>
    <col min="14546" max="14546" width="36.33203125" style="1" customWidth="1"/>
    <col min="14547" max="14547" width="5.6640625" style="1" customWidth="1"/>
    <col min="14548" max="14548" width="0" style="1" hidden="1" customWidth="1"/>
    <col min="14549" max="14549" width="20.6640625" style="1" customWidth="1"/>
    <col min="14550" max="14550" width="4.88671875" style="1" customWidth="1"/>
    <col min="14551" max="14551" width="0" style="1" hidden="1" customWidth="1"/>
    <col min="14552" max="14552" width="24.6640625" style="1" customWidth="1"/>
    <col min="14553" max="14553" width="12.33203125" style="1" customWidth="1"/>
    <col min="14554" max="14554" width="0" style="1" hidden="1" customWidth="1"/>
    <col min="14555" max="14555" width="3.44140625" style="1" customWidth="1"/>
    <col min="14556" max="14556" width="0" style="1" hidden="1" customWidth="1"/>
    <col min="14557" max="14557" width="17.6640625" style="1" customWidth="1"/>
    <col min="14558" max="14558" width="3.44140625" style="1" customWidth="1"/>
    <col min="14559" max="14559" width="0" style="1" hidden="1" customWidth="1"/>
    <col min="14560" max="14560" width="23.6640625" style="1" customWidth="1"/>
    <col min="14561" max="14561" width="10" style="1" customWidth="1"/>
    <col min="14562" max="14562" width="0" style="1" hidden="1" customWidth="1"/>
    <col min="14563" max="14564" width="14.6640625" style="1" customWidth="1"/>
    <col min="14565" max="14565" width="12.88671875" style="1" customWidth="1"/>
    <col min="14566" max="14566" width="3.33203125" style="1" customWidth="1"/>
    <col min="14567" max="14567" width="30.33203125" style="1" customWidth="1"/>
    <col min="14568" max="14568" width="5" style="1" customWidth="1"/>
    <col min="14569" max="14569" width="0" style="1" hidden="1" customWidth="1"/>
    <col min="14570" max="14570" width="14.33203125" style="1" customWidth="1"/>
    <col min="14571" max="14571" width="5.6640625" style="1" customWidth="1"/>
    <col min="14572" max="14572" width="0" style="1" hidden="1" customWidth="1"/>
    <col min="14573" max="14573" width="17.33203125" style="1" customWidth="1"/>
    <col min="14574" max="14574" width="12.6640625" style="1" customWidth="1"/>
    <col min="14575" max="14575" width="0" style="1" hidden="1" customWidth="1"/>
    <col min="14576" max="14576" width="5.33203125" style="1" customWidth="1"/>
    <col min="14577" max="14577" width="0" style="1" hidden="1" customWidth="1"/>
    <col min="14578" max="14578" width="17" style="1" customWidth="1"/>
    <col min="14579" max="14579" width="6.33203125" style="1" customWidth="1"/>
    <col min="14580" max="14580" width="0" style="1" hidden="1" customWidth="1"/>
    <col min="14581" max="14581" width="14.33203125" style="1" customWidth="1"/>
    <col min="14582" max="14582" width="7.5546875" style="1" customWidth="1"/>
    <col min="14583" max="14583" width="0" style="1" hidden="1" customWidth="1"/>
    <col min="14584" max="14585" width="14.33203125" style="1" customWidth="1"/>
    <col min="14586" max="14586" width="20.88671875" style="1" customWidth="1"/>
    <col min="14587" max="14587" width="14.44140625" style="1" customWidth="1"/>
    <col min="14588" max="14588" width="15" style="1" customWidth="1"/>
    <col min="14589" max="14589" width="2.6640625" style="1" customWidth="1"/>
    <col min="14590" max="14590" width="11.6640625" style="1" customWidth="1"/>
    <col min="14591" max="14591" width="11.5546875" style="1" customWidth="1"/>
    <col min="14592" max="14592" width="2.33203125" style="1" customWidth="1"/>
    <col min="14593" max="14593" width="41" style="1" customWidth="1"/>
    <col min="14594" max="14594" width="14.33203125" style="1" customWidth="1"/>
    <col min="14595" max="14596" width="11.5546875" style="1" customWidth="1"/>
    <col min="14597" max="14597" width="21.88671875" style="1" customWidth="1"/>
    <col min="14598" max="14789" width="11.44140625" style="1"/>
    <col min="14790" max="14790" width="21.88671875" style="1" customWidth="1"/>
    <col min="14791" max="14791" width="13.88671875" style="1" customWidth="1"/>
    <col min="14792" max="14792" width="38.6640625" style="1" customWidth="1"/>
    <col min="14793" max="14793" width="3" style="1" bestFit="1" customWidth="1"/>
    <col min="14794" max="14794" width="32.33203125" style="1" customWidth="1"/>
    <col min="14795" max="14795" width="46.33203125" style="1" customWidth="1"/>
    <col min="14796" max="14796" width="19" style="1" customWidth="1"/>
    <col min="14797" max="14797" width="0" style="1" hidden="1" customWidth="1"/>
    <col min="14798" max="14798" width="17.6640625" style="1" customWidth="1"/>
    <col min="14799" max="14799" width="0" style="1" hidden="1" customWidth="1"/>
    <col min="14800" max="14800" width="22.33203125" style="1" customWidth="1"/>
    <col min="14801" max="14801" width="5.33203125" style="1" customWidth="1"/>
    <col min="14802" max="14802" width="36.33203125" style="1" customWidth="1"/>
    <col min="14803" max="14803" width="5.6640625" style="1" customWidth="1"/>
    <col min="14804" max="14804" width="0" style="1" hidden="1" customWidth="1"/>
    <col min="14805" max="14805" width="20.6640625" style="1" customWidth="1"/>
    <col min="14806" max="14806" width="4.88671875" style="1" customWidth="1"/>
    <col min="14807" max="14807" width="0" style="1" hidden="1" customWidth="1"/>
    <col min="14808" max="14808" width="24.6640625" style="1" customWidth="1"/>
    <col min="14809" max="14809" width="12.33203125" style="1" customWidth="1"/>
    <col min="14810" max="14810" width="0" style="1" hidden="1" customWidth="1"/>
    <col min="14811" max="14811" width="3.44140625" style="1" customWidth="1"/>
    <col min="14812" max="14812" width="0" style="1" hidden="1" customWidth="1"/>
    <col min="14813" max="14813" width="17.6640625" style="1" customWidth="1"/>
    <col min="14814" max="14814" width="3.44140625" style="1" customWidth="1"/>
    <col min="14815" max="14815" width="0" style="1" hidden="1" customWidth="1"/>
    <col min="14816" max="14816" width="23.6640625" style="1" customWidth="1"/>
    <col min="14817" max="14817" width="10" style="1" customWidth="1"/>
    <col min="14818" max="14818" width="0" style="1" hidden="1" customWidth="1"/>
    <col min="14819" max="14820" width="14.6640625" style="1" customWidth="1"/>
    <col min="14821" max="14821" width="12.88671875" style="1" customWidth="1"/>
    <col min="14822" max="14822" width="3.33203125" style="1" customWidth="1"/>
    <col min="14823" max="14823" width="30.33203125" style="1" customWidth="1"/>
    <col min="14824" max="14824" width="5" style="1" customWidth="1"/>
    <col min="14825" max="14825" width="0" style="1" hidden="1" customWidth="1"/>
    <col min="14826" max="14826" width="14.33203125" style="1" customWidth="1"/>
    <col min="14827" max="14827" width="5.6640625" style="1" customWidth="1"/>
    <col min="14828" max="14828" width="0" style="1" hidden="1" customWidth="1"/>
    <col min="14829" max="14829" width="17.33203125" style="1" customWidth="1"/>
    <col min="14830" max="14830" width="12.6640625" style="1" customWidth="1"/>
    <col min="14831" max="14831" width="0" style="1" hidden="1" customWidth="1"/>
    <col min="14832" max="14832" width="5.33203125" style="1" customWidth="1"/>
    <col min="14833" max="14833" width="0" style="1" hidden="1" customWidth="1"/>
    <col min="14834" max="14834" width="17" style="1" customWidth="1"/>
    <col min="14835" max="14835" width="6.33203125" style="1" customWidth="1"/>
    <col min="14836" max="14836" width="0" style="1" hidden="1" customWidth="1"/>
    <col min="14837" max="14837" width="14.33203125" style="1" customWidth="1"/>
    <col min="14838" max="14838" width="7.5546875" style="1" customWidth="1"/>
    <col min="14839" max="14839" width="0" style="1" hidden="1" customWidth="1"/>
    <col min="14840" max="14841" width="14.33203125" style="1" customWidth="1"/>
    <col min="14842" max="14842" width="20.88671875" style="1" customWidth="1"/>
    <col min="14843" max="14843" width="14.44140625" style="1" customWidth="1"/>
    <col min="14844" max="14844" width="15" style="1" customWidth="1"/>
    <col min="14845" max="14845" width="2.6640625" style="1" customWidth="1"/>
    <col min="14846" max="14846" width="11.6640625" style="1" customWidth="1"/>
    <col min="14847" max="14847" width="11.5546875" style="1" customWidth="1"/>
    <col min="14848" max="14848" width="2.33203125" style="1" customWidth="1"/>
    <col min="14849" max="14849" width="41" style="1" customWidth="1"/>
    <col min="14850" max="14850" width="14.33203125" style="1" customWidth="1"/>
    <col min="14851" max="14852" width="11.5546875" style="1" customWidth="1"/>
    <col min="14853" max="14853" width="21.88671875" style="1" customWidth="1"/>
    <col min="14854" max="15045" width="11.44140625" style="1"/>
    <col min="15046" max="15046" width="21.88671875" style="1" customWidth="1"/>
    <col min="15047" max="15047" width="13.88671875" style="1" customWidth="1"/>
    <col min="15048" max="15048" width="38.6640625" style="1" customWidth="1"/>
    <col min="15049" max="15049" width="3" style="1" bestFit="1" customWidth="1"/>
    <col min="15050" max="15050" width="32.33203125" style="1" customWidth="1"/>
    <col min="15051" max="15051" width="46.33203125" style="1" customWidth="1"/>
    <col min="15052" max="15052" width="19" style="1" customWidth="1"/>
    <col min="15053" max="15053" width="0" style="1" hidden="1" customWidth="1"/>
    <col min="15054" max="15054" width="17.6640625" style="1" customWidth="1"/>
    <col min="15055" max="15055" width="0" style="1" hidden="1" customWidth="1"/>
    <col min="15056" max="15056" width="22.33203125" style="1" customWidth="1"/>
    <col min="15057" max="15057" width="5.33203125" style="1" customWidth="1"/>
    <col min="15058" max="15058" width="36.33203125" style="1" customWidth="1"/>
    <col min="15059" max="15059" width="5.6640625" style="1" customWidth="1"/>
    <col min="15060" max="15060" width="0" style="1" hidden="1" customWidth="1"/>
    <col min="15061" max="15061" width="20.6640625" style="1" customWidth="1"/>
    <col min="15062" max="15062" width="4.88671875" style="1" customWidth="1"/>
    <col min="15063" max="15063" width="0" style="1" hidden="1" customWidth="1"/>
    <col min="15064" max="15064" width="24.6640625" style="1" customWidth="1"/>
    <col min="15065" max="15065" width="12.33203125" style="1" customWidth="1"/>
    <col min="15066" max="15066" width="0" style="1" hidden="1" customWidth="1"/>
    <col min="15067" max="15067" width="3.44140625" style="1" customWidth="1"/>
    <col min="15068" max="15068" width="0" style="1" hidden="1" customWidth="1"/>
    <col min="15069" max="15069" width="17.6640625" style="1" customWidth="1"/>
    <col min="15070" max="15070" width="3.44140625" style="1" customWidth="1"/>
    <col min="15071" max="15071" width="0" style="1" hidden="1" customWidth="1"/>
    <col min="15072" max="15072" width="23.6640625" style="1" customWidth="1"/>
    <col min="15073" max="15073" width="10" style="1" customWidth="1"/>
    <col min="15074" max="15074" width="0" style="1" hidden="1" customWidth="1"/>
    <col min="15075" max="15076" width="14.6640625" style="1" customWidth="1"/>
    <col min="15077" max="15077" width="12.88671875" style="1" customWidth="1"/>
    <col min="15078" max="15078" width="3.33203125" style="1" customWidth="1"/>
    <col min="15079" max="15079" width="30.33203125" style="1" customWidth="1"/>
    <col min="15080" max="15080" width="5" style="1" customWidth="1"/>
    <col min="15081" max="15081" width="0" style="1" hidden="1" customWidth="1"/>
    <col min="15082" max="15082" width="14.33203125" style="1" customWidth="1"/>
    <col min="15083" max="15083" width="5.6640625" style="1" customWidth="1"/>
    <col min="15084" max="15084" width="0" style="1" hidden="1" customWidth="1"/>
    <col min="15085" max="15085" width="17.33203125" style="1" customWidth="1"/>
    <col min="15086" max="15086" width="12.6640625" style="1" customWidth="1"/>
    <col min="15087" max="15087" width="0" style="1" hidden="1" customWidth="1"/>
    <col min="15088" max="15088" width="5.33203125" style="1" customWidth="1"/>
    <col min="15089" max="15089" width="0" style="1" hidden="1" customWidth="1"/>
    <col min="15090" max="15090" width="17" style="1" customWidth="1"/>
    <col min="15091" max="15091" width="6.33203125" style="1" customWidth="1"/>
    <col min="15092" max="15092" width="0" style="1" hidden="1" customWidth="1"/>
    <col min="15093" max="15093" width="14.33203125" style="1" customWidth="1"/>
    <col min="15094" max="15094" width="7.5546875" style="1" customWidth="1"/>
    <col min="15095" max="15095" width="0" style="1" hidden="1" customWidth="1"/>
    <col min="15096" max="15097" width="14.33203125" style="1" customWidth="1"/>
    <col min="15098" max="15098" width="20.88671875" style="1" customWidth="1"/>
    <col min="15099" max="15099" width="14.44140625" style="1" customWidth="1"/>
    <col min="15100" max="15100" width="15" style="1" customWidth="1"/>
    <col min="15101" max="15101" width="2.6640625" style="1" customWidth="1"/>
    <col min="15102" max="15102" width="11.6640625" style="1" customWidth="1"/>
    <col min="15103" max="15103" width="11.5546875" style="1" customWidth="1"/>
    <col min="15104" max="15104" width="2.33203125" style="1" customWidth="1"/>
    <col min="15105" max="15105" width="41" style="1" customWidth="1"/>
    <col min="15106" max="15106" width="14.33203125" style="1" customWidth="1"/>
    <col min="15107" max="15108" width="11.5546875" style="1" customWidth="1"/>
    <col min="15109" max="15109" width="21.88671875" style="1" customWidth="1"/>
    <col min="15110" max="15301" width="11.44140625" style="1"/>
    <col min="15302" max="15302" width="21.88671875" style="1" customWidth="1"/>
    <col min="15303" max="15303" width="13.88671875" style="1" customWidth="1"/>
    <col min="15304" max="15304" width="38.6640625" style="1" customWidth="1"/>
    <col min="15305" max="15305" width="3" style="1" bestFit="1" customWidth="1"/>
    <col min="15306" max="15306" width="32.33203125" style="1" customWidth="1"/>
    <col min="15307" max="15307" width="46.33203125" style="1" customWidth="1"/>
    <col min="15308" max="15308" width="19" style="1" customWidth="1"/>
    <col min="15309" max="15309" width="0" style="1" hidden="1" customWidth="1"/>
    <col min="15310" max="15310" width="17.6640625" style="1" customWidth="1"/>
    <col min="15311" max="15311" width="0" style="1" hidden="1" customWidth="1"/>
    <col min="15312" max="15312" width="22.33203125" style="1" customWidth="1"/>
    <col min="15313" max="15313" width="5.33203125" style="1" customWidth="1"/>
    <col min="15314" max="15314" width="36.33203125" style="1" customWidth="1"/>
    <col min="15315" max="15315" width="5.6640625" style="1" customWidth="1"/>
    <col min="15316" max="15316" width="0" style="1" hidden="1" customWidth="1"/>
    <col min="15317" max="15317" width="20.6640625" style="1" customWidth="1"/>
    <col min="15318" max="15318" width="4.88671875" style="1" customWidth="1"/>
    <col min="15319" max="15319" width="0" style="1" hidden="1" customWidth="1"/>
    <col min="15320" max="15320" width="24.6640625" style="1" customWidth="1"/>
    <col min="15321" max="15321" width="12.33203125" style="1" customWidth="1"/>
    <col min="15322" max="15322" width="0" style="1" hidden="1" customWidth="1"/>
    <col min="15323" max="15323" width="3.44140625" style="1" customWidth="1"/>
    <col min="15324" max="15324" width="0" style="1" hidden="1" customWidth="1"/>
    <col min="15325" max="15325" width="17.6640625" style="1" customWidth="1"/>
    <col min="15326" max="15326" width="3.44140625" style="1" customWidth="1"/>
    <col min="15327" max="15327" width="0" style="1" hidden="1" customWidth="1"/>
    <col min="15328" max="15328" width="23.6640625" style="1" customWidth="1"/>
    <col min="15329" max="15329" width="10" style="1" customWidth="1"/>
    <col min="15330" max="15330" width="0" style="1" hidden="1" customWidth="1"/>
    <col min="15331" max="15332" width="14.6640625" style="1" customWidth="1"/>
    <col min="15333" max="15333" width="12.88671875" style="1" customWidth="1"/>
    <col min="15334" max="15334" width="3.33203125" style="1" customWidth="1"/>
    <col min="15335" max="15335" width="30.33203125" style="1" customWidth="1"/>
    <col min="15336" max="15336" width="5" style="1" customWidth="1"/>
    <col min="15337" max="15337" width="0" style="1" hidden="1" customWidth="1"/>
    <col min="15338" max="15338" width="14.33203125" style="1" customWidth="1"/>
    <col min="15339" max="15339" width="5.6640625" style="1" customWidth="1"/>
    <col min="15340" max="15340" width="0" style="1" hidden="1" customWidth="1"/>
    <col min="15341" max="15341" width="17.33203125" style="1" customWidth="1"/>
    <col min="15342" max="15342" width="12.6640625" style="1" customWidth="1"/>
    <col min="15343" max="15343" width="0" style="1" hidden="1" customWidth="1"/>
    <col min="15344" max="15344" width="5.33203125" style="1" customWidth="1"/>
    <col min="15345" max="15345" width="0" style="1" hidden="1" customWidth="1"/>
    <col min="15346" max="15346" width="17" style="1" customWidth="1"/>
    <col min="15347" max="15347" width="6.33203125" style="1" customWidth="1"/>
    <col min="15348" max="15348" width="0" style="1" hidden="1" customWidth="1"/>
    <col min="15349" max="15349" width="14.33203125" style="1" customWidth="1"/>
    <col min="15350" max="15350" width="7.5546875" style="1" customWidth="1"/>
    <col min="15351" max="15351" width="0" style="1" hidden="1" customWidth="1"/>
    <col min="15352" max="15353" width="14.33203125" style="1" customWidth="1"/>
    <col min="15354" max="15354" width="20.88671875" style="1" customWidth="1"/>
    <col min="15355" max="15355" width="14.44140625" style="1" customWidth="1"/>
    <col min="15356" max="15356" width="15" style="1" customWidth="1"/>
    <col min="15357" max="15357" width="2.6640625" style="1" customWidth="1"/>
    <col min="15358" max="15358" width="11.6640625" style="1" customWidth="1"/>
    <col min="15359" max="15359" width="11.5546875" style="1" customWidth="1"/>
    <col min="15360" max="15360" width="2.33203125" style="1" customWidth="1"/>
    <col min="15361" max="15361" width="41" style="1" customWidth="1"/>
    <col min="15362" max="15362" width="14.33203125" style="1" customWidth="1"/>
    <col min="15363" max="15364" width="11.5546875" style="1" customWidth="1"/>
    <col min="15365" max="15365" width="21.88671875" style="1" customWidth="1"/>
    <col min="15366" max="15557" width="11.44140625" style="1"/>
    <col min="15558" max="15558" width="21.88671875" style="1" customWidth="1"/>
    <col min="15559" max="15559" width="13.88671875" style="1" customWidth="1"/>
    <col min="15560" max="15560" width="38.6640625" style="1" customWidth="1"/>
    <col min="15561" max="15561" width="3" style="1" bestFit="1" customWidth="1"/>
    <col min="15562" max="15562" width="32.33203125" style="1" customWidth="1"/>
    <col min="15563" max="15563" width="46.33203125" style="1" customWidth="1"/>
    <col min="15564" max="15564" width="19" style="1" customWidth="1"/>
    <col min="15565" max="15565" width="0" style="1" hidden="1" customWidth="1"/>
    <col min="15566" max="15566" width="17.6640625" style="1" customWidth="1"/>
    <col min="15567" max="15567" width="0" style="1" hidden="1" customWidth="1"/>
    <col min="15568" max="15568" width="22.33203125" style="1" customWidth="1"/>
    <col min="15569" max="15569" width="5.33203125" style="1" customWidth="1"/>
    <col min="15570" max="15570" width="36.33203125" style="1" customWidth="1"/>
    <col min="15571" max="15571" width="5.6640625" style="1" customWidth="1"/>
    <col min="15572" max="15572" width="0" style="1" hidden="1" customWidth="1"/>
    <col min="15573" max="15573" width="20.6640625" style="1" customWidth="1"/>
    <col min="15574" max="15574" width="4.88671875" style="1" customWidth="1"/>
    <col min="15575" max="15575" width="0" style="1" hidden="1" customWidth="1"/>
    <col min="15576" max="15576" width="24.6640625" style="1" customWidth="1"/>
    <col min="15577" max="15577" width="12.33203125" style="1" customWidth="1"/>
    <col min="15578" max="15578" width="0" style="1" hidden="1" customWidth="1"/>
    <col min="15579" max="15579" width="3.44140625" style="1" customWidth="1"/>
    <col min="15580" max="15580" width="0" style="1" hidden="1" customWidth="1"/>
    <col min="15581" max="15581" width="17.6640625" style="1" customWidth="1"/>
    <col min="15582" max="15582" width="3.44140625" style="1" customWidth="1"/>
    <col min="15583" max="15583" width="0" style="1" hidden="1" customWidth="1"/>
    <col min="15584" max="15584" width="23.6640625" style="1" customWidth="1"/>
    <col min="15585" max="15585" width="10" style="1" customWidth="1"/>
    <col min="15586" max="15586" width="0" style="1" hidden="1" customWidth="1"/>
    <col min="15587" max="15588" width="14.6640625" style="1" customWidth="1"/>
    <col min="15589" max="15589" width="12.88671875" style="1" customWidth="1"/>
    <col min="15590" max="15590" width="3.33203125" style="1" customWidth="1"/>
    <col min="15591" max="15591" width="30.33203125" style="1" customWidth="1"/>
    <col min="15592" max="15592" width="5" style="1" customWidth="1"/>
    <col min="15593" max="15593" width="0" style="1" hidden="1" customWidth="1"/>
    <col min="15594" max="15594" width="14.33203125" style="1" customWidth="1"/>
    <col min="15595" max="15595" width="5.6640625" style="1" customWidth="1"/>
    <col min="15596" max="15596" width="0" style="1" hidden="1" customWidth="1"/>
    <col min="15597" max="15597" width="17.33203125" style="1" customWidth="1"/>
    <col min="15598" max="15598" width="12.6640625" style="1" customWidth="1"/>
    <col min="15599" max="15599" width="0" style="1" hidden="1" customWidth="1"/>
    <col min="15600" max="15600" width="5.33203125" style="1" customWidth="1"/>
    <col min="15601" max="15601" width="0" style="1" hidden="1" customWidth="1"/>
    <col min="15602" max="15602" width="17" style="1" customWidth="1"/>
    <col min="15603" max="15603" width="6.33203125" style="1" customWidth="1"/>
    <col min="15604" max="15604" width="0" style="1" hidden="1" customWidth="1"/>
    <col min="15605" max="15605" width="14.33203125" style="1" customWidth="1"/>
    <col min="15606" max="15606" width="7.5546875" style="1" customWidth="1"/>
    <col min="15607" max="15607" width="0" style="1" hidden="1" customWidth="1"/>
    <col min="15608" max="15609" width="14.33203125" style="1" customWidth="1"/>
    <col min="15610" max="15610" width="20.88671875" style="1" customWidth="1"/>
    <col min="15611" max="15611" width="14.44140625" style="1" customWidth="1"/>
    <col min="15612" max="15612" width="15" style="1" customWidth="1"/>
    <col min="15613" max="15613" width="2.6640625" style="1" customWidth="1"/>
    <col min="15614" max="15614" width="11.6640625" style="1" customWidth="1"/>
    <col min="15615" max="15615" width="11.5546875" style="1" customWidth="1"/>
    <col min="15616" max="15616" width="2.33203125" style="1" customWidth="1"/>
    <col min="15617" max="15617" width="41" style="1" customWidth="1"/>
    <col min="15618" max="15618" width="14.33203125" style="1" customWidth="1"/>
    <col min="15619" max="15620" width="11.5546875" style="1" customWidth="1"/>
    <col min="15621" max="15621" width="21.88671875" style="1" customWidth="1"/>
    <col min="15622" max="15813" width="11.44140625" style="1"/>
    <col min="15814" max="15814" width="21.88671875" style="1" customWidth="1"/>
    <col min="15815" max="15815" width="13.88671875" style="1" customWidth="1"/>
    <col min="15816" max="15816" width="38.6640625" style="1" customWidth="1"/>
    <col min="15817" max="15817" width="3" style="1" bestFit="1" customWidth="1"/>
    <col min="15818" max="15818" width="32.33203125" style="1" customWidth="1"/>
    <col min="15819" max="15819" width="46.33203125" style="1" customWidth="1"/>
    <col min="15820" max="15820" width="19" style="1" customWidth="1"/>
    <col min="15821" max="15821" width="0" style="1" hidden="1" customWidth="1"/>
    <col min="15822" max="15822" width="17.6640625" style="1" customWidth="1"/>
    <col min="15823" max="15823" width="0" style="1" hidden="1" customWidth="1"/>
    <col min="15824" max="15824" width="22.33203125" style="1" customWidth="1"/>
    <col min="15825" max="15825" width="5.33203125" style="1" customWidth="1"/>
    <col min="15826" max="15826" width="36.33203125" style="1" customWidth="1"/>
    <col min="15827" max="15827" width="5.6640625" style="1" customWidth="1"/>
    <col min="15828" max="15828" width="0" style="1" hidden="1" customWidth="1"/>
    <col min="15829" max="15829" width="20.6640625" style="1" customWidth="1"/>
    <col min="15830" max="15830" width="4.88671875" style="1" customWidth="1"/>
    <col min="15831" max="15831" width="0" style="1" hidden="1" customWidth="1"/>
    <col min="15832" max="15832" width="24.6640625" style="1" customWidth="1"/>
    <col min="15833" max="15833" width="12.33203125" style="1" customWidth="1"/>
    <col min="15834" max="15834" width="0" style="1" hidden="1" customWidth="1"/>
    <col min="15835" max="15835" width="3.44140625" style="1" customWidth="1"/>
    <col min="15836" max="15836" width="0" style="1" hidden="1" customWidth="1"/>
    <col min="15837" max="15837" width="17.6640625" style="1" customWidth="1"/>
    <col min="15838" max="15838" width="3.44140625" style="1" customWidth="1"/>
    <col min="15839" max="15839" width="0" style="1" hidden="1" customWidth="1"/>
    <col min="15840" max="15840" width="23.6640625" style="1" customWidth="1"/>
    <col min="15841" max="15841" width="10" style="1" customWidth="1"/>
    <col min="15842" max="15842" width="0" style="1" hidden="1" customWidth="1"/>
    <col min="15843" max="15844" width="14.6640625" style="1" customWidth="1"/>
    <col min="15845" max="15845" width="12.88671875" style="1" customWidth="1"/>
    <col min="15846" max="15846" width="3.33203125" style="1" customWidth="1"/>
    <col min="15847" max="15847" width="30.33203125" style="1" customWidth="1"/>
    <col min="15848" max="15848" width="5" style="1" customWidth="1"/>
    <col min="15849" max="15849" width="0" style="1" hidden="1" customWidth="1"/>
    <col min="15850" max="15850" width="14.33203125" style="1" customWidth="1"/>
    <col min="15851" max="15851" width="5.6640625" style="1" customWidth="1"/>
    <col min="15852" max="15852" width="0" style="1" hidden="1" customWidth="1"/>
    <col min="15853" max="15853" width="17.33203125" style="1" customWidth="1"/>
    <col min="15854" max="15854" width="12.6640625" style="1" customWidth="1"/>
    <col min="15855" max="15855" width="0" style="1" hidden="1" customWidth="1"/>
    <col min="15856" max="15856" width="5.33203125" style="1" customWidth="1"/>
    <col min="15857" max="15857" width="0" style="1" hidden="1" customWidth="1"/>
    <col min="15858" max="15858" width="17" style="1" customWidth="1"/>
    <col min="15859" max="15859" width="6.33203125" style="1" customWidth="1"/>
    <col min="15860" max="15860" width="0" style="1" hidden="1" customWidth="1"/>
    <col min="15861" max="15861" width="14.33203125" style="1" customWidth="1"/>
    <col min="15862" max="15862" width="7.5546875" style="1" customWidth="1"/>
    <col min="15863" max="15863" width="0" style="1" hidden="1" customWidth="1"/>
    <col min="15864" max="15865" width="14.33203125" style="1" customWidth="1"/>
    <col min="15866" max="15866" width="20.88671875" style="1" customWidth="1"/>
    <col min="15867" max="15867" width="14.44140625" style="1" customWidth="1"/>
    <col min="15868" max="15868" width="15" style="1" customWidth="1"/>
    <col min="15869" max="15869" width="2.6640625" style="1" customWidth="1"/>
    <col min="15870" max="15870" width="11.6640625" style="1" customWidth="1"/>
    <col min="15871" max="15871" width="11.5546875" style="1" customWidth="1"/>
    <col min="15872" max="15872" width="2.33203125" style="1" customWidth="1"/>
    <col min="15873" max="15873" width="41" style="1" customWidth="1"/>
    <col min="15874" max="15874" width="14.33203125" style="1" customWidth="1"/>
    <col min="15875" max="15876" width="11.5546875" style="1" customWidth="1"/>
    <col min="15877" max="15877" width="21.88671875" style="1" customWidth="1"/>
    <col min="15878" max="16069" width="11.44140625" style="1"/>
    <col min="16070" max="16070" width="21.88671875" style="1" customWidth="1"/>
    <col min="16071" max="16071" width="13.88671875" style="1" customWidth="1"/>
    <col min="16072" max="16072" width="38.6640625" style="1" customWidth="1"/>
    <col min="16073" max="16073" width="3" style="1" bestFit="1" customWidth="1"/>
    <col min="16074" max="16074" width="32.33203125" style="1" customWidth="1"/>
    <col min="16075" max="16075" width="46.33203125" style="1" customWidth="1"/>
    <col min="16076" max="16076" width="19" style="1" customWidth="1"/>
    <col min="16077" max="16077" width="0" style="1" hidden="1" customWidth="1"/>
    <col min="16078" max="16078" width="17.6640625" style="1" customWidth="1"/>
    <col min="16079" max="16079" width="0" style="1" hidden="1" customWidth="1"/>
    <col min="16080" max="16080" width="22.33203125" style="1" customWidth="1"/>
    <col min="16081" max="16081" width="5.33203125" style="1" customWidth="1"/>
    <col min="16082" max="16082" width="36.33203125" style="1" customWidth="1"/>
    <col min="16083" max="16083" width="5.6640625" style="1" customWidth="1"/>
    <col min="16084" max="16084" width="0" style="1" hidden="1" customWidth="1"/>
    <col min="16085" max="16085" width="20.6640625" style="1" customWidth="1"/>
    <col min="16086" max="16086" width="4.88671875" style="1" customWidth="1"/>
    <col min="16087" max="16087" width="0" style="1" hidden="1" customWidth="1"/>
    <col min="16088" max="16088" width="24.6640625" style="1" customWidth="1"/>
    <col min="16089" max="16089" width="12.33203125" style="1" customWidth="1"/>
    <col min="16090" max="16090" width="0" style="1" hidden="1" customWidth="1"/>
    <col min="16091" max="16091" width="3.44140625" style="1" customWidth="1"/>
    <col min="16092" max="16092" width="0" style="1" hidden="1" customWidth="1"/>
    <col min="16093" max="16093" width="17.6640625" style="1" customWidth="1"/>
    <col min="16094" max="16094" width="3.44140625" style="1" customWidth="1"/>
    <col min="16095" max="16095" width="0" style="1" hidden="1" customWidth="1"/>
    <col min="16096" max="16096" width="23.6640625" style="1" customWidth="1"/>
    <col min="16097" max="16097" width="10" style="1" customWidth="1"/>
    <col min="16098" max="16098" width="0" style="1" hidden="1" customWidth="1"/>
    <col min="16099" max="16100" width="14.6640625" style="1" customWidth="1"/>
    <col min="16101" max="16101" width="12.88671875" style="1" customWidth="1"/>
    <col min="16102" max="16102" width="3.33203125" style="1" customWidth="1"/>
    <col min="16103" max="16103" width="30.33203125" style="1" customWidth="1"/>
    <col min="16104" max="16104" width="5" style="1" customWidth="1"/>
    <col min="16105" max="16105" width="0" style="1" hidden="1" customWidth="1"/>
    <col min="16106" max="16106" width="14.33203125" style="1" customWidth="1"/>
    <col min="16107" max="16107" width="5.6640625" style="1" customWidth="1"/>
    <col min="16108" max="16108" width="0" style="1" hidden="1" customWidth="1"/>
    <col min="16109" max="16109" width="17.33203125" style="1" customWidth="1"/>
    <col min="16110" max="16110" width="12.6640625" style="1" customWidth="1"/>
    <col min="16111" max="16111" width="0" style="1" hidden="1" customWidth="1"/>
    <col min="16112" max="16112" width="5.33203125" style="1" customWidth="1"/>
    <col min="16113" max="16113" width="0" style="1" hidden="1" customWidth="1"/>
    <col min="16114" max="16114" width="17" style="1" customWidth="1"/>
    <col min="16115" max="16115" width="6.33203125" style="1" customWidth="1"/>
    <col min="16116" max="16116" width="0" style="1" hidden="1" customWidth="1"/>
    <col min="16117" max="16117" width="14.33203125" style="1" customWidth="1"/>
    <col min="16118" max="16118" width="7.5546875" style="1" customWidth="1"/>
    <col min="16119" max="16119" width="0" style="1" hidden="1" customWidth="1"/>
    <col min="16120" max="16121" width="14.33203125" style="1" customWidth="1"/>
    <col min="16122" max="16122" width="20.88671875" style="1" customWidth="1"/>
    <col min="16123" max="16123" width="14.44140625" style="1" customWidth="1"/>
    <col min="16124" max="16124" width="15" style="1" customWidth="1"/>
    <col min="16125" max="16125" width="2.6640625" style="1" customWidth="1"/>
    <col min="16126" max="16126" width="11.6640625" style="1" customWidth="1"/>
    <col min="16127" max="16127" width="11.5546875" style="1" customWidth="1"/>
    <col min="16128" max="16128" width="2.33203125" style="1" customWidth="1"/>
    <col min="16129" max="16129" width="41" style="1" customWidth="1"/>
    <col min="16130" max="16130" width="14.33203125" style="1" customWidth="1"/>
    <col min="16131" max="16132" width="11.5546875" style="1" customWidth="1"/>
    <col min="16133" max="16133" width="21.88671875" style="1" customWidth="1"/>
    <col min="16134" max="16327" width="11.44140625" style="1"/>
    <col min="16328" max="16384" width="11.5546875" style="1" customWidth="1"/>
  </cols>
  <sheetData>
    <row r="1" spans="1:47"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627" t="s">
        <v>1314</v>
      </c>
      <c r="AT1" s="627" t="s">
        <v>1342</v>
      </c>
    </row>
    <row r="2" spans="1:47"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row>
    <row r="3" spans="1:47"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c r="AP3" s="697" t="s">
        <v>182</v>
      </c>
      <c r="AQ3" s="691"/>
      <c r="AR3" s="691" t="s">
        <v>140</v>
      </c>
    </row>
    <row r="4" spans="1:47" s="15" customFormat="1" ht="53.25" customHeight="1" thickBot="1" x14ac:dyDescent="0.35">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row>
    <row r="5" spans="1:47" ht="212.7" customHeight="1" x14ac:dyDescent="0.3">
      <c r="A5" s="804" t="s">
        <v>51</v>
      </c>
      <c r="B5" s="786" t="s">
        <v>108</v>
      </c>
      <c r="C5" s="786" t="s">
        <v>92</v>
      </c>
      <c r="D5" s="786" t="s">
        <v>12</v>
      </c>
      <c r="E5" s="786" t="s">
        <v>36</v>
      </c>
      <c r="F5" s="1074" t="s">
        <v>1071</v>
      </c>
      <c r="G5" s="1074" t="s">
        <v>1292</v>
      </c>
      <c r="H5" s="1074" t="s">
        <v>1072</v>
      </c>
      <c r="I5" s="1074" t="s">
        <v>1073</v>
      </c>
      <c r="J5" s="786" t="s">
        <v>66</v>
      </c>
      <c r="K5" s="786">
        <v>3</v>
      </c>
      <c r="L5" s="789">
        <f>IF(J5="Diaria",+(K5/360),IF(J5="Mensual",+(K5/12),IF(J5="Bimestral",+(K5/6),IF(J5="Trimestral",+(K5/4),IF(J5="Semestral",+(K5/2),IF(J5="Anual",+(K5/1),""))))))</f>
        <v>0.25</v>
      </c>
      <c r="M5" s="786" t="s">
        <v>30</v>
      </c>
      <c r="N5" s="727">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86" t="s">
        <v>64</v>
      </c>
      <c r="P5" s="727">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786" t="s">
        <v>73</v>
      </c>
      <c r="R5" s="727">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92" t="s">
        <v>60</v>
      </c>
      <c r="T5" s="792" t="s">
        <v>73</v>
      </c>
      <c r="U5" s="746">
        <f>+MAX(N5,P5,R5)</f>
        <v>0.6</v>
      </c>
      <c r="V5" s="816" t="str">
        <f>IF(L5&lt;=20%,"Muy baja",IF(L5&lt;=40%,"Baja",IF(L5&lt;=60%,"Media",IF(L5&lt;=80%,"Alta",IF(L5&lt;=100%,"Muy alta",IF(L5&gt;=100%,"Muy alta",""))))))</f>
        <v>Baja</v>
      </c>
      <c r="W5" s="735">
        <v>0.4</v>
      </c>
      <c r="X5" s="798" t="str">
        <f>IF(U5=20%,"Leve",IF(U5=40%,"Menor",IF(U5=60%,"Moderado",IF(U5=80%,"Mayor",IF(U5=100%,"Catastrófico","")))))</f>
        <v>Moderado</v>
      </c>
      <c r="Y5" s="733">
        <v>0.6</v>
      </c>
      <c r="Z5" s="818" t="s">
        <v>56</v>
      </c>
      <c r="AA5" s="735">
        <f>IF(Z5="Bajo",25%,IF(Z5="Moderado",50%,IF(Z5="Alto",75%,IF(Z5="Extremo",100%,""))))</f>
        <v>0.5</v>
      </c>
      <c r="AB5" s="1070" t="s">
        <v>1074</v>
      </c>
      <c r="AC5" s="152" t="s">
        <v>1075</v>
      </c>
      <c r="AD5" s="251" t="s">
        <v>57</v>
      </c>
      <c r="AE5" s="252">
        <f>IF(AD5="Preventivo",25%,IF(AD5="Detectivo",15%,IF(AD5="Correctivo",10%,"")))</f>
        <v>0.25</v>
      </c>
      <c r="AF5" s="253" t="s">
        <v>215</v>
      </c>
      <c r="AG5" s="252">
        <f>IF(AF5="Manual",15%,IF(AF5="Automático",25%,""))</f>
        <v>0.15</v>
      </c>
      <c r="AH5" s="252">
        <f>+AG5+AE5</f>
        <v>0.4</v>
      </c>
      <c r="AI5" s="254" t="s">
        <v>24</v>
      </c>
      <c r="AJ5" s="253" t="s">
        <v>506</v>
      </c>
      <c r="AK5" s="304">
        <f>+AH5*AA5</f>
        <v>0.2</v>
      </c>
      <c r="AL5" s="365">
        <f>+AA5-AK5</f>
        <v>0.3</v>
      </c>
      <c r="AM5" s="809" t="str">
        <f>+IF(C5="Corrupción","Moderado",IF(AL7&lt;=25%,"Bajo",IF(AL7&lt;=50%,"Moderado",IF(AL7&lt;=75%,"Alto",IF(AL7&gt;75%,"Extremo","")))))</f>
        <v>Bajo</v>
      </c>
      <c r="AN5" s="738" t="s">
        <v>59</v>
      </c>
      <c r="AO5" s="139">
        <v>1</v>
      </c>
      <c r="AP5" s="33" t="s">
        <v>1076</v>
      </c>
      <c r="AQ5" s="368" t="s">
        <v>1077</v>
      </c>
      <c r="AR5" s="295">
        <v>45658</v>
      </c>
    </row>
    <row r="6" spans="1:47" ht="183" customHeight="1" x14ac:dyDescent="0.3">
      <c r="A6" s="805"/>
      <c r="B6" s="787"/>
      <c r="C6" s="787"/>
      <c r="D6" s="787"/>
      <c r="E6" s="787"/>
      <c r="F6" s="1075"/>
      <c r="G6" s="1075"/>
      <c r="H6" s="1075"/>
      <c r="I6" s="1075"/>
      <c r="J6" s="787"/>
      <c r="K6" s="787"/>
      <c r="L6" s="790"/>
      <c r="M6" s="787"/>
      <c r="N6" s="689"/>
      <c r="O6" s="787"/>
      <c r="P6" s="689"/>
      <c r="Q6" s="787"/>
      <c r="R6" s="689"/>
      <c r="S6" s="793"/>
      <c r="T6" s="793"/>
      <c r="U6" s="717"/>
      <c r="V6" s="933"/>
      <c r="W6" s="714"/>
      <c r="X6" s="799"/>
      <c r="Y6" s="726"/>
      <c r="Z6" s="946"/>
      <c r="AA6" s="714"/>
      <c r="AB6" s="996"/>
      <c r="AC6" s="255" t="s">
        <v>1078</v>
      </c>
      <c r="AD6" s="39" t="s">
        <v>57</v>
      </c>
      <c r="AE6" s="170">
        <f>IF(AD6="Preventivo",25%,IF(AD6="Detectivo",15%,IF(AD6="Correctivo",10%,"")))</f>
        <v>0.25</v>
      </c>
      <c r="AF6" s="333" t="s">
        <v>215</v>
      </c>
      <c r="AG6" s="170">
        <f>IF(AF6="Manual",15%,IF(AF6="Automático",25%,""))</f>
        <v>0.15</v>
      </c>
      <c r="AH6" s="170">
        <f>+AG6+AE6</f>
        <v>0.4</v>
      </c>
      <c r="AI6" s="308" t="s">
        <v>24</v>
      </c>
      <c r="AJ6" s="333" t="s">
        <v>506</v>
      </c>
      <c r="AK6" s="305">
        <f>+AL5*AH6</f>
        <v>0.12</v>
      </c>
      <c r="AL6" s="32">
        <f>+AL5-AK6</f>
        <v>0.18</v>
      </c>
      <c r="AM6" s="774"/>
      <c r="AN6" s="711"/>
      <c r="AO6" s="139">
        <v>2</v>
      </c>
      <c r="AP6" s="1066" t="s">
        <v>1079</v>
      </c>
      <c r="AQ6" s="1066" t="s">
        <v>1080</v>
      </c>
      <c r="AR6" s="1078">
        <v>45658</v>
      </c>
    </row>
    <row r="7" spans="1:47" ht="243.75" customHeight="1" thickBot="1" x14ac:dyDescent="0.35">
      <c r="A7" s="805"/>
      <c r="B7" s="787"/>
      <c r="C7" s="787"/>
      <c r="D7" s="787"/>
      <c r="E7" s="787"/>
      <c r="F7" s="1075"/>
      <c r="G7" s="1075"/>
      <c r="H7" s="1075"/>
      <c r="I7" s="1075"/>
      <c r="J7" s="787"/>
      <c r="K7" s="787"/>
      <c r="L7" s="790"/>
      <c r="M7" s="787"/>
      <c r="N7" s="743"/>
      <c r="O7" s="787"/>
      <c r="P7" s="743"/>
      <c r="Q7" s="787"/>
      <c r="R7" s="743"/>
      <c r="S7" s="793"/>
      <c r="T7" s="793"/>
      <c r="U7" s="760"/>
      <c r="V7" s="933"/>
      <c r="W7" s="751"/>
      <c r="X7" s="799"/>
      <c r="Y7" s="1073"/>
      <c r="Z7" s="946"/>
      <c r="AA7" s="751"/>
      <c r="AB7" s="996"/>
      <c r="AC7" s="256" t="s">
        <v>1081</v>
      </c>
      <c r="AD7" s="216" t="s">
        <v>57</v>
      </c>
      <c r="AE7" s="257">
        <f>IF(AD7="Preventivo",25%,IF(AD7="Detectivo",15%,IF(AD7="Correctivo",10%,"")))</f>
        <v>0.25</v>
      </c>
      <c r="AF7" s="155" t="s">
        <v>215</v>
      </c>
      <c r="AG7" s="257">
        <f>IF(AF7="Manual",15%,IF(AF7="Automático",25%,""))</f>
        <v>0.15</v>
      </c>
      <c r="AH7" s="257">
        <f>+AG7+AE7</f>
        <v>0.4</v>
      </c>
      <c r="AI7" s="360" t="s">
        <v>24</v>
      </c>
      <c r="AJ7" s="155" t="s">
        <v>1082</v>
      </c>
      <c r="AK7" s="319">
        <f>+AL6*AH7</f>
        <v>7.1999999999999995E-2</v>
      </c>
      <c r="AL7" s="366">
        <f>+AL6-AK7</f>
        <v>0.108</v>
      </c>
      <c r="AM7" s="810"/>
      <c r="AN7" s="811"/>
      <c r="AO7" s="140">
        <v>3</v>
      </c>
      <c r="AP7" s="1066"/>
      <c r="AQ7" s="1066"/>
      <c r="AR7" s="1078"/>
    </row>
    <row r="8" spans="1:47" ht="201" customHeight="1" x14ac:dyDescent="0.3">
      <c r="A8" s="729" t="s">
        <v>51</v>
      </c>
      <c r="B8" s="727" t="s">
        <v>108</v>
      </c>
      <c r="C8" s="727" t="s">
        <v>92</v>
      </c>
      <c r="D8" s="727" t="s">
        <v>12</v>
      </c>
      <c r="E8" s="727" t="s">
        <v>36</v>
      </c>
      <c r="F8" s="727" t="s">
        <v>1083</v>
      </c>
      <c r="G8" s="727" t="s">
        <v>1301</v>
      </c>
      <c r="H8" s="727" t="s">
        <v>1084</v>
      </c>
      <c r="I8" s="727" t="s">
        <v>1085</v>
      </c>
      <c r="J8" s="727" t="s">
        <v>89</v>
      </c>
      <c r="K8" s="727">
        <v>3</v>
      </c>
      <c r="L8" s="728">
        <f>IF(J8="Diaria",+(K8/360),IF(J8="Mensual",+(K8/12),IF(J8="Bimestral",+(K8/6),IF(J8="Trimestral",+(K8/4),IF(J8="Semestral",+(K8/2),IF(J8="Anual",+(K8/1),""))))))</f>
        <v>0.75</v>
      </c>
      <c r="M8" s="727" t="s">
        <v>63</v>
      </c>
      <c r="N8" s="727">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0.6</v>
      </c>
      <c r="O8" s="727" t="s">
        <v>64</v>
      </c>
      <c r="P8" s="727">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727" t="s">
        <v>73</v>
      </c>
      <c r="R8" s="727">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46" t="s">
        <v>73</v>
      </c>
      <c r="T8" s="746" t="s">
        <v>61</v>
      </c>
      <c r="U8" s="746">
        <f>+MAX(N8,P8,R8)</f>
        <v>0.6</v>
      </c>
      <c r="V8" s="761" t="str">
        <f>IF(L8&lt;=20%,"Muy baja",IF(L8&lt;=40%,"Baja",IF(L8&lt;=60%,"Media",IF(L8&lt;=80%,"Alta",IF(L8&lt;=100%,"Muy alta",IF(L8&gt;=100%,"Muy alta",""))))))</f>
        <v>Alta</v>
      </c>
      <c r="W8" s="735">
        <v>0.8</v>
      </c>
      <c r="X8" s="748" t="str">
        <f>IF(U8=20%,"Leve",IF(U8=40%,"Menor",IF(U8=60%,"Moderado",IF(U8=80%,"Mayor",IF(U8=100%,"Catastrófico","")))))</f>
        <v>Moderado</v>
      </c>
      <c r="Y8" s="735">
        <v>0.6</v>
      </c>
      <c r="Z8" s="764" t="s">
        <v>170</v>
      </c>
      <c r="AA8" s="735">
        <f>IF(Z8="Bajo",25%,IF(Z8="Moderado",50%,IF(Z8="Alto",75%,IF(Z8="Extremo",100%,""))))</f>
        <v>0.75</v>
      </c>
      <c r="AB8" s="1071" t="s">
        <v>1086</v>
      </c>
      <c r="AC8" s="255" t="s">
        <v>1087</v>
      </c>
      <c r="AD8" s="251" t="s">
        <v>57</v>
      </c>
      <c r="AE8" s="252">
        <f t="shared" ref="AE8:AE15" si="0">IF(AD8="Preventivo",25%,IF(AD8="Detectivo",15%,IF(AD8="Correctivo",10%,"")))</f>
        <v>0.25</v>
      </c>
      <c r="AF8" s="253" t="s">
        <v>215</v>
      </c>
      <c r="AG8" s="252">
        <f t="shared" ref="AG8:AG15" si="1">IF(AF8="Manual",15%,IF(AF8="Automático",25%,""))</f>
        <v>0.15</v>
      </c>
      <c r="AH8" s="252">
        <f t="shared" ref="AH8:AH15" si="2">+AG8+AE8</f>
        <v>0.4</v>
      </c>
      <c r="AI8" s="254" t="s">
        <v>24</v>
      </c>
      <c r="AJ8" s="253" t="s">
        <v>1088</v>
      </c>
      <c r="AK8" s="304">
        <f>+AH8*AA8</f>
        <v>0.30000000000000004</v>
      </c>
      <c r="AL8" s="365">
        <f>+AA8-AK8</f>
        <v>0.44999999999999996</v>
      </c>
      <c r="AM8" s="734" t="str">
        <f>+IF(C8="Corrupción","Moderado",IF(AL9&lt;=25%,"Bajo",IF(AL9&lt;=50%,"Moderado",IF(AL9&lt;=75%,"Alto",IF(AL9&gt;75%,"Extremo","")))))</f>
        <v>Moderado</v>
      </c>
      <c r="AN8" s="738" t="s">
        <v>59</v>
      </c>
      <c r="AO8" s="139">
        <v>1</v>
      </c>
      <c r="AP8" s="33" t="s">
        <v>510</v>
      </c>
      <c r="AQ8" s="368" t="s">
        <v>1080</v>
      </c>
      <c r="AR8" s="295">
        <v>45658</v>
      </c>
    </row>
    <row r="9" spans="1:47" ht="135.44999999999999" customHeight="1" thickBot="1" x14ac:dyDescent="0.35">
      <c r="A9" s="894"/>
      <c r="B9" s="890"/>
      <c r="C9" s="890"/>
      <c r="D9" s="890"/>
      <c r="E9" s="890"/>
      <c r="F9" s="890"/>
      <c r="G9" s="890"/>
      <c r="H9" s="890"/>
      <c r="I9" s="890"/>
      <c r="J9" s="890"/>
      <c r="K9" s="890"/>
      <c r="L9" s="896"/>
      <c r="M9" s="890"/>
      <c r="N9" s="890"/>
      <c r="O9" s="890"/>
      <c r="P9" s="890"/>
      <c r="Q9" s="890"/>
      <c r="R9" s="890"/>
      <c r="S9" s="891"/>
      <c r="T9" s="891"/>
      <c r="U9" s="891"/>
      <c r="V9" s="1065"/>
      <c r="W9" s="883"/>
      <c r="X9" s="889"/>
      <c r="Y9" s="883"/>
      <c r="Z9" s="1069"/>
      <c r="AA9" s="883"/>
      <c r="AB9" s="1072"/>
      <c r="AC9" s="258" t="s">
        <v>1089</v>
      </c>
      <c r="AD9" s="259" t="s">
        <v>57</v>
      </c>
      <c r="AE9" s="260">
        <f t="shared" si="0"/>
        <v>0.25</v>
      </c>
      <c r="AF9" s="261" t="s">
        <v>215</v>
      </c>
      <c r="AG9" s="260">
        <f t="shared" si="1"/>
        <v>0.15</v>
      </c>
      <c r="AH9" s="260">
        <f t="shared" si="2"/>
        <v>0.4</v>
      </c>
      <c r="AI9" s="262" t="s">
        <v>24</v>
      </c>
      <c r="AJ9" s="261" t="s">
        <v>1090</v>
      </c>
      <c r="AK9" s="367">
        <f>+AL8*AH9</f>
        <v>0.18</v>
      </c>
      <c r="AL9" s="45">
        <f>+AL8-AK9</f>
        <v>0.26999999999999996</v>
      </c>
      <c r="AM9" s="885"/>
      <c r="AN9" s="755"/>
      <c r="AO9" s="139">
        <v>2</v>
      </c>
      <c r="AP9" s="33" t="s">
        <v>1091</v>
      </c>
      <c r="AQ9" s="368" t="s">
        <v>1077</v>
      </c>
      <c r="AR9" s="295">
        <v>45658</v>
      </c>
    </row>
    <row r="10" spans="1:47" ht="100.8" x14ac:dyDescent="0.3">
      <c r="A10" s="739" t="s">
        <v>51</v>
      </c>
      <c r="B10" s="741" t="s">
        <v>108</v>
      </c>
      <c r="C10" s="741" t="s">
        <v>92</v>
      </c>
      <c r="D10" s="741" t="s">
        <v>12</v>
      </c>
      <c r="E10" s="727" t="s">
        <v>36</v>
      </c>
      <c r="F10" s="727" t="s">
        <v>1092</v>
      </c>
      <c r="G10" s="727" t="s">
        <v>855</v>
      </c>
      <c r="H10" s="1076" t="s">
        <v>1093</v>
      </c>
      <c r="I10" s="741" t="s">
        <v>1094</v>
      </c>
      <c r="J10" s="741" t="s">
        <v>99</v>
      </c>
      <c r="K10" s="741">
        <v>1</v>
      </c>
      <c r="L10" s="728">
        <f>IF(J10="Diaria",+(K10/360),IF(J10="Mensual",+(K10/12),IF(J10="Bimestral",+(K10/6),IF(J10="Trimestral",+(K10/4),IF(J10="Semestral",+(K10/2),IF(J10="Anual",+(K10/1),""))))))</f>
        <v>1</v>
      </c>
      <c r="M10" s="727" t="s">
        <v>30</v>
      </c>
      <c r="N10" s="727">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727" t="s">
        <v>64</v>
      </c>
      <c r="P10" s="727">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741" t="s">
        <v>73</v>
      </c>
      <c r="R10" s="727">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756" t="s">
        <v>60</v>
      </c>
      <c r="T10" s="746" t="s">
        <v>61</v>
      </c>
      <c r="U10" s="746">
        <f>+MAX(N10,P10,R10)</f>
        <v>0.6</v>
      </c>
      <c r="V10" s="761" t="str">
        <f>IF(L10&lt;=20%,"Muy baja",IF(L10&lt;=40%,"Baja",IF(L10&lt;=60%,"Media",IF(L10&lt;=80%,"Alta",IF(L10&lt;=100%,"Muy alta",IF(L10&gt;=100%,"Muy alta",""))))))</f>
        <v>Muy alta</v>
      </c>
      <c r="W10" s="58"/>
      <c r="X10" s="748" t="str">
        <f>IF(U10=20%,"Leve",IF(U10=40%,"Menor",IF(U10=60%,"Moderado",IF(U10=80%,"Mayor",IF(U10=100%,"Catastrófico","")))))</f>
        <v>Moderado</v>
      </c>
      <c r="Y10" s="58"/>
      <c r="Z10" s="764" t="s">
        <v>170</v>
      </c>
      <c r="AA10" s="735">
        <f>IF(Z10="Bajo",25%,IF(Z10="Moderado",50%,IF(Z10="Alto",75%,IF(Z10="Extremo",100%,""))))</f>
        <v>0.75</v>
      </c>
      <c r="AB10" s="752"/>
      <c r="AC10" s="255" t="s">
        <v>1078</v>
      </c>
      <c r="AD10" s="251" t="s">
        <v>57</v>
      </c>
      <c r="AE10" s="252">
        <f t="shared" si="0"/>
        <v>0.25</v>
      </c>
      <c r="AF10" s="253" t="s">
        <v>215</v>
      </c>
      <c r="AG10" s="252">
        <f t="shared" si="1"/>
        <v>0.15</v>
      </c>
      <c r="AH10" s="252">
        <f t="shared" si="2"/>
        <v>0.4</v>
      </c>
      <c r="AI10" s="254" t="s">
        <v>24</v>
      </c>
      <c r="AJ10" s="253" t="s">
        <v>506</v>
      </c>
      <c r="AK10" s="273">
        <f>+AH10*AA10</f>
        <v>0.30000000000000004</v>
      </c>
      <c r="AL10" s="365">
        <f>+AA10-AK10</f>
        <v>0.44999999999999996</v>
      </c>
      <c r="AM10" s="734" t="str">
        <f>+IF(C10="Corrupción","Moderado",IF(AL11&lt;=25%,"Bajo",IF(AL11&lt;=50%,"Moderado",IF(AL11&lt;=75%,"Alto",IF(AL11&gt;75%,"Extremo","")))))</f>
        <v>Moderado</v>
      </c>
      <c r="AN10" s="738" t="s">
        <v>59</v>
      </c>
      <c r="AO10" s="149">
        <v>1</v>
      </c>
      <c r="AP10" s="33" t="s">
        <v>510</v>
      </c>
      <c r="AQ10" s="368" t="s">
        <v>1080</v>
      </c>
      <c r="AR10" s="295">
        <v>45658</v>
      </c>
    </row>
    <row r="11" spans="1:47" ht="72.599999999999994" thickBot="1" x14ac:dyDescent="0.35">
      <c r="A11" s="740"/>
      <c r="B11" s="742"/>
      <c r="C11" s="742"/>
      <c r="D11" s="742"/>
      <c r="E11" s="743"/>
      <c r="F11" s="743"/>
      <c r="G11" s="890"/>
      <c r="H11" s="1077"/>
      <c r="I11" s="742"/>
      <c r="J11" s="742"/>
      <c r="K11" s="742"/>
      <c r="L11" s="750"/>
      <c r="M11" s="743"/>
      <c r="N11" s="743"/>
      <c r="O11" s="743"/>
      <c r="P11" s="743"/>
      <c r="Q11" s="742"/>
      <c r="R11" s="743"/>
      <c r="S11" s="757"/>
      <c r="T11" s="760"/>
      <c r="U11" s="760"/>
      <c r="V11" s="762"/>
      <c r="W11" s="59"/>
      <c r="X11" s="763"/>
      <c r="Y11" s="59"/>
      <c r="Z11" s="765"/>
      <c r="AA11" s="751"/>
      <c r="AB11" s="753"/>
      <c r="AC11" s="256" t="s">
        <v>1095</v>
      </c>
      <c r="AD11" s="216" t="s">
        <v>57</v>
      </c>
      <c r="AE11" s="257">
        <f t="shared" si="0"/>
        <v>0.25</v>
      </c>
      <c r="AF11" s="155" t="s">
        <v>215</v>
      </c>
      <c r="AG11" s="257">
        <f t="shared" si="1"/>
        <v>0.15</v>
      </c>
      <c r="AH11" s="257">
        <f t="shared" si="2"/>
        <v>0.4</v>
      </c>
      <c r="AI11" s="360" t="s">
        <v>24</v>
      </c>
      <c r="AJ11" s="153" t="s">
        <v>1096</v>
      </c>
      <c r="AK11" s="274">
        <f>+AL10*AH11</f>
        <v>0.18</v>
      </c>
      <c r="AL11" s="366">
        <f>+AL10-AK11</f>
        <v>0.26999999999999996</v>
      </c>
      <c r="AM11" s="754"/>
      <c r="AN11" s="755"/>
      <c r="AO11" s="149">
        <v>2</v>
      </c>
      <c r="AP11" s="33" t="s">
        <v>1097</v>
      </c>
      <c r="AQ11" s="368" t="s">
        <v>1080</v>
      </c>
      <c r="AR11" s="295">
        <v>45658</v>
      </c>
    </row>
    <row r="12" spans="1:47" ht="128.25" customHeight="1" x14ac:dyDescent="0.3">
      <c r="A12" s="739" t="s">
        <v>51</v>
      </c>
      <c r="B12" s="741" t="s">
        <v>108</v>
      </c>
      <c r="C12" s="741" t="s">
        <v>58</v>
      </c>
      <c r="D12" s="741" t="s">
        <v>79</v>
      </c>
      <c r="E12" s="727" t="s">
        <v>80</v>
      </c>
      <c r="F12" s="727" t="s">
        <v>499</v>
      </c>
      <c r="G12" s="727" t="s">
        <v>464</v>
      </c>
      <c r="H12" s="741" t="s">
        <v>501</v>
      </c>
      <c r="I12" s="741" t="s">
        <v>502</v>
      </c>
      <c r="J12" s="741" t="s">
        <v>99</v>
      </c>
      <c r="K12" s="741">
        <v>1</v>
      </c>
      <c r="L12" s="728">
        <f>IF(J12="Diaria",+(K12/360),IF(J12="Mensual",+(K12/12),IF(J12="Bimestral",+(K12/6),IF(J12="Trimestral",+(K12/4),IF(J12="Semestral",+(K12/2),IF(J12="Anual",+(K12/1),""))))))</f>
        <v>1</v>
      </c>
      <c r="M12" s="727" t="s">
        <v>30</v>
      </c>
      <c r="N12" s="727">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727" t="s">
        <v>64</v>
      </c>
      <c r="P12" s="727">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741" t="s">
        <v>73</v>
      </c>
      <c r="R12" s="727">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756" t="s">
        <v>60</v>
      </c>
      <c r="T12" s="758" t="s">
        <v>28</v>
      </c>
      <c r="U12" s="746">
        <f>+MAX(N12,P12,R12)</f>
        <v>0.6</v>
      </c>
      <c r="V12" s="761" t="str">
        <f>IF(L12&lt;=20%,"Muy baja",IF(L12&lt;=40%,"Baja",IF(L12&lt;=60%,"Media",IF(L12&lt;=80%,"Alta",IF(L12&lt;=100%,"Muy alta",IF(L12&gt;=100%,"Muy alta",""))))))</f>
        <v>Muy alta</v>
      </c>
      <c r="W12" s="58"/>
      <c r="X12" s="748" t="str">
        <f>IF(U12=20%,"Leve",IF(U12=40%,"Menor",IF(U12=60%,"Moderado",IF(U12=80%,"Mayor",IF(U12=100%,"Catastrófico","")))))</f>
        <v>Moderado</v>
      </c>
      <c r="Y12" s="58"/>
      <c r="Z12" s="764" t="s">
        <v>170</v>
      </c>
      <c r="AA12" s="735">
        <f>IF(Z12="Bajo",25%,IF(Z12="Moderado",50%,IF(Z12="Alto",75%,IF(Z12="Extremo",100%,""))))</f>
        <v>0.75</v>
      </c>
      <c r="AB12" s="752"/>
      <c r="AC12" s="152" t="s">
        <v>1078</v>
      </c>
      <c r="AD12" s="263" t="s">
        <v>57</v>
      </c>
      <c r="AE12" s="252">
        <f t="shared" si="0"/>
        <v>0.25</v>
      </c>
      <c r="AF12" s="264" t="s">
        <v>215</v>
      </c>
      <c r="AG12" s="252">
        <f t="shared" si="1"/>
        <v>0.15</v>
      </c>
      <c r="AH12" s="252">
        <f t="shared" si="2"/>
        <v>0.4</v>
      </c>
      <c r="AI12" s="254" t="s">
        <v>24</v>
      </c>
      <c r="AJ12" s="253" t="s">
        <v>506</v>
      </c>
      <c r="AK12" s="273">
        <f>+AH12*AA12</f>
        <v>0.30000000000000004</v>
      </c>
      <c r="AL12" s="365">
        <f>+AA12-AK12</f>
        <v>0.44999999999999996</v>
      </c>
      <c r="AM12" s="734" t="str">
        <f>+IF(C12="Corrupción","Moderado",IF(AL13&lt;=25%,"Bajo",IF(AL13&lt;=50%,"Moderado",IF(AL13&lt;=75%,"Alto",IF(AL13&gt;75%,"Extremo","")))))</f>
        <v>Moderado</v>
      </c>
      <c r="AN12" s="1067" t="s">
        <v>59</v>
      </c>
      <c r="AO12" s="149">
        <v>1</v>
      </c>
      <c r="AP12" s="324" t="s">
        <v>510</v>
      </c>
      <c r="AQ12" s="368" t="s">
        <v>1080</v>
      </c>
      <c r="AR12" s="295">
        <v>45658</v>
      </c>
    </row>
    <row r="13" spans="1:47" ht="58.2" thickBot="1" x14ac:dyDescent="0.35">
      <c r="A13" s="740"/>
      <c r="B13" s="742"/>
      <c r="C13" s="742"/>
      <c r="D13" s="742"/>
      <c r="E13" s="743"/>
      <c r="F13" s="743"/>
      <c r="G13" s="743"/>
      <c r="H13" s="742"/>
      <c r="I13" s="742"/>
      <c r="J13" s="742"/>
      <c r="K13" s="742"/>
      <c r="L13" s="750"/>
      <c r="M13" s="743"/>
      <c r="N13" s="743"/>
      <c r="O13" s="743"/>
      <c r="P13" s="743"/>
      <c r="Q13" s="742"/>
      <c r="R13" s="743"/>
      <c r="S13" s="757"/>
      <c r="T13" s="759"/>
      <c r="U13" s="760"/>
      <c r="V13" s="762"/>
      <c r="W13" s="59"/>
      <c r="X13" s="763"/>
      <c r="Y13" s="59"/>
      <c r="Z13" s="765"/>
      <c r="AA13" s="751"/>
      <c r="AB13" s="753"/>
      <c r="AC13" s="153" t="s">
        <v>1098</v>
      </c>
      <c r="AD13" s="153" t="s">
        <v>57</v>
      </c>
      <c r="AE13" s="257">
        <f t="shared" si="0"/>
        <v>0.25</v>
      </c>
      <c r="AF13" s="265" t="s">
        <v>215</v>
      </c>
      <c r="AG13" s="257">
        <f t="shared" si="1"/>
        <v>0.15</v>
      </c>
      <c r="AH13" s="257">
        <f t="shared" si="2"/>
        <v>0.4</v>
      </c>
      <c r="AI13" s="360" t="s">
        <v>24</v>
      </c>
      <c r="AJ13" s="153" t="s">
        <v>522</v>
      </c>
      <c r="AK13" s="274">
        <f>+AL12*AH13</f>
        <v>0.18</v>
      </c>
      <c r="AL13" s="366">
        <f>+AL12-AK13</f>
        <v>0.26999999999999996</v>
      </c>
      <c r="AM13" s="754"/>
      <c r="AN13" s="1068"/>
      <c r="AO13" s="150">
        <v>2</v>
      </c>
      <c r="AP13" s="60" t="s">
        <v>1099</v>
      </c>
      <c r="AQ13" s="284" t="s">
        <v>526</v>
      </c>
      <c r="AR13" s="113">
        <v>45658</v>
      </c>
    </row>
    <row r="14" spans="1:47" ht="409.6" thickBot="1" x14ac:dyDescent="0.35">
      <c r="A14" s="302" t="s">
        <v>217</v>
      </c>
      <c r="B14" s="348" t="s">
        <v>108</v>
      </c>
      <c r="C14" s="282" t="s">
        <v>92</v>
      </c>
      <c r="D14" s="282" t="s">
        <v>79</v>
      </c>
      <c r="E14" s="282" t="s">
        <v>36</v>
      </c>
      <c r="F14" s="304" t="s">
        <v>596</v>
      </c>
      <c r="G14" s="282" t="s">
        <v>597</v>
      </c>
      <c r="H14" s="282" t="s">
        <v>598</v>
      </c>
      <c r="I14" s="304" t="s">
        <v>599</v>
      </c>
      <c r="J14" s="282" t="s">
        <v>66</v>
      </c>
      <c r="K14" s="282">
        <v>1</v>
      </c>
      <c r="L14" s="285">
        <v>2.7777777777777779E-3</v>
      </c>
      <c r="M14" s="282" t="s">
        <v>30</v>
      </c>
      <c r="N14" s="282">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282" t="s">
        <v>64</v>
      </c>
      <c r="P14" s="282">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282" t="s">
        <v>73</v>
      </c>
      <c r="R14" s="282">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278" t="s">
        <v>60</v>
      </c>
      <c r="T14" s="278" t="s">
        <v>45</v>
      </c>
      <c r="U14" s="278">
        <f>+MAX(N14,P14,R14)</f>
        <v>0.6</v>
      </c>
      <c r="V14" s="289" t="str">
        <f>IF(L14&lt;=20%,"Muy baja",IF(L14&lt;=40%,"Baja",IF(L14&lt;=60%,"Media",IF(L14&lt;=80%,"Alta",IF(L14&lt;=100%,"Muy alta",IF(L14&gt;=100%,"Muy alta",""))))))</f>
        <v>Muy baja</v>
      </c>
      <c r="W14" s="271">
        <f>+IFERROR(VLOOKUP(V14,Fórmula!$F$1:$G$6,2,FALSE),"")</f>
        <v>0.2</v>
      </c>
      <c r="X14" s="280" t="str">
        <f>IF(U14=20%,"Leve",IF(U14=40%,"Menor",IF(U14=60%,"Moderado",IF(U14=80%,"Mayor",IF(U14=100%,"Catastrófico","")))))</f>
        <v>Moderado</v>
      </c>
      <c r="Y14" s="297" t="s">
        <v>56</v>
      </c>
      <c r="Z14" s="275" t="str">
        <f>+IFERROR(VLOOKUP(V14&amp;X14,Fórmula!$C$2:$D$26,2,FALSE),"")</f>
        <v>Moderado</v>
      </c>
      <c r="AA14" s="297" t="s">
        <v>56</v>
      </c>
      <c r="AB14" s="553" t="s">
        <v>600</v>
      </c>
      <c r="AC14" s="57" t="s">
        <v>641</v>
      </c>
      <c r="AD14" s="49" t="s">
        <v>57</v>
      </c>
      <c r="AE14" s="257">
        <f t="shared" si="0"/>
        <v>0.25</v>
      </c>
      <c r="AF14" s="72" t="s">
        <v>215</v>
      </c>
      <c r="AG14" s="257">
        <f t="shared" si="1"/>
        <v>0.15</v>
      </c>
      <c r="AH14" s="257">
        <f t="shared" si="2"/>
        <v>0.4</v>
      </c>
      <c r="AI14" s="304" t="s">
        <v>24</v>
      </c>
      <c r="AJ14" s="304" t="s">
        <v>640</v>
      </c>
      <c r="AK14" s="282" t="s">
        <v>24</v>
      </c>
      <c r="AL14" s="365">
        <v>0.3</v>
      </c>
      <c r="AM14" s="420" t="s">
        <v>56</v>
      </c>
      <c r="AN14" s="414" t="s">
        <v>59</v>
      </c>
      <c r="AO14" s="421">
        <v>1</v>
      </c>
      <c r="AP14" s="287" t="s">
        <v>602</v>
      </c>
      <c r="AQ14" s="30" t="s">
        <v>161</v>
      </c>
      <c r="AR14" s="30">
        <v>45658</v>
      </c>
    </row>
    <row r="15" spans="1:47" s="617" customFormat="1" ht="409.6" x14ac:dyDescent="0.3">
      <c r="A15" s="602" t="s">
        <v>51</v>
      </c>
      <c r="B15" s="29" t="s">
        <v>1264</v>
      </c>
      <c r="C15" s="29" t="s">
        <v>58</v>
      </c>
      <c r="D15" s="29" t="s">
        <v>79</v>
      </c>
      <c r="E15" s="29" t="s">
        <v>80</v>
      </c>
      <c r="F15" s="40" t="s">
        <v>1261</v>
      </c>
      <c r="G15" s="182" t="s">
        <v>533</v>
      </c>
      <c r="H15" s="622" t="s">
        <v>1262</v>
      </c>
      <c r="I15" s="40" t="s">
        <v>1263</v>
      </c>
      <c r="J15" s="603" t="s">
        <v>95</v>
      </c>
      <c r="K15" s="604">
        <v>1</v>
      </c>
      <c r="L15" s="605">
        <f>IF(J15="Diaria",+(K15/360),IF(J15="Mensual",+(K15/12),IF(J15="Bimestral",+(K15/6),IF(J15="Trimestral",+(K15/4),IF(J15="Semestral",+(K15/2),IF(J15="Anual",+(K15/1),""))))))</f>
        <v>0.5</v>
      </c>
      <c r="M15" s="604" t="s">
        <v>47</v>
      </c>
      <c r="N15" s="588">
        <f t="shared" ref="N15" si="3">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06" t="s">
        <v>76</v>
      </c>
      <c r="P15" s="588" t="str">
        <f t="shared" ref="P15" si="4">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604" t="s">
        <v>73</v>
      </c>
      <c r="R15" s="588">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07" t="s">
        <v>60</v>
      </c>
      <c r="T15" s="607" t="s">
        <v>73</v>
      </c>
      <c r="U15" s="608">
        <f>+MAX(N15,P15,R15)</f>
        <v>0.4</v>
      </c>
      <c r="V15" s="609" t="str">
        <f>IF(L15&lt;=20%,"Muy baja",IF(L15&lt;=40%,"Baja",IF(L15&lt;=60%,"Media",IF(L15&lt;=80%,"Alta",IF(L15&lt;=100%,"Muy alta",IF(L15&gt;=100%,"Muy alta",""))))))</f>
        <v>Media</v>
      </c>
      <c r="W15" s="610">
        <f>+IFERROR(VLOOKUP(V15,[3]Fórmula!$F$1:$G$6,2,FALSE),"")</f>
        <v>0.6</v>
      </c>
      <c r="X15" s="611" t="s">
        <v>56</v>
      </c>
      <c r="Y15" s="610">
        <f>+IFERROR(VLOOKUP(X15,[3]Fórmula!$H$1:$I$6,2,FALSE),"")</f>
        <v>0.6</v>
      </c>
      <c r="Z15" s="611" t="str">
        <f>+IFERROR(VLOOKUP(V15&amp;X15,[3]Fórmula!$C$2:$D$26,2,FALSE),"")</f>
        <v>Moderado</v>
      </c>
      <c r="AA15" s="612">
        <f>IF(Z15="Bajo",25%,IF(Z15="Moderado",50%,IF(Z15="Alto",75%,IF(Z15="Extremo",100%,""))))</f>
        <v>0.5</v>
      </c>
      <c r="AB15" s="613"/>
      <c r="AC15" s="603" t="s">
        <v>1311</v>
      </c>
      <c r="AD15" s="40" t="s">
        <v>57</v>
      </c>
      <c r="AE15" s="589">
        <f t="shared" si="0"/>
        <v>0.25</v>
      </c>
      <c r="AF15" s="40" t="s">
        <v>215</v>
      </c>
      <c r="AG15" s="589">
        <f t="shared" si="1"/>
        <v>0.15</v>
      </c>
      <c r="AH15" s="589">
        <f t="shared" si="2"/>
        <v>0.4</v>
      </c>
      <c r="AI15" s="40" t="s">
        <v>216</v>
      </c>
      <c r="AJ15" s="40" t="s">
        <v>24</v>
      </c>
      <c r="AK15" s="40" t="s">
        <v>1312</v>
      </c>
      <c r="AL15" s="29">
        <f>+AA15*AH15</f>
        <v>0.2</v>
      </c>
      <c r="AM15" s="298" t="s">
        <v>56</v>
      </c>
      <c r="AN15" s="384" t="s">
        <v>59</v>
      </c>
      <c r="AO15" s="616"/>
      <c r="AP15" s="182"/>
      <c r="AQ15" s="46"/>
      <c r="AR15" s="618"/>
    </row>
    <row r="16" spans="1:47" ht="290.25" customHeight="1" x14ac:dyDescent="0.3">
      <c r="A16" s="640" t="s">
        <v>217</v>
      </c>
      <c r="B16" s="348" t="s">
        <v>29</v>
      </c>
      <c r="C16" s="348" t="s">
        <v>92</v>
      </c>
      <c r="D16" s="348" t="s">
        <v>79</v>
      </c>
      <c r="E16" s="348" t="s">
        <v>36</v>
      </c>
      <c r="F16" s="350" t="s">
        <v>1339</v>
      </c>
      <c r="G16" s="348" t="s">
        <v>1300</v>
      </c>
      <c r="H16" s="641" t="s">
        <v>835</v>
      </c>
      <c r="I16" s="350" t="s">
        <v>836</v>
      </c>
      <c r="J16" s="348" t="s">
        <v>66</v>
      </c>
      <c r="K16" s="348">
        <v>1</v>
      </c>
      <c r="L16" s="636">
        <f>IF(J16="Diaria",+(K16/360),IF(J16="Mensual",+(K16/12),IF(J16="Bimestral",+(K16/6),IF(J16="Trimestral",+(K16/4),IF(J16="Semestral",+(K16/2),IF(J16="Anual",+(K16/1),""))))))</f>
        <v>8.3333333333333329E-2</v>
      </c>
      <c r="M16" s="348" t="s">
        <v>73</v>
      </c>
      <c r="N16" s="348">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348" t="s">
        <v>31</v>
      </c>
      <c r="P16" s="348">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348" t="s">
        <v>73</v>
      </c>
      <c r="R16" s="348">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635" t="s">
        <v>60</v>
      </c>
      <c r="T16" s="635" t="s">
        <v>45</v>
      </c>
      <c r="U16" s="635">
        <f>+MAX(N16,P16,R16)</f>
        <v>0.2</v>
      </c>
      <c r="V16" s="637" t="str">
        <f>IF(L16&lt;=20%,"Muy baja",IF(L16&lt;=40%,"Baja",IF(L16&lt;=60%,"Media",IF(L16&lt;=80%,"Alta",IF(L16&lt;=100%,"Muy alta",IF(L16&gt;=100%,"Muy alta",""))))))</f>
        <v>Muy baja</v>
      </c>
      <c r="W16" s="639">
        <f>+IFERROR(VLOOKUP(V16,Fórmula!$F$1:$G$6,2,FALSE),"")</f>
        <v>0.2</v>
      </c>
      <c r="X16" s="637" t="str">
        <f>IF(U16=20%,"Leve",IF(U16=40%,"Menor",IF(U16=60%,"Moderado",IF(U16=80%,"Mayor",IF(U16=100%,"Catastrófico","")))))</f>
        <v>Leve</v>
      </c>
      <c r="Y16" s="639">
        <f>+IFERROR(VLOOKUP(X16,Fórmula!$H$1:$I$6,2,FALSE),"")</f>
        <v>0.2</v>
      </c>
      <c r="Z16" s="352" t="str">
        <f>+IFERROR(VLOOKUP(V16&amp;X16,Fórmula!$C$2:$D$26,2,FALSE),"")</f>
        <v>Bajo</v>
      </c>
      <c r="AA16" s="643">
        <f>IF(Z16="Bajo",25%,IF(Z16="Moderado",50%,IF(Z16="Alto",75%,IF(Z16="Extremo",100%,""))))</f>
        <v>0.25</v>
      </c>
      <c r="AB16" s="642" t="s">
        <v>837</v>
      </c>
      <c r="AC16" s="404" t="s">
        <v>1341</v>
      </c>
      <c r="AD16" s="71" t="s">
        <v>57</v>
      </c>
      <c r="AE16" s="72">
        <f>IF(AD16="Preventivo",25%,IF(AD16="Detectivo",15%,IF(AD16="Correctivo",10%,"")))</f>
        <v>0.25</v>
      </c>
      <c r="AF16" s="350" t="s">
        <v>732</v>
      </c>
      <c r="AG16" s="72">
        <f>IF(AF16="Manual",15%,IF(AF16="Automático",25%,""))</f>
        <v>0.25</v>
      </c>
      <c r="AH16" s="72">
        <f>+AG16+AE16</f>
        <v>0.5</v>
      </c>
      <c r="AI16" s="348" t="s">
        <v>24</v>
      </c>
      <c r="AJ16" s="350" t="s">
        <v>838</v>
      </c>
      <c r="AK16" s="350">
        <f>+AH16*AA16</f>
        <v>0.125</v>
      </c>
      <c r="AL16" s="73">
        <f>+AA16-AK16</f>
        <v>0.125</v>
      </c>
      <c r="AM16" s="352" t="s">
        <v>169</v>
      </c>
      <c r="AN16" s="638" t="s">
        <v>59</v>
      </c>
      <c r="AO16" s="134">
        <v>1</v>
      </c>
      <c r="AP16" s="93"/>
      <c r="AQ16" s="293"/>
      <c r="AR16" s="36"/>
      <c r="AS16" s="36"/>
      <c r="AT16" s="296"/>
      <c r="AU16" s="34"/>
    </row>
    <row r="17" spans="23:38" x14ac:dyDescent="0.3">
      <c r="W17" s="20"/>
      <c r="Y17" s="20"/>
      <c r="AE17" s="20"/>
      <c r="AF17" s="20"/>
      <c r="AG17" s="20"/>
      <c r="AH17" s="20"/>
      <c r="AL17" s="23"/>
    </row>
    <row r="18" spans="23:38" x14ac:dyDescent="0.3">
      <c r="W18" s="20"/>
      <c r="Y18" s="20"/>
      <c r="AE18" s="20"/>
      <c r="AF18" s="20"/>
      <c r="AG18" s="20"/>
      <c r="AH18" s="20"/>
      <c r="AL18" s="23"/>
    </row>
    <row r="19" spans="23:38" x14ac:dyDescent="0.3">
      <c r="W19" s="20"/>
      <c r="Y19" s="20"/>
      <c r="AE19" s="20"/>
      <c r="AF19" s="20"/>
      <c r="AG19" s="20"/>
      <c r="AH19" s="20"/>
      <c r="AL19" s="23"/>
    </row>
    <row r="20" spans="23:38" x14ac:dyDescent="0.3">
      <c r="W20" s="20"/>
      <c r="Y20" s="20"/>
      <c r="AE20" s="20"/>
      <c r="AF20" s="20"/>
      <c r="AG20" s="20"/>
      <c r="AH20" s="20"/>
      <c r="AL20" s="23"/>
    </row>
    <row r="21" spans="23:38" x14ac:dyDescent="0.3">
      <c r="W21" s="20"/>
      <c r="Y21" s="20"/>
      <c r="AE21" s="20"/>
      <c r="AF21" s="20"/>
      <c r="AG21" s="20"/>
      <c r="AH21" s="20"/>
      <c r="AL21" s="23"/>
    </row>
    <row r="22" spans="23:38" x14ac:dyDescent="0.3">
      <c r="W22" s="20"/>
      <c r="Y22" s="20"/>
      <c r="AE22" s="20"/>
      <c r="AF22" s="20"/>
      <c r="AG22" s="20"/>
      <c r="AH22" s="20"/>
      <c r="AL22" s="23"/>
    </row>
    <row r="23" spans="23:38" x14ac:dyDescent="0.3">
      <c r="W23" s="20"/>
      <c r="Y23" s="20"/>
      <c r="AE23" s="20"/>
      <c r="AF23" s="20"/>
      <c r="AG23" s="20"/>
      <c r="AH23" s="20"/>
      <c r="AL23" s="23"/>
    </row>
    <row r="24" spans="23:38" x14ac:dyDescent="0.3">
      <c r="W24" s="20"/>
      <c r="Y24" s="20"/>
      <c r="AE24" s="20"/>
      <c r="AF24" s="20"/>
      <c r="AG24" s="20"/>
      <c r="AH24" s="20"/>
      <c r="AL24" s="23"/>
    </row>
    <row r="25" spans="23:38" x14ac:dyDescent="0.3">
      <c r="W25" s="20"/>
      <c r="Y25" s="20"/>
      <c r="AE25" s="20"/>
      <c r="AF25" s="20"/>
      <c r="AG25" s="20"/>
      <c r="AH25" s="20"/>
      <c r="AL25" s="23"/>
    </row>
    <row r="26" spans="23:38" x14ac:dyDescent="0.3">
      <c r="W26" s="20"/>
      <c r="Y26" s="20"/>
      <c r="AE26" s="20"/>
      <c r="AF26" s="20"/>
      <c r="AG26" s="20"/>
      <c r="AH26" s="20"/>
      <c r="AL26" s="23"/>
    </row>
    <row r="27" spans="23:38" x14ac:dyDescent="0.3">
      <c r="W27" s="20"/>
      <c r="Y27" s="20"/>
      <c r="AE27" s="20"/>
      <c r="AF27" s="20"/>
      <c r="AG27" s="20"/>
      <c r="AH27" s="20"/>
      <c r="AL27" s="23"/>
    </row>
    <row r="28" spans="23:38" x14ac:dyDescent="0.3">
      <c r="W28" s="20"/>
      <c r="Y28" s="20"/>
      <c r="AE28" s="20"/>
      <c r="AF28" s="20"/>
      <c r="AG28" s="20"/>
      <c r="AH28" s="20"/>
      <c r="AL28" s="23"/>
    </row>
    <row r="29" spans="23:38" x14ac:dyDescent="0.3">
      <c r="W29" s="20"/>
      <c r="Y29" s="20"/>
      <c r="AE29" s="20"/>
      <c r="AF29" s="20"/>
      <c r="AG29" s="20"/>
      <c r="AH29" s="20"/>
      <c r="AL29" s="23"/>
    </row>
    <row r="30" spans="23:38" x14ac:dyDescent="0.3">
      <c r="W30" s="20"/>
      <c r="Y30" s="20"/>
      <c r="AE30" s="20"/>
      <c r="AF30" s="20"/>
      <c r="AG30" s="20"/>
      <c r="AH30" s="20"/>
      <c r="AL30" s="23"/>
    </row>
    <row r="31" spans="23:38" x14ac:dyDescent="0.3">
      <c r="W31" s="20"/>
      <c r="Y31" s="20"/>
      <c r="AE31" s="20"/>
      <c r="AF31" s="20"/>
      <c r="AG31" s="20"/>
      <c r="AH31" s="20"/>
      <c r="AL31" s="23"/>
    </row>
    <row r="32" spans="23:38" x14ac:dyDescent="0.3">
      <c r="W32" s="20"/>
      <c r="Y32" s="20"/>
      <c r="AE32" s="20"/>
      <c r="AF32" s="20"/>
      <c r="AG32" s="20"/>
      <c r="AH32" s="20"/>
      <c r="AL32" s="23"/>
    </row>
    <row r="33" spans="23:38" x14ac:dyDescent="0.3">
      <c r="W33" s="20"/>
      <c r="Y33" s="20"/>
      <c r="AE33" s="20"/>
      <c r="AF33" s="20"/>
      <c r="AG33" s="20"/>
      <c r="AH33" s="20"/>
      <c r="AL33" s="23"/>
    </row>
    <row r="34" spans="23:38" x14ac:dyDescent="0.3">
      <c r="W34" s="20"/>
      <c r="Y34" s="20"/>
      <c r="AE34" s="20"/>
      <c r="AF34" s="20"/>
      <c r="AG34" s="20"/>
      <c r="AH34" s="20"/>
      <c r="AL34" s="23"/>
    </row>
    <row r="35" spans="23:38" x14ac:dyDescent="0.3">
      <c r="W35" s="20"/>
      <c r="Y35" s="20"/>
      <c r="AE35" s="20"/>
      <c r="AF35" s="20"/>
      <c r="AG35" s="20"/>
      <c r="AH35" s="20"/>
      <c r="AL35" s="23"/>
    </row>
    <row r="36" spans="23:38" x14ac:dyDescent="0.3">
      <c r="W36" s="20"/>
      <c r="Y36" s="20"/>
      <c r="AE36" s="20"/>
      <c r="AF36" s="20"/>
      <c r="AG36" s="20"/>
      <c r="AH36" s="20"/>
      <c r="AL36" s="23"/>
    </row>
    <row r="37" spans="23:38" x14ac:dyDescent="0.3">
      <c r="W37" s="20"/>
      <c r="Y37" s="20"/>
      <c r="AE37" s="20"/>
      <c r="AF37" s="20"/>
      <c r="AG37" s="20"/>
      <c r="AH37" s="20"/>
      <c r="AL37" s="23"/>
    </row>
    <row r="38" spans="23:38" x14ac:dyDescent="0.3">
      <c r="W38" s="20"/>
      <c r="Y38" s="20"/>
      <c r="AE38" s="20"/>
      <c r="AF38" s="20"/>
      <c r="AG38" s="20"/>
      <c r="AH38" s="20"/>
      <c r="AL38" s="23"/>
    </row>
    <row r="39" spans="23:38" x14ac:dyDescent="0.3">
      <c r="W39" s="20"/>
      <c r="Y39" s="20"/>
      <c r="AE39" s="20"/>
      <c r="AF39" s="20"/>
      <c r="AG39" s="20"/>
      <c r="AH39" s="20"/>
      <c r="AL39" s="23"/>
    </row>
    <row r="40" spans="23:38" x14ac:dyDescent="0.3">
      <c r="W40" s="20"/>
      <c r="Y40" s="20"/>
      <c r="AE40" s="20"/>
      <c r="AF40" s="20"/>
      <c r="AG40" s="20"/>
      <c r="AH40" s="20"/>
      <c r="AL40" s="23"/>
    </row>
    <row r="41" spans="23:38" x14ac:dyDescent="0.3">
      <c r="W41" s="20"/>
      <c r="Y41" s="20"/>
      <c r="AE41" s="20"/>
      <c r="AF41" s="20"/>
      <c r="AG41" s="20"/>
      <c r="AH41" s="20"/>
      <c r="AL41" s="23"/>
    </row>
    <row r="42" spans="23:38" x14ac:dyDescent="0.3">
      <c r="W42" s="20"/>
      <c r="Y42" s="20"/>
      <c r="AE42" s="20"/>
      <c r="AF42" s="20"/>
      <c r="AG42" s="20"/>
      <c r="AH42" s="20"/>
      <c r="AL42" s="23"/>
    </row>
    <row r="43" spans="23:38" x14ac:dyDescent="0.3">
      <c r="W43" s="20"/>
      <c r="Y43" s="20"/>
      <c r="AE43" s="20"/>
      <c r="AF43" s="20"/>
      <c r="AG43" s="20"/>
      <c r="AH43" s="20"/>
      <c r="AL43" s="23"/>
    </row>
    <row r="44" spans="23:38" x14ac:dyDescent="0.3">
      <c r="W44" s="20"/>
      <c r="Y44" s="20"/>
      <c r="AE44" s="20"/>
      <c r="AF44" s="20"/>
      <c r="AG44" s="20"/>
      <c r="AH44" s="20"/>
      <c r="AL44" s="23"/>
    </row>
    <row r="45" spans="23:38" x14ac:dyDescent="0.3">
      <c r="W45" s="20"/>
      <c r="Y45" s="20"/>
      <c r="AE45" s="20"/>
      <c r="AF45" s="20"/>
      <c r="AG45" s="20"/>
      <c r="AH45" s="20"/>
      <c r="AL45" s="23"/>
    </row>
    <row r="46" spans="23:38" x14ac:dyDescent="0.3">
      <c r="W46" s="20"/>
      <c r="Y46" s="20"/>
      <c r="AE46" s="20"/>
      <c r="AF46" s="20"/>
      <c r="AG46" s="20"/>
      <c r="AH46" s="20"/>
      <c r="AL46" s="23"/>
    </row>
    <row r="47" spans="23:38" x14ac:dyDescent="0.3">
      <c r="W47" s="20"/>
      <c r="Y47" s="20"/>
      <c r="AE47" s="20"/>
      <c r="AF47" s="20"/>
      <c r="AG47" s="20"/>
      <c r="AH47" s="20"/>
      <c r="AL47" s="23"/>
    </row>
    <row r="48" spans="23:38" x14ac:dyDescent="0.3">
      <c r="W48" s="20"/>
      <c r="Y48" s="20"/>
      <c r="AE48" s="20"/>
      <c r="AF48" s="20"/>
      <c r="AG48" s="20"/>
      <c r="AH48" s="20"/>
      <c r="AL48" s="23"/>
    </row>
    <row r="49" spans="23:38" x14ac:dyDescent="0.3">
      <c r="W49" s="20"/>
      <c r="Y49" s="20"/>
      <c r="AE49" s="20"/>
      <c r="AF49" s="20"/>
      <c r="AG49" s="20"/>
      <c r="AH49" s="20"/>
      <c r="AL49" s="23"/>
    </row>
    <row r="50" spans="23:38" x14ac:dyDescent="0.3">
      <c r="W50" s="20"/>
      <c r="Y50" s="20"/>
      <c r="AE50" s="20"/>
      <c r="AF50" s="20"/>
      <c r="AG50" s="20"/>
      <c r="AH50" s="20"/>
      <c r="AL50" s="23"/>
    </row>
    <row r="51" spans="23:38" x14ac:dyDescent="0.3">
      <c r="W51" s="20"/>
      <c r="Y51" s="20"/>
      <c r="AE51" s="20"/>
      <c r="AF51" s="20"/>
      <c r="AG51" s="20"/>
      <c r="AH51" s="20"/>
      <c r="AL51" s="23"/>
    </row>
    <row r="52" spans="23:38" x14ac:dyDescent="0.3">
      <c r="W52" s="20"/>
      <c r="Y52" s="20"/>
      <c r="AE52" s="20"/>
      <c r="AF52" s="20"/>
      <c r="AG52" s="20"/>
      <c r="AH52" s="20"/>
      <c r="AL52" s="23"/>
    </row>
    <row r="53" spans="23:38" x14ac:dyDescent="0.3">
      <c r="W53" s="20"/>
      <c r="Y53" s="20"/>
      <c r="AE53" s="20"/>
      <c r="AF53" s="20"/>
      <c r="AG53" s="20"/>
      <c r="AH53" s="20"/>
      <c r="AL53" s="23"/>
    </row>
    <row r="54" spans="23:38" x14ac:dyDescent="0.3">
      <c r="W54" s="20"/>
      <c r="Y54" s="20"/>
      <c r="AE54" s="20"/>
      <c r="AF54" s="20"/>
      <c r="AG54" s="20"/>
      <c r="AH54" s="20"/>
      <c r="AL54" s="23"/>
    </row>
    <row r="55" spans="23:38" x14ac:dyDescent="0.3">
      <c r="W55" s="20"/>
      <c r="Y55" s="20"/>
      <c r="AE55" s="20"/>
      <c r="AF55" s="20"/>
      <c r="AG55" s="20"/>
      <c r="AH55" s="20"/>
      <c r="AL55" s="23"/>
    </row>
    <row r="56" spans="23:38" x14ac:dyDescent="0.3">
      <c r="W56" s="20"/>
      <c r="Y56" s="20"/>
      <c r="AE56" s="20"/>
      <c r="AF56" s="20"/>
      <c r="AG56" s="20"/>
      <c r="AH56" s="20"/>
      <c r="AL56" s="23"/>
    </row>
    <row r="57" spans="23:38" x14ac:dyDescent="0.3">
      <c r="W57" s="20"/>
      <c r="Y57" s="20"/>
      <c r="AE57" s="20"/>
      <c r="AF57" s="20"/>
      <c r="AG57" s="20"/>
      <c r="AH57" s="20"/>
      <c r="AL57" s="23"/>
    </row>
    <row r="58" spans="23:38" x14ac:dyDescent="0.3">
      <c r="W58" s="20"/>
      <c r="Y58" s="20"/>
      <c r="AE58" s="20"/>
      <c r="AF58" s="20"/>
      <c r="AG58" s="20"/>
      <c r="AH58" s="20"/>
      <c r="AL58" s="23"/>
    </row>
    <row r="59" spans="23:38" x14ac:dyDescent="0.3">
      <c r="W59" s="20"/>
      <c r="Y59" s="20"/>
      <c r="AE59" s="20"/>
      <c r="AF59" s="20"/>
      <c r="AG59" s="20"/>
      <c r="AH59" s="20"/>
      <c r="AL59" s="23"/>
    </row>
    <row r="60" spans="23:38" x14ac:dyDescent="0.3">
      <c r="W60" s="20"/>
      <c r="Y60" s="20"/>
      <c r="AE60" s="20"/>
      <c r="AF60" s="20"/>
      <c r="AG60" s="20"/>
      <c r="AH60" s="20"/>
      <c r="AL60" s="23"/>
    </row>
    <row r="61" spans="23:38" x14ac:dyDescent="0.3">
      <c r="W61" s="20"/>
      <c r="Y61" s="20"/>
      <c r="AE61" s="20"/>
      <c r="AF61" s="20"/>
      <c r="AG61" s="20"/>
      <c r="AH61" s="20"/>
      <c r="AL61" s="23"/>
    </row>
    <row r="62" spans="23:38" x14ac:dyDescent="0.3">
      <c r="W62" s="20"/>
      <c r="Y62" s="20"/>
      <c r="AE62" s="20"/>
      <c r="AF62" s="20"/>
      <c r="AG62" s="20"/>
      <c r="AH62" s="20"/>
      <c r="AL62" s="23"/>
    </row>
    <row r="63" spans="23:38" x14ac:dyDescent="0.3">
      <c r="W63" s="20"/>
      <c r="Y63" s="20"/>
      <c r="AE63" s="20"/>
      <c r="AF63" s="20"/>
      <c r="AG63" s="20"/>
      <c r="AH63" s="20"/>
      <c r="AL63" s="23"/>
    </row>
    <row r="64" spans="23:38" x14ac:dyDescent="0.3">
      <c r="W64" s="20"/>
      <c r="Y64" s="20"/>
      <c r="AE64" s="20"/>
      <c r="AF64" s="20"/>
      <c r="AG64" s="20"/>
      <c r="AH64" s="20"/>
      <c r="AL64" s="23"/>
    </row>
    <row r="65" spans="23:38" x14ac:dyDescent="0.3">
      <c r="W65" s="20"/>
      <c r="Y65" s="20"/>
      <c r="AE65" s="20"/>
      <c r="AF65" s="20"/>
      <c r="AG65" s="20"/>
      <c r="AH65" s="20"/>
      <c r="AL65" s="23"/>
    </row>
    <row r="66" spans="23:38" x14ac:dyDescent="0.3">
      <c r="W66" s="20"/>
      <c r="Y66" s="20"/>
      <c r="AE66" s="20"/>
      <c r="AF66" s="20"/>
      <c r="AG66" s="20"/>
      <c r="AH66" s="20"/>
      <c r="AL66" s="23"/>
    </row>
    <row r="67" spans="23:38" x14ac:dyDescent="0.3">
      <c r="W67" s="20"/>
      <c r="Y67" s="20"/>
      <c r="AE67" s="20"/>
      <c r="AF67" s="20"/>
      <c r="AG67" s="20"/>
      <c r="AH67" s="20"/>
      <c r="AL67" s="23"/>
    </row>
    <row r="68" spans="23:38" x14ac:dyDescent="0.3">
      <c r="W68" s="20"/>
      <c r="Y68" s="20"/>
      <c r="AE68" s="20"/>
      <c r="AF68" s="20"/>
      <c r="AG68" s="20"/>
      <c r="AH68" s="20"/>
      <c r="AL68" s="23"/>
    </row>
    <row r="69" spans="23:38" x14ac:dyDescent="0.3">
      <c r="W69" s="20"/>
      <c r="Y69" s="20"/>
      <c r="AE69" s="20"/>
      <c r="AF69" s="20"/>
      <c r="AG69" s="20"/>
      <c r="AH69" s="20"/>
      <c r="AL69" s="23"/>
    </row>
    <row r="70" spans="23:38" x14ac:dyDescent="0.3">
      <c r="W70" s="20"/>
      <c r="Y70" s="20"/>
      <c r="AE70" s="20"/>
      <c r="AF70" s="20"/>
      <c r="AG70" s="20"/>
      <c r="AH70" s="20"/>
      <c r="AL70" s="23"/>
    </row>
    <row r="71" spans="23:38" x14ac:dyDescent="0.3">
      <c r="W71" s="20"/>
      <c r="Y71" s="20"/>
      <c r="AE71" s="20"/>
      <c r="AF71" s="20"/>
      <c r="AG71" s="20"/>
      <c r="AH71" s="20"/>
      <c r="AL71" s="23"/>
    </row>
    <row r="72" spans="23:38" x14ac:dyDescent="0.3">
      <c r="W72" s="20"/>
      <c r="Y72" s="20"/>
      <c r="AE72" s="20"/>
      <c r="AF72" s="20"/>
      <c r="AG72" s="20"/>
      <c r="AH72" s="20"/>
      <c r="AL72" s="23"/>
    </row>
    <row r="73" spans="23:38" x14ac:dyDescent="0.3">
      <c r="W73" s="20"/>
      <c r="Y73" s="20"/>
      <c r="AE73" s="20"/>
      <c r="AF73" s="20"/>
      <c r="AG73" s="20"/>
      <c r="AH73" s="20"/>
      <c r="AL73" s="23"/>
    </row>
    <row r="74" spans="23:38" x14ac:dyDescent="0.3">
      <c r="W74" s="20"/>
      <c r="Y74" s="20"/>
      <c r="AE74" s="20"/>
      <c r="AF74" s="20"/>
      <c r="AG74" s="20"/>
      <c r="AH74" s="20"/>
      <c r="AL74" s="23"/>
    </row>
    <row r="75" spans="23:38" x14ac:dyDescent="0.3">
      <c r="W75" s="20"/>
      <c r="Y75" s="20"/>
      <c r="AE75" s="20"/>
      <c r="AF75" s="20"/>
      <c r="AG75" s="20"/>
      <c r="AH75" s="20"/>
      <c r="AL75" s="23"/>
    </row>
    <row r="76" spans="23:38" x14ac:dyDescent="0.3">
      <c r="W76" s="20"/>
      <c r="Y76" s="20"/>
      <c r="AE76" s="20"/>
      <c r="AF76" s="20"/>
      <c r="AG76" s="20"/>
      <c r="AH76" s="20"/>
      <c r="AL76" s="23"/>
    </row>
    <row r="77" spans="23:38" x14ac:dyDescent="0.3">
      <c r="W77" s="20"/>
      <c r="Y77" s="20"/>
      <c r="AE77" s="20"/>
      <c r="AF77" s="20"/>
      <c r="AG77" s="20"/>
      <c r="AH77" s="20"/>
      <c r="AL77" s="23"/>
    </row>
    <row r="78" spans="23:38" x14ac:dyDescent="0.3">
      <c r="W78" s="20"/>
      <c r="Y78" s="20"/>
      <c r="AE78" s="20"/>
      <c r="AF78" s="20"/>
      <c r="AG78" s="20"/>
      <c r="AH78" s="20"/>
      <c r="AL78" s="23"/>
    </row>
    <row r="79" spans="23:38" x14ac:dyDescent="0.3">
      <c r="W79" s="20"/>
      <c r="Y79" s="20"/>
      <c r="AE79" s="20"/>
      <c r="AF79" s="20"/>
      <c r="AG79" s="20"/>
      <c r="AH79" s="20"/>
      <c r="AL79" s="23"/>
    </row>
    <row r="80" spans="23:38" x14ac:dyDescent="0.3">
      <c r="W80" s="20"/>
      <c r="Y80" s="20"/>
      <c r="AE80" s="20"/>
      <c r="AF80" s="20"/>
      <c r="AG80" s="20"/>
      <c r="AH80" s="20"/>
      <c r="AL80" s="23"/>
    </row>
    <row r="81" spans="23:38" x14ac:dyDescent="0.3">
      <c r="W81" s="20"/>
      <c r="Y81" s="20"/>
      <c r="AE81" s="20"/>
      <c r="AF81" s="20"/>
      <c r="AG81" s="20"/>
      <c r="AH81" s="20"/>
      <c r="AL81" s="23"/>
    </row>
    <row r="82" spans="23:38" x14ac:dyDescent="0.3">
      <c r="W82" s="20"/>
      <c r="Y82" s="20"/>
      <c r="AE82" s="20"/>
      <c r="AF82" s="20"/>
      <c r="AG82" s="20"/>
      <c r="AH82" s="20"/>
      <c r="AL82" s="23"/>
    </row>
    <row r="83" spans="23:38" x14ac:dyDescent="0.3">
      <c r="W83" s="20"/>
      <c r="Y83" s="20"/>
      <c r="AE83" s="20"/>
      <c r="AF83" s="20"/>
      <c r="AG83" s="20"/>
      <c r="AH83" s="20"/>
      <c r="AL83" s="23"/>
    </row>
    <row r="84" spans="23:38" x14ac:dyDescent="0.3">
      <c r="W84" s="20"/>
      <c r="Y84" s="20"/>
      <c r="AE84" s="20"/>
      <c r="AF84" s="20"/>
      <c r="AG84" s="20"/>
      <c r="AH84" s="20"/>
      <c r="AL84" s="23"/>
    </row>
    <row r="85" spans="23:38" x14ac:dyDescent="0.3">
      <c r="W85" s="20"/>
      <c r="Y85" s="20"/>
      <c r="AE85" s="20"/>
      <c r="AF85" s="20"/>
      <c r="AG85" s="20"/>
      <c r="AH85" s="20"/>
      <c r="AL85" s="23"/>
    </row>
    <row r="86" spans="23:38" x14ac:dyDescent="0.3">
      <c r="W86" s="20"/>
      <c r="Y86" s="20"/>
      <c r="AE86" s="20"/>
      <c r="AF86" s="20"/>
      <c r="AG86" s="20"/>
      <c r="AH86" s="20"/>
      <c r="AL86" s="23"/>
    </row>
    <row r="87" spans="23:38" x14ac:dyDescent="0.3">
      <c r="W87" s="20"/>
      <c r="Y87" s="20"/>
      <c r="AE87" s="20"/>
      <c r="AF87" s="20"/>
      <c r="AG87" s="20"/>
      <c r="AH87" s="20"/>
      <c r="AL87" s="23"/>
    </row>
    <row r="88" spans="23:38" x14ac:dyDescent="0.3">
      <c r="W88" s="20"/>
      <c r="Y88" s="20"/>
      <c r="AE88" s="20"/>
      <c r="AF88" s="20"/>
      <c r="AG88" s="20"/>
      <c r="AH88" s="20"/>
      <c r="AL88" s="23"/>
    </row>
    <row r="89" spans="23:38" x14ac:dyDescent="0.3">
      <c r="W89" s="20"/>
      <c r="Y89" s="20"/>
      <c r="AE89" s="20"/>
      <c r="AF89" s="20"/>
      <c r="AG89" s="20"/>
      <c r="AH89" s="20"/>
      <c r="AL89" s="23"/>
    </row>
    <row r="90" spans="23:38" x14ac:dyDescent="0.3">
      <c r="W90" s="20"/>
      <c r="Y90" s="20"/>
      <c r="AE90" s="20"/>
      <c r="AF90" s="20"/>
      <c r="AG90" s="20"/>
      <c r="AH90" s="20"/>
      <c r="AL90" s="23"/>
    </row>
    <row r="91" spans="23:38" x14ac:dyDescent="0.3">
      <c r="W91" s="20"/>
      <c r="Y91" s="20"/>
      <c r="AE91" s="20"/>
      <c r="AF91" s="20"/>
      <c r="AG91" s="20"/>
      <c r="AH91" s="20"/>
      <c r="AL91" s="23"/>
    </row>
    <row r="92" spans="23:38" x14ac:dyDescent="0.3">
      <c r="W92" s="20"/>
      <c r="Y92" s="20"/>
      <c r="AE92" s="20"/>
      <c r="AF92" s="20"/>
      <c r="AG92" s="20"/>
      <c r="AH92" s="20"/>
      <c r="AL92" s="23"/>
    </row>
    <row r="93" spans="23:38" x14ac:dyDescent="0.3">
      <c r="W93" s="20"/>
      <c r="Y93" s="20"/>
      <c r="AE93" s="20"/>
      <c r="AF93" s="20"/>
      <c r="AG93" s="20"/>
      <c r="AH93" s="20"/>
      <c r="AL93" s="23"/>
    </row>
    <row r="94" spans="23:38" x14ac:dyDescent="0.3">
      <c r="W94" s="20"/>
      <c r="Y94" s="20"/>
      <c r="AE94" s="20"/>
      <c r="AF94" s="20"/>
      <c r="AG94" s="20"/>
      <c r="AH94" s="20"/>
      <c r="AL94" s="23"/>
    </row>
    <row r="95" spans="23:38" x14ac:dyDescent="0.3">
      <c r="W95" s="20"/>
      <c r="Y95" s="20"/>
      <c r="AE95" s="20"/>
      <c r="AF95" s="20"/>
      <c r="AG95" s="20"/>
      <c r="AH95" s="20"/>
      <c r="AL95" s="23"/>
    </row>
    <row r="96" spans="23:38" x14ac:dyDescent="0.3">
      <c r="W96" s="20"/>
      <c r="Y96" s="20"/>
      <c r="AE96" s="20"/>
      <c r="AF96" s="20"/>
      <c r="AG96" s="20"/>
      <c r="AH96" s="20"/>
      <c r="AL96" s="23"/>
    </row>
    <row r="97" spans="23:38" x14ac:dyDescent="0.3">
      <c r="W97" s="20"/>
      <c r="Y97" s="20"/>
      <c r="AE97" s="20"/>
      <c r="AF97" s="20"/>
      <c r="AG97" s="20"/>
      <c r="AH97" s="20"/>
      <c r="AL97" s="23"/>
    </row>
    <row r="98" spans="23:38" x14ac:dyDescent="0.3">
      <c r="W98" s="20"/>
      <c r="Y98" s="20"/>
      <c r="AE98" s="20"/>
      <c r="AF98" s="20"/>
      <c r="AG98" s="20"/>
      <c r="AH98" s="20"/>
      <c r="AL98" s="23"/>
    </row>
    <row r="99" spans="23:38" x14ac:dyDescent="0.3">
      <c r="W99" s="20"/>
      <c r="Y99" s="20"/>
      <c r="AE99" s="20"/>
      <c r="AF99" s="20"/>
      <c r="AG99" s="20"/>
      <c r="AH99" s="20"/>
      <c r="AL99" s="23"/>
    </row>
    <row r="100" spans="23:38" x14ac:dyDescent="0.3">
      <c r="W100" s="20"/>
      <c r="Y100" s="20"/>
      <c r="AE100" s="20"/>
      <c r="AF100" s="20"/>
      <c r="AG100" s="20"/>
      <c r="AH100" s="20"/>
      <c r="AL100" s="23"/>
    </row>
    <row r="101" spans="23:38" x14ac:dyDescent="0.3">
      <c r="W101" s="20"/>
      <c r="Y101" s="20"/>
      <c r="AE101" s="20"/>
      <c r="AF101" s="20"/>
      <c r="AG101" s="20"/>
      <c r="AH101" s="20"/>
      <c r="AL101" s="23"/>
    </row>
    <row r="102" spans="23:38" x14ac:dyDescent="0.3">
      <c r="W102" s="20"/>
      <c r="Y102" s="20"/>
      <c r="AE102" s="20"/>
      <c r="AF102" s="20"/>
      <c r="AG102" s="20"/>
      <c r="AH102" s="20"/>
      <c r="AL102" s="23"/>
    </row>
    <row r="103" spans="23:38" x14ac:dyDescent="0.3">
      <c r="W103" s="20"/>
      <c r="Y103" s="20"/>
      <c r="AE103" s="20"/>
      <c r="AF103" s="20"/>
      <c r="AG103" s="20"/>
      <c r="AH103" s="20"/>
      <c r="AL103" s="23"/>
    </row>
    <row r="104" spans="23:38" x14ac:dyDescent="0.3">
      <c r="W104" s="20"/>
      <c r="Y104" s="20"/>
      <c r="AE104" s="20"/>
      <c r="AF104" s="20"/>
      <c r="AG104" s="20"/>
      <c r="AH104" s="20"/>
      <c r="AL104" s="23"/>
    </row>
    <row r="105" spans="23:38" x14ac:dyDescent="0.3">
      <c r="W105" s="20"/>
      <c r="Y105" s="20"/>
      <c r="AE105" s="20"/>
      <c r="AF105" s="20"/>
      <c r="AG105" s="20"/>
      <c r="AH105" s="20"/>
      <c r="AL105" s="23"/>
    </row>
    <row r="106" spans="23:38" x14ac:dyDescent="0.3">
      <c r="W106" s="20"/>
      <c r="Y106" s="20"/>
      <c r="AE106" s="20"/>
      <c r="AF106" s="20"/>
      <c r="AG106" s="20"/>
      <c r="AH106" s="20"/>
      <c r="AL106" s="23"/>
    </row>
    <row r="107" spans="23:38" x14ac:dyDescent="0.3">
      <c r="W107" s="20"/>
      <c r="Y107" s="20"/>
      <c r="AE107" s="20"/>
      <c r="AF107" s="20"/>
      <c r="AG107" s="20"/>
      <c r="AH107" s="20"/>
      <c r="AL107" s="23"/>
    </row>
    <row r="108" spans="23:38" x14ac:dyDescent="0.3">
      <c r="W108" s="20"/>
      <c r="Y108" s="20"/>
      <c r="AE108" s="20"/>
      <c r="AF108" s="20"/>
      <c r="AG108" s="20"/>
      <c r="AH108" s="20"/>
      <c r="AL108" s="23"/>
    </row>
    <row r="109" spans="23:38" x14ac:dyDescent="0.3">
      <c r="W109" s="20"/>
      <c r="Y109" s="20"/>
      <c r="AE109" s="20"/>
      <c r="AF109" s="20"/>
      <c r="AG109" s="20"/>
      <c r="AH109" s="20"/>
      <c r="AL109" s="23"/>
    </row>
    <row r="110" spans="23:38" x14ac:dyDescent="0.3">
      <c r="W110" s="20"/>
      <c r="Y110" s="20"/>
      <c r="AE110" s="20"/>
      <c r="AF110" s="20"/>
      <c r="AG110" s="20"/>
      <c r="AH110" s="20"/>
      <c r="AL110" s="23"/>
    </row>
    <row r="111" spans="23:38" x14ac:dyDescent="0.3">
      <c r="W111" s="20"/>
      <c r="Y111" s="20"/>
      <c r="AE111" s="20"/>
      <c r="AF111" s="20"/>
      <c r="AG111" s="20"/>
      <c r="AH111" s="20"/>
      <c r="AL111" s="23"/>
    </row>
    <row r="112" spans="23:38" x14ac:dyDescent="0.3">
      <c r="W112" s="20"/>
      <c r="Y112" s="20"/>
      <c r="AE112" s="20"/>
      <c r="AF112" s="20"/>
      <c r="AG112" s="20"/>
      <c r="AH112" s="20"/>
      <c r="AL112" s="23"/>
    </row>
    <row r="113" spans="23:38" x14ac:dyDescent="0.3">
      <c r="W113" s="20"/>
      <c r="Y113" s="20"/>
      <c r="AE113" s="20"/>
      <c r="AF113" s="20"/>
      <c r="AG113" s="20"/>
      <c r="AH113" s="20"/>
      <c r="AL113" s="23"/>
    </row>
    <row r="114" spans="23:38" x14ac:dyDescent="0.3">
      <c r="W114" s="20"/>
      <c r="Y114" s="20"/>
      <c r="AE114" s="20"/>
      <c r="AF114" s="20"/>
      <c r="AG114" s="20"/>
      <c r="AH114" s="20"/>
      <c r="AL114" s="23"/>
    </row>
    <row r="115" spans="23:38" x14ac:dyDescent="0.3">
      <c r="W115" s="20"/>
      <c r="Y115" s="20"/>
      <c r="AE115" s="20"/>
      <c r="AF115" s="20"/>
      <c r="AG115" s="20"/>
      <c r="AH115" s="20"/>
      <c r="AL115" s="23"/>
    </row>
    <row r="116" spans="23:38" x14ac:dyDescent="0.3">
      <c r="W116" s="20"/>
      <c r="Y116" s="20"/>
      <c r="AE116" s="20"/>
      <c r="AF116" s="20"/>
      <c r="AG116" s="20"/>
      <c r="AH116" s="20"/>
      <c r="AL116" s="23"/>
    </row>
    <row r="117" spans="23:38" x14ac:dyDescent="0.3">
      <c r="W117" s="20"/>
      <c r="Y117" s="20"/>
      <c r="AE117" s="20"/>
      <c r="AF117" s="20"/>
      <c r="AG117" s="20"/>
      <c r="AH117" s="20"/>
      <c r="AL117" s="23"/>
    </row>
    <row r="118" spans="23:38" x14ac:dyDescent="0.3">
      <c r="W118" s="20"/>
      <c r="Y118" s="20"/>
      <c r="AE118" s="20"/>
      <c r="AF118" s="20"/>
      <c r="AG118" s="20"/>
      <c r="AH118" s="20"/>
      <c r="AL118" s="23"/>
    </row>
    <row r="119" spans="23:38" x14ac:dyDescent="0.3">
      <c r="W119" s="20"/>
      <c r="Y119" s="20"/>
      <c r="AE119" s="20"/>
      <c r="AF119" s="20"/>
      <c r="AG119" s="20"/>
      <c r="AH119" s="20"/>
      <c r="AL119" s="23"/>
    </row>
    <row r="120" spans="23:38" x14ac:dyDescent="0.3">
      <c r="W120" s="20"/>
      <c r="Y120" s="20"/>
      <c r="AE120" s="20"/>
      <c r="AF120" s="20"/>
      <c r="AG120" s="20"/>
      <c r="AH120" s="20"/>
      <c r="AL120" s="23"/>
    </row>
    <row r="121" spans="23:38" x14ac:dyDescent="0.3">
      <c r="W121" s="20"/>
      <c r="Y121" s="20"/>
      <c r="AE121" s="20"/>
      <c r="AF121" s="20"/>
      <c r="AG121" s="20"/>
      <c r="AH121" s="20"/>
      <c r="AL121" s="23"/>
    </row>
    <row r="122" spans="23:38" x14ac:dyDescent="0.3">
      <c r="W122" s="20"/>
      <c r="Y122" s="20"/>
      <c r="AE122" s="20"/>
      <c r="AF122" s="20"/>
      <c r="AG122" s="20"/>
      <c r="AH122" s="20"/>
      <c r="AL122" s="23"/>
    </row>
    <row r="123" spans="23:38" x14ac:dyDescent="0.3">
      <c r="W123" s="20"/>
      <c r="Y123" s="20"/>
      <c r="AE123" s="20"/>
      <c r="AF123" s="20"/>
      <c r="AG123" s="20"/>
      <c r="AH123" s="20"/>
      <c r="AL123" s="23"/>
    </row>
    <row r="124" spans="23:38" x14ac:dyDescent="0.3">
      <c r="W124" s="20"/>
      <c r="Y124" s="20"/>
      <c r="AE124" s="20"/>
      <c r="AF124" s="20"/>
      <c r="AG124" s="20"/>
      <c r="AH124" s="20"/>
      <c r="AL124" s="23"/>
    </row>
    <row r="125" spans="23:38" x14ac:dyDescent="0.3">
      <c r="W125" s="20"/>
      <c r="Y125" s="20"/>
      <c r="AE125" s="20"/>
      <c r="AF125" s="20"/>
      <c r="AG125" s="20"/>
      <c r="AH125" s="20"/>
      <c r="AL125" s="23"/>
    </row>
    <row r="126" spans="23:38" x14ac:dyDescent="0.3">
      <c r="W126" s="20"/>
      <c r="Y126" s="20"/>
      <c r="AE126" s="20"/>
      <c r="AF126" s="20"/>
      <c r="AG126" s="20"/>
      <c r="AH126" s="20"/>
      <c r="AL126" s="23"/>
    </row>
    <row r="127" spans="23:38" x14ac:dyDescent="0.3">
      <c r="W127" s="20"/>
      <c r="Y127" s="20"/>
      <c r="AE127" s="20"/>
      <c r="AF127" s="20"/>
      <c r="AG127" s="20"/>
      <c r="AH127" s="20"/>
      <c r="AL127" s="23"/>
    </row>
    <row r="128" spans="23:38" x14ac:dyDescent="0.3">
      <c r="W128" s="20"/>
      <c r="Y128" s="20"/>
      <c r="AE128" s="20"/>
      <c r="AF128" s="20"/>
      <c r="AG128" s="20"/>
      <c r="AH128" s="20"/>
      <c r="AL128" s="23"/>
    </row>
    <row r="129" spans="23:38" x14ac:dyDescent="0.3">
      <c r="W129" s="20"/>
      <c r="Y129" s="20"/>
      <c r="AE129" s="20"/>
      <c r="AF129" s="20"/>
      <c r="AG129" s="20"/>
      <c r="AH129" s="20"/>
      <c r="AL129" s="23"/>
    </row>
    <row r="130" spans="23:38" x14ac:dyDescent="0.3">
      <c r="W130" s="20"/>
      <c r="Y130" s="20"/>
      <c r="AE130" s="20"/>
      <c r="AF130" s="20"/>
      <c r="AG130" s="20"/>
      <c r="AH130" s="20"/>
      <c r="AL130" s="23"/>
    </row>
    <row r="131" spans="23:38" x14ac:dyDescent="0.3">
      <c r="W131" s="20"/>
      <c r="Y131" s="20"/>
      <c r="AE131" s="20"/>
      <c r="AF131" s="20"/>
      <c r="AG131" s="20"/>
      <c r="AH131" s="20"/>
      <c r="AL131" s="23"/>
    </row>
    <row r="132" spans="23:38" x14ac:dyDescent="0.3">
      <c r="W132" s="20"/>
      <c r="Y132" s="20"/>
      <c r="AE132" s="20"/>
      <c r="AF132" s="20"/>
      <c r="AG132" s="20"/>
      <c r="AH132" s="20"/>
      <c r="AL132" s="23"/>
    </row>
    <row r="133" spans="23:38" x14ac:dyDescent="0.3">
      <c r="W133" s="20"/>
      <c r="Y133" s="20"/>
      <c r="AE133" s="20"/>
      <c r="AF133" s="20"/>
      <c r="AG133" s="20"/>
      <c r="AH133" s="20"/>
      <c r="AL133" s="23"/>
    </row>
    <row r="134" spans="23:38" x14ac:dyDescent="0.3">
      <c r="W134" s="20"/>
      <c r="Y134" s="20"/>
      <c r="AE134" s="20"/>
      <c r="AF134" s="20"/>
      <c r="AG134" s="20"/>
      <c r="AH134" s="20"/>
      <c r="AL134" s="23"/>
    </row>
    <row r="135" spans="23:38" x14ac:dyDescent="0.3">
      <c r="W135" s="20"/>
      <c r="Y135" s="20"/>
      <c r="AE135" s="20"/>
      <c r="AF135" s="20"/>
      <c r="AG135" s="20"/>
      <c r="AH135" s="20"/>
      <c r="AL135" s="23"/>
    </row>
    <row r="136" spans="23:38" x14ac:dyDescent="0.3">
      <c r="W136" s="20"/>
      <c r="Y136" s="20"/>
      <c r="AE136" s="20"/>
      <c r="AF136" s="20"/>
      <c r="AG136" s="20"/>
      <c r="AH136" s="20"/>
      <c r="AL136" s="23"/>
    </row>
    <row r="137" spans="23:38" x14ac:dyDescent="0.3">
      <c r="W137" s="20"/>
      <c r="Y137" s="20"/>
      <c r="AE137" s="20"/>
      <c r="AF137" s="20"/>
      <c r="AG137" s="20"/>
      <c r="AH137" s="20"/>
      <c r="AL137" s="23"/>
    </row>
    <row r="138" spans="23:38" x14ac:dyDescent="0.3">
      <c r="W138" s="20"/>
      <c r="Y138" s="20"/>
      <c r="AE138" s="20"/>
      <c r="AF138" s="20"/>
      <c r="AG138" s="20"/>
      <c r="AH138" s="20"/>
      <c r="AL138" s="23"/>
    </row>
    <row r="139" spans="23:38" x14ac:dyDescent="0.3">
      <c r="W139" s="20"/>
      <c r="Y139" s="20"/>
      <c r="AE139" s="20"/>
      <c r="AF139" s="20"/>
      <c r="AG139" s="20"/>
      <c r="AH139" s="20"/>
      <c r="AL139" s="23"/>
    </row>
    <row r="140" spans="23:38" x14ac:dyDescent="0.3">
      <c r="W140" s="20"/>
      <c r="Y140" s="20"/>
      <c r="AE140" s="20"/>
      <c r="AF140" s="20"/>
      <c r="AG140" s="20"/>
      <c r="AH140" s="20"/>
      <c r="AL140" s="23"/>
    </row>
    <row r="141" spans="23:38" x14ac:dyDescent="0.3">
      <c r="W141" s="20"/>
      <c r="Y141" s="20"/>
      <c r="AE141" s="20"/>
      <c r="AF141" s="20"/>
      <c r="AG141" s="20"/>
      <c r="AH141" s="20"/>
      <c r="AL141" s="23"/>
    </row>
    <row r="142" spans="23:38" x14ac:dyDescent="0.3">
      <c r="W142" s="20"/>
      <c r="Y142" s="20"/>
      <c r="AE142" s="20"/>
      <c r="AF142" s="20"/>
      <c r="AG142" s="20"/>
      <c r="AH142" s="20"/>
      <c r="AL142" s="23"/>
    </row>
    <row r="143" spans="23:38" x14ac:dyDescent="0.3">
      <c r="W143" s="20"/>
      <c r="Y143" s="20"/>
      <c r="AE143" s="20"/>
      <c r="AF143" s="20"/>
      <c r="AG143" s="20"/>
      <c r="AH143" s="20"/>
      <c r="AL143" s="23"/>
    </row>
    <row r="144" spans="23:38" x14ac:dyDescent="0.3">
      <c r="W144" s="20"/>
      <c r="Y144" s="20"/>
      <c r="AE144" s="20"/>
      <c r="AF144" s="20"/>
      <c r="AG144" s="20"/>
      <c r="AH144" s="20"/>
      <c r="AL144" s="23"/>
    </row>
    <row r="145" spans="23:38" x14ac:dyDescent="0.3">
      <c r="W145" s="20"/>
      <c r="Y145" s="20"/>
      <c r="AE145" s="20"/>
      <c r="AF145" s="20"/>
      <c r="AG145" s="20"/>
      <c r="AH145" s="20"/>
      <c r="AL145" s="23"/>
    </row>
    <row r="146" spans="23:38" x14ac:dyDescent="0.3">
      <c r="W146" s="20"/>
      <c r="Y146" s="20"/>
      <c r="AE146" s="20"/>
      <c r="AF146" s="20"/>
      <c r="AG146" s="20"/>
      <c r="AH146" s="20"/>
      <c r="AL146" s="23"/>
    </row>
    <row r="147" spans="23:38" x14ac:dyDescent="0.3">
      <c r="W147" s="20"/>
      <c r="Y147" s="20"/>
      <c r="AE147" s="20"/>
      <c r="AF147" s="20"/>
      <c r="AG147" s="20"/>
      <c r="AH147" s="20"/>
      <c r="AL147" s="23"/>
    </row>
    <row r="148" spans="23:38" x14ac:dyDescent="0.3">
      <c r="W148" s="20"/>
      <c r="Y148" s="20"/>
      <c r="AE148" s="20"/>
      <c r="AF148" s="20"/>
      <c r="AG148" s="20"/>
      <c r="AH148" s="20"/>
      <c r="AL148" s="23"/>
    </row>
    <row r="149" spans="23:38" x14ac:dyDescent="0.3">
      <c r="W149" s="20"/>
      <c r="Y149" s="20"/>
      <c r="AE149" s="20"/>
      <c r="AF149" s="20"/>
      <c r="AG149" s="20"/>
      <c r="AH149" s="20"/>
      <c r="AL149" s="23"/>
    </row>
    <row r="150" spans="23:38" x14ac:dyDescent="0.3">
      <c r="W150" s="20"/>
      <c r="Y150" s="20"/>
      <c r="AE150" s="20"/>
      <c r="AF150" s="20"/>
      <c r="AG150" s="20"/>
      <c r="AH150" s="20"/>
      <c r="AL150" s="23"/>
    </row>
    <row r="151" spans="23:38" x14ac:dyDescent="0.3">
      <c r="W151" s="20"/>
      <c r="Y151" s="20"/>
      <c r="AE151" s="20"/>
      <c r="AF151" s="20"/>
      <c r="AG151" s="20"/>
      <c r="AH151" s="20"/>
      <c r="AL151" s="23"/>
    </row>
    <row r="152" spans="23:38" x14ac:dyDescent="0.3">
      <c r="W152" s="20"/>
      <c r="Y152" s="20"/>
      <c r="AE152" s="20"/>
      <c r="AF152" s="20"/>
      <c r="AG152" s="20"/>
      <c r="AH152" s="20"/>
      <c r="AL152" s="23"/>
    </row>
    <row r="153" spans="23:38" x14ac:dyDescent="0.3">
      <c r="W153" s="20"/>
      <c r="Y153" s="20"/>
      <c r="AE153" s="20"/>
      <c r="AF153" s="20"/>
      <c r="AG153" s="20"/>
      <c r="AH153" s="20"/>
      <c r="AL153" s="23"/>
    </row>
    <row r="154" spans="23:38" x14ac:dyDescent="0.3">
      <c r="W154" s="20"/>
      <c r="Y154" s="20"/>
      <c r="AE154" s="20"/>
      <c r="AF154" s="20"/>
      <c r="AG154" s="20"/>
      <c r="AH154" s="20"/>
      <c r="AL154" s="23"/>
    </row>
    <row r="155" spans="23:38" x14ac:dyDescent="0.3">
      <c r="W155" s="20"/>
      <c r="Y155" s="20"/>
      <c r="AE155" s="20"/>
      <c r="AF155" s="20"/>
      <c r="AG155" s="20"/>
      <c r="AH155" s="20"/>
      <c r="AL155" s="23"/>
    </row>
    <row r="156" spans="23:38" x14ac:dyDescent="0.3">
      <c r="W156" s="20"/>
      <c r="Y156" s="20"/>
      <c r="AE156" s="20"/>
      <c r="AF156" s="20"/>
      <c r="AG156" s="20"/>
      <c r="AH156" s="20"/>
      <c r="AL156" s="23"/>
    </row>
    <row r="157" spans="23:38" x14ac:dyDescent="0.3">
      <c r="W157" s="20"/>
      <c r="Y157" s="20"/>
      <c r="AE157" s="20"/>
      <c r="AF157" s="20"/>
      <c r="AG157" s="20"/>
      <c r="AH157" s="20"/>
      <c r="AL157" s="23"/>
    </row>
    <row r="158" spans="23:38" x14ac:dyDescent="0.3">
      <c r="W158" s="20"/>
      <c r="Y158" s="20"/>
      <c r="AE158" s="20"/>
      <c r="AF158" s="20"/>
      <c r="AG158" s="20"/>
      <c r="AH158" s="20"/>
      <c r="AL158" s="23"/>
    </row>
    <row r="159" spans="23:38" x14ac:dyDescent="0.3">
      <c r="W159" s="20"/>
      <c r="Y159" s="20"/>
      <c r="AE159" s="20"/>
      <c r="AF159" s="20"/>
      <c r="AG159" s="20"/>
      <c r="AH159" s="20"/>
      <c r="AL159" s="23"/>
    </row>
    <row r="160" spans="23:38" x14ac:dyDescent="0.3">
      <c r="W160" s="20"/>
      <c r="Y160" s="20"/>
      <c r="AE160" s="20"/>
      <c r="AF160" s="20"/>
      <c r="AG160" s="20"/>
      <c r="AH160" s="20"/>
      <c r="AL160" s="23"/>
    </row>
    <row r="161" spans="23:38" x14ac:dyDescent="0.3">
      <c r="W161" s="20"/>
      <c r="Y161" s="20"/>
      <c r="AE161" s="20"/>
      <c r="AF161" s="20"/>
      <c r="AG161" s="20"/>
      <c r="AH161" s="20"/>
      <c r="AL161" s="23"/>
    </row>
    <row r="162" spans="23:38" x14ac:dyDescent="0.3">
      <c r="W162" s="20"/>
      <c r="Y162" s="20"/>
      <c r="AE162" s="20"/>
      <c r="AF162" s="20"/>
      <c r="AG162" s="20"/>
      <c r="AH162" s="20"/>
      <c r="AL162" s="23"/>
    </row>
    <row r="163" spans="23:38" x14ac:dyDescent="0.3">
      <c r="W163" s="20"/>
      <c r="Y163" s="20"/>
      <c r="AE163" s="20"/>
      <c r="AF163" s="20"/>
      <c r="AG163" s="20"/>
      <c r="AH163" s="20"/>
      <c r="AL163" s="23"/>
    </row>
    <row r="164" spans="23:38" x14ac:dyDescent="0.3">
      <c r="W164" s="20"/>
      <c r="Y164" s="20"/>
      <c r="AE164" s="20"/>
      <c r="AF164" s="20"/>
      <c r="AG164" s="20"/>
      <c r="AH164" s="20"/>
      <c r="AL164" s="23"/>
    </row>
    <row r="165" spans="23:38" x14ac:dyDescent="0.3">
      <c r="W165" s="20"/>
      <c r="Y165" s="20"/>
      <c r="AE165" s="20"/>
      <c r="AF165" s="20"/>
      <c r="AG165" s="20"/>
      <c r="AH165" s="20"/>
      <c r="AL165" s="23"/>
    </row>
    <row r="166" spans="23:38" x14ac:dyDescent="0.3">
      <c r="W166" s="20"/>
      <c r="Y166" s="20"/>
      <c r="AE166" s="20"/>
      <c r="AF166" s="20"/>
      <c r="AG166" s="20"/>
      <c r="AH166" s="20"/>
      <c r="AL166" s="23"/>
    </row>
    <row r="167" spans="23:38" x14ac:dyDescent="0.3">
      <c r="W167" s="20"/>
      <c r="Y167" s="20"/>
      <c r="AE167" s="20"/>
      <c r="AF167" s="20"/>
      <c r="AG167" s="20"/>
      <c r="AH167" s="20"/>
      <c r="AL167" s="23"/>
    </row>
    <row r="168" spans="23:38" x14ac:dyDescent="0.3">
      <c r="W168" s="20"/>
      <c r="Y168" s="20"/>
      <c r="AE168" s="20"/>
      <c r="AF168" s="20"/>
      <c r="AG168" s="20"/>
      <c r="AH168" s="20"/>
      <c r="AL168" s="23"/>
    </row>
    <row r="169" spans="23:38" x14ac:dyDescent="0.3">
      <c r="W169" s="20"/>
      <c r="Y169" s="20"/>
      <c r="AE169" s="20"/>
      <c r="AF169" s="20"/>
      <c r="AG169" s="20"/>
      <c r="AH169" s="20"/>
      <c r="AL169" s="23"/>
    </row>
    <row r="170" spans="23:38" x14ac:dyDescent="0.3">
      <c r="W170" s="20"/>
      <c r="Y170" s="20"/>
      <c r="AE170" s="20"/>
      <c r="AF170" s="20"/>
      <c r="AG170" s="20"/>
      <c r="AH170" s="20"/>
      <c r="AL170" s="23"/>
    </row>
    <row r="171" spans="23:38" x14ac:dyDescent="0.3">
      <c r="W171" s="20"/>
      <c r="Y171" s="20"/>
      <c r="AE171" s="20"/>
      <c r="AF171" s="20"/>
      <c r="AG171" s="20"/>
      <c r="AH171" s="20"/>
      <c r="AL171" s="23"/>
    </row>
    <row r="172" spans="23:38" x14ac:dyDescent="0.3">
      <c r="W172" s="20"/>
      <c r="Y172" s="20"/>
      <c r="AE172" s="20"/>
      <c r="AF172" s="20"/>
      <c r="AG172" s="20"/>
      <c r="AH172" s="20"/>
      <c r="AL172" s="23"/>
    </row>
    <row r="173" spans="23:38" x14ac:dyDescent="0.3">
      <c r="W173" s="20"/>
      <c r="Y173" s="20"/>
      <c r="AE173" s="20"/>
      <c r="AF173" s="20"/>
      <c r="AG173" s="20"/>
      <c r="AH173" s="20"/>
      <c r="AL173" s="23"/>
    </row>
    <row r="174" spans="23:38" x14ac:dyDescent="0.3">
      <c r="W174" s="20"/>
      <c r="Y174" s="20"/>
      <c r="AE174" s="20"/>
      <c r="AF174" s="20"/>
      <c r="AG174" s="20"/>
      <c r="AH174" s="20"/>
      <c r="AL174" s="23"/>
    </row>
    <row r="175" spans="23:38" x14ac:dyDescent="0.3">
      <c r="W175" s="20"/>
      <c r="Y175" s="20"/>
      <c r="AE175" s="20"/>
      <c r="AF175" s="20"/>
      <c r="AG175" s="20"/>
      <c r="AH175" s="20"/>
      <c r="AL175" s="23"/>
    </row>
    <row r="176" spans="23:38" x14ac:dyDescent="0.3">
      <c r="W176" s="20"/>
      <c r="Y176" s="20"/>
      <c r="AE176" s="20"/>
      <c r="AF176" s="20"/>
      <c r="AG176" s="20"/>
      <c r="AH176" s="20"/>
      <c r="AL176" s="23"/>
    </row>
    <row r="177" spans="23:38" x14ac:dyDescent="0.3">
      <c r="W177" s="20"/>
      <c r="Y177" s="20"/>
      <c r="AE177" s="20"/>
      <c r="AF177" s="20"/>
      <c r="AG177" s="20"/>
      <c r="AH177" s="20"/>
      <c r="AL177" s="23"/>
    </row>
    <row r="178" spans="23:38" x14ac:dyDescent="0.3">
      <c r="W178" s="20"/>
      <c r="Y178" s="20"/>
      <c r="AE178" s="20"/>
      <c r="AF178" s="20"/>
      <c r="AG178" s="20"/>
      <c r="AH178" s="20"/>
      <c r="AL178" s="23"/>
    </row>
    <row r="179" spans="23:38" x14ac:dyDescent="0.3">
      <c r="W179" s="20"/>
      <c r="Y179" s="20"/>
      <c r="AE179" s="20"/>
      <c r="AF179" s="20"/>
      <c r="AG179" s="20"/>
      <c r="AH179" s="20"/>
      <c r="AL179" s="23"/>
    </row>
    <row r="180" spans="23:38" x14ac:dyDescent="0.3">
      <c r="W180" s="20"/>
      <c r="Y180" s="20"/>
      <c r="AE180" s="20"/>
      <c r="AF180" s="20"/>
      <c r="AG180" s="20"/>
      <c r="AH180" s="20"/>
      <c r="AL180" s="23"/>
    </row>
    <row r="181" spans="23:38" x14ac:dyDescent="0.3">
      <c r="W181" s="20"/>
      <c r="Y181" s="20"/>
      <c r="AE181" s="20"/>
      <c r="AF181" s="20"/>
      <c r="AG181" s="20"/>
      <c r="AH181" s="20"/>
      <c r="AL181" s="23"/>
    </row>
    <row r="182" spans="23:38" x14ac:dyDescent="0.3">
      <c r="W182" s="20"/>
      <c r="Y182" s="20"/>
      <c r="AE182" s="20"/>
      <c r="AF182" s="20"/>
      <c r="AG182" s="20"/>
      <c r="AH182" s="20"/>
      <c r="AL182" s="23"/>
    </row>
    <row r="183" spans="23:38" x14ac:dyDescent="0.3">
      <c r="W183" s="20"/>
      <c r="Y183" s="20"/>
      <c r="AE183" s="20"/>
      <c r="AF183" s="20"/>
      <c r="AG183" s="20"/>
      <c r="AH183" s="20"/>
      <c r="AL183" s="23"/>
    </row>
    <row r="184" spans="23:38" x14ac:dyDescent="0.3">
      <c r="W184" s="20"/>
      <c r="Y184" s="20"/>
      <c r="AE184" s="20"/>
      <c r="AF184" s="20"/>
      <c r="AG184" s="20"/>
      <c r="AH184" s="20"/>
      <c r="AL184" s="23"/>
    </row>
    <row r="185" spans="23:38" x14ac:dyDescent="0.3">
      <c r="W185" s="20"/>
      <c r="Y185" s="20"/>
      <c r="AE185" s="20"/>
      <c r="AF185" s="20"/>
      <c r="AG185" s="20"/>
      <c r="AH185" s="20"/>
      <c r="AL185" s="23"/>
    </row>
    <row r="186" spans="23:38" x14ac:dyDescent="0.3">
      <c r="W186" s="20"/>
      <c r="Y186" s="20"/>
      <c r="AE186" s="20"/>
      <c r="AF186" s="20"/>
      <c r="AG186" s="20"/>
      <c r="AH186" s="20"/>
      <c r="AL186" s="23"/>
    </row>
    <row r="187" spans="23:38" x14ac:dyDescent="0.3">
      <c r="W187" s="20"/>
      <c r="Y187" s="20"/>
      <c r="AE187" s="20"/>
      <c r="AF187" s="20"/>
      <c r="AG187" s="20"/>
      <c r="AH187" s="20"/>
      <c r="AL187" s="23"/>
    </row>
    <row r="188" spans="23:38" x14ac:dyDescent="0.3">
      <c r="W188" s="20"/>
      <c r="Y188" s="20"/>
      <c r="AE188" s="20"/>
      <c r="AF188" s="20"/>
      <c r="AG188" s="20"/>
      <c r="AH188" s="20"/>
      <c r="AL188" s="23"/>
    </row>
    <row r="189" spans="23:38" x14ac:dyDescent="0.3">
      <c r="W189" s="20"/>
      <c r="Y189" s="20"/>
      <c r="AE189" s="20"/>
      <c r="AF189" s="20"/>
      <c r="AG189" s="20"/>
      <c r="AH189" s="20"/>
      <c r="AL189" s="23"/>
    </row>
    <row r="190" spans="23:38" x14ac:dyDescent="0.3">
      <c r="W190" s="20"/>
      <c r="Y190" s="20"/>
      <c r="AE190" s="20"/>
      <c r="AF190" s="20"/>
      <c r="AG190" s="20"/>
      <c r="AH190" s="20"/>
      <c r="AL190" s="23"/>
    </row>
    <row r="191" spans="23:38" x14ac:dyDescent="0.3">
      <c r="W191" s="20"/>
      <c r="Y191" s="20"/>
      <c r="AE191" s="20"/>
      <c r="AF191" s="20"/>
      <c r="AG191" s="20"/>
      <c r="AH191" s="20"/>
      <c r="AL191" s="23"/>
    </row>
    <row r="192" spans="23:38" x14ac:dyDescent="0.3">
      <c r="W192" s="20"/>
      <c r="Y192" s="20"/>
      <c r="AE192" s="20"/>
      <c r="AF192" s="20"/>
      <c r="AG192" s="20"/>
      <c r="AH192" s="20"/>
      <c r="AL192" s="23"/>
    </row>
    <row r="193" spans="23:38" x14ac:dyDescent="0.3">
      <c r="W193" s="20"/>
      <c r="Y193" s="20"/>
      <c r="AE193" s="20"/>
      <c r="AF193" s="20"/>
      <c r="AG193" s="20"/>
      <c r="AH193" s="20"/>
      <c r="AL193" s="23"/>
    </row>
    <row r="194" spans="23:38" x14ac:dyDescent="0.3">
      <c r="W194" s="20"/>
      <c r="Y194" s="20"/>
      <c r="AE194" s="20"/>
      <c r="AF194" s="20"/>
      <c r="AG194" s="20"/>
      <c r="AH194" s="20"/>
      <c r="AL194" s="23"/>
    </row>
    <row r="195" spans="23:38" x14ac:dyDescent="0.3">
      <c r="W195" s="20"/>
      <c r="Y195" s="20"/>
      <c r="AE195" s="20"/>
      <c r="AF195" s="20"/>
      <c r="AG195" s="20"/>
      <c r="AH195" s="20"/>
      <c r="AL195" s="23"/>
    </row>
    <row r="196" spans="23:38" x14ac:dyDescent="0.3">
      <c r="W196" s="20"/>
      <c r="Y196" s="20"/>
      <c r="AE196" s="20"/>
      <c r="AF196" s="20"/>
      <c r="AG196" s="20"/>
      <c r="AH196" s="20"/>
      <c r="AL196" s="23"/>
    </row>
    <row r="197" spans="23:38" x14ac:dyDescent="0.3">
      <c r="W197" s="20"/>
      <c r="Y197" s="20"/>
      <c r="AE197" s="20"/>
      <c r="AF197" s="20"/>
      <c r="AG197" s="20"/>
      <c r="AH197" s="20"/>
      <c r="AL197" s="23"/>
    </row>
    <row r="198" spans="23:38" x14ac:dyDescent="0.3">
      <c r="W198" s="20"/>
      <c r="Y198" s="20"/>
      <c r="AE198" s="20"/>
      <c r="AF198" s="20"/>
      <c r="AG198" s="20"/>
      <c r="AH198" s="20"/>
      <c r="AL198" s="23"/>
    </row>
    <row r="199" spans="23:38" x14ac:dyDescent="0.3">
      <c r="W199" s="20"/>
      <c r="Y199" s="20"/>
      <c r="AE199" s="20"/>
      <c r="AF199" s="20"/>
      <c r="AG199" s="20"/>
      <c r="AH199" s="20"/>
      <c r="AL199" s="23"/>
    </row>
    <row r="200" spans="23:38" x14ac:dyDescent="0.3">
      <c r="W200" s="20"/>
      <c r="Y200" s="20"/>
      <c r="AE200" s="20"/>
      <c r="AF200" s="20"/>
      <c r="AG200" s="20"/>
      <c r="AH200" s="20"/>
      <c r="AL200" s="23"/>
    </row>
    <row r="201" spans="23:38" x14ac:dyDescent="0.3">
      <c r="W201" s="20"/>
      <c r="Y201" s="20"/>
      <c r="AE201" s="20"/>
      <c r="AF201" s="20"/>
      <c r="AG201" s="20"/>
      <c r="AH201" s="20"/>
      <c r="AL201" s="23"/>
    </row>
    <row r="202" spans="23:38" x14ac:dyDescent="0.3">
      <c r="W202" s="20"/>
      <c r="Y202" s="20"/>
      <c r="AE202" s="20"/>
      <c r="AF202" s="20"/>
      <c r="AG202" s="20"/>
      <c r="AH202" s="20"/>
      <c r="AL202" s="23"/>
    </row>
    <row r="203" spans="23:38" x14ac:dyDescent="0.3">
      <c r="W203" s="20"/>
      <c r="Y203" s="20"/>
      <c r="AE203" s="20"/>
      <c r="AF203" s="20"/>
      <c r="AG203" s="20"/>
      <c r="AH203" s="20"/>
      <c r="AL203" s="23"/>
    </row>
    <row r="204" spans="23:38" x14ac:dyDescent="0.3">
      <c r="W204" s="20"/>
      <c r="Y204" s="20"/>
      <c r="AE204" s="20"/>
      <c r="AF204" s="20"/>
      <c r="AG204" s="20"/>
      <c r="AH204" s="20"/>
      <c r="AL204" s="23"/>
    </row>
    <row r="205" spans="23:38" x14ac:dyDescent="0.3">
      <c r="W205" s="20"/>
      <c r="Y205" s="20"/>
      <c r="AE205" s="20"/>
      <c r="AF205" s="20"/>
      <c r="AG205" s="20"/>
      <c r="AH205" s="20"/>
      <c r="AL205" s="23"/>
    </row>
    <row r="206" spans="23:38" x14ac:dyDescent="0.3">
      <c r="W206" s="20"/>
      <c r="Y206" s="20"/>
      <c r="AE206" s="20"/>
      <c r="AF206" s="20"/>
      <c r="AG206" s="20"/>
      <c r="AH206" s="20"/>
      <c r="AL206" s="23"/>
    </row>
    <row r="207" spans="23:38" x14ac:dyDescent="0.3">
      <c r="W207" s="20"/>
      <c r="Y207" s="20"/>
      <c r="AE207" s="20"/>
      <c r="AF207" s="20"/>
      <c r="AG207" s="20"/>
      <c r="AH207" s="20"/>
      <c r="AL207" s="23"/>
    </row>
    <row r="208" spans="23:38" x14ac:dyDescent="0.3">
      <c r="W208" s="20"/>
      <c r="Y208" s="20"/>
      <c r="AE208" s="20"/>
      <c r="AF208" s="20"/>
      <c r="AG208" s="20"/>
      <c r="AH208" s="20"/>
      <c r="AL208" s="23"/>
    </row>
    <row r="209" spans="23:38" x14ac:dyDescent="0.3">
      <c r="W209" s="20"/>
      <c r="Y209" s="20"/>
      <c r="AE209" s="20"/>
      <c r="AF209" s="20"/>
      <c r="AG209" s="20"/>
      <c r="AH209" s="20"/>
      <c r="AL209" s="23"/>
    </row>
    <row r="210" spans="23:38" x14ac:dyDescent="0.3">
      <c r="W210" s="20"/>
      <c r="Y210" s="20"/>
      <c r="AE210" s="20"/>
      <c r="AF210" s="20"/>
      <c r="AG210" s="20"/>
      <c r="AH210" s="20"/>
      <c r="AL210" s="23"/>
    </row>
    <row r="211" spans="23:38" x14ac:dyDescent="0.3">
      <c r="W211" s="20"/>
      <c r="Y211" s="20"/>
      <c r="AE211" s="20"/>
      <c r="AF211" s="20"/>
      <c r="AG211" s="20"/>
      <c r="AH211" s="20"/>
      <c r="AL211" s="23"/>
    </row>
    <row r="212" spans="23:38" x14ac:dyDescent="0.3">
      <c r="W212" s="20"/>
      <c r="Y212" s="20"/>
      <c r="AE212" s="20"/>
      <c r="AF212" s="20"/>
      <c r="AG212" s="20"/>
      <c r="AH212" s="20"/>
      <c r="AL212" s="23"/>
    </row>
    <row r="213" spans="23:38" x14ac:dyDescent="0.3">
      <c r="W213" s="20"/>
      <c r="Y213" s="20"/>
      <c r="AE213" s="20"/>
      <c r="AF213" s="20"/>
      <c r="AG213" s="20"/>
      <c r="AH213" s="20"/>
      <c r="AL213" s="23"/>
    </row>
    <row r="214" spans="23:38" x14ac:dyDescent="0.3">
      <c r="W214" s="20"/>
      <c r="Y214" s="20"/>
      <c r="AE214" s="20"/>
      <c r="AF214" s="20"/>
      <c r="AG214" s="20"/>
      <c r="AH214" s="20"/>
      <c r="AL214" s="23"/>
    </row>
    <row r="215" spans="23:38" x14ac:dyDescent="0.3">
      <c r="W215" s="20"/>
      <c r="Y215" s="20"/>
      <c r="AE215" s="20"/>
      <c r="AF215" s="20"/>
      <c r="AG215" s="20"/>
      <c r="AH215" s="20"/>
      <c r="AL215" s="23"/>
    </row>
    <row r="216" spans="23:38" x14ac:dyDescent="0.3">
      <c r="W216" s="20"/>
      <c r="Y216" s="20"/>
      <c r="AE216" s="20"/>
      <c r="AF216" s="20"/>
      <c r="AG216" s="20"/>
      <c r="AH216" s="20"/>
      <c r="AL216" s="23"/>
    </row>
    <row r="217" spans="23:38" x14ac:dyDescent="0.3">
      <c r="W217" s="20"/>
      <c r="Y217" s="20"/>
      <c r="AE217" s="20"/>
      <c r="AF217" s="20"/>
      <c r="AG217" s="20"/>
      <c r="AH217" s="20"/>
      <c r="AL217" s="23"/>
    </row>
    <row r="218" spans="23:38" x14ac:dyDescent="0.3">
      <c r="W218" s="20"/>
      <c r="Y218" s="20"/>
      <c r="AE218" s="20"/>
      <c r="AF218" s="20"/>
      <c r="AG218" s="20"/>
      <c r="AH218" s="20"/>
      <c r="AL218" s="23"/>
    </row>
    <row r="219" spans="23:38" x14ac:dyDescent="0.3">
      <c r="W219" s="20"/>
      <c r="Y219" s="20"/>
      <c r="AE219" s="20"/>
      <c r="AF219" s="20"/>
      <c r="AG219" s="20"/>
      <c r="AH219" s="20"/>
      <c r="AL219" s="23"/>
    </row>
    <row r="220" spans="23:38" x14ac:dyDescent="0.3">
      <c r="W220" s="20"/>
      <c r="Y220" s="20"/>
      <c r="AE220" s="20"/>
      <c r="AF220" s="20"/>
      <c r="AG220" s="20"/>
      <c r="AH220" s="20"/>
      <c r="AL220" s="23"/>
    </row>
    <row r="221" spans="23:38" x14ac:dyDescent="0.3">
      <c r="W221" s="20"/>
      <c r="Y221" s="20"/>
      <c r="AE221" s="20"/>
      <c r="AF221" s="20"/>
      <c r="AG221" s="20"/>
      <c r="AH221" s="20"/>
      <c r="AL221" s="23"/>
    </row>
    <row r="222" spans="23:38" x14ac:dyDescent="0.3">
      <c r="W222" s="20"/>
      <c r="Y222" s="20"/>
      <c r="AE222" s="20"/>
      <c r="AF222" s="20"/>
      <c r="AG222" s="20"/>
      <c r="AH222" s="20"/>
      <c r="AL222" s="23"/>
    </row>
    <row r="223" spans="23:38" x14ac:dyDescent="0.3">
      <c r="W223" s="20"/>
      <c r="Y223" s="20"/>
      <c r="AE223" s="20"/>
      <c r="AF223" s="20"/>
      <c r="AG223" s="20"/>
      <c r="AH223" s="20"/>
      <c r="AL223" s="23"/>
    </row>
    <row r="224" spans="23:38" x14ac:dyDescent="0.3">
      <c r="W224" s="20"/>
      <c r="Y224" s="20"/>
      <c r="AE224" s="20"/>
      <c r="AF224" s="20"/>
      <c r="AG224" s="20"/>
      <c r="AH224" s="20"/>
      <c r="AL224" s="23"/>
    </row>
    <row r="225" spans="23:38" x14ac:dyDescent="0.3">
      <c r="W225" s="20"/>
      <c r="Y225" s="20"/>
      <c r="AE225" s="20"/>
      <c r="AF225" s="20"/>
      <c r="AG225" s="20"/>
      <c r="AH225" s="20"/>
      <c r="AL225" s="23"/>
    </row>
    <row r="226" spans="23:38" x14ac:dyDescent="0.3">
      <c r="W226" s="20"/>
      <c r="Y226" s="20"/>
      <c r="AE226" s="20"/>
      <c r="AF226" s="20"/>
      <c r="AG226" s="20"/>
      <c r="AH226" s="20"/>
      <c r="AL226" s="23"/>
    </row>
    <row r="227" spans="23:38" x14ac:dyDescent="0.3">
      <c r="W227" s="20"/>
      <c r="Y227" s="20"/>
      <c r="AE227" s="20"/>
      <c r="AF227" s="20"/>
      <c r="AG227" s="20"/>
      <c r="AH227" s="20"/>
      <c r="AL227" s="23"/>
    </row>
    <row r="228" spans="23:38" x14ac:dyDescent="0.3">
      <c r="W228" s="20"/>
      <c r="Y228" s="20"/>
      <c r="AE228" s="20"/>
      <c r="AF228" s="20"/>
      <c r="AG228" s="20"/>
      <c r="AH228" s="20"/>
      <c r="AL228" s="23"/>
    </row>
    <row r="229" spans="23:38" x14ac:dyDescent="0.3">
      <c r="W229" s="20"/>
      <c r="Y229" s="20"/>
      <c r="AE229" s="20"/>
      <c r="AF229" s="20"/>
      <c r="AG229" s="20"/>
      <c r="AH229" s="20"/>
      <c r="AL229" s="23"/>
    </row>
    <row r="230" spans="23:38" x14ac:dyDescent="0.3">
      <c r="W230" s="20"/>
      <c r="Y230" s="20"/>
      <c r="AE230" s="20"/>
      <c r="AF230" s="20"/>
      <c r="AG230" s="20"/>
      <c r="AH230" s="20"/>
      <c r="AL230" s="23"/>
    </row>
    <row r="231" spans="23:38" x14ac:dyDescent="0.3">
      <c r="W231" s="20"/>
      <c r="Y231" s="20"/>
      <c r="AE231" s="20"/>
      <c r="AF231" s="20"/>
      <c r="AG231" s="20"/>
      <c r="AH231" s="20"/>
      <c r="AL231" s="23"/>
    </row>
    <row r="232" spans="23:38" x14ac:dyDescent="0.3">
      <c r="W232" s="20"/>
      <c r="Y232" s="20"/>
      <c r="AE232" s="20"/>
      <c r="AF232" s="20"/>
      <c r="AG232" s="20"/>
      <c r="AH232" s="20"/>
      <c r="AL232" s="23"/>
    </row>
    <row r="233" spans="23:38" x14ac:dyDescent="0.3">
      <c r="W233" s="20"/>
      <c r="Y233" s="20"/>
      <c r="AE233" s="20"/>
      <c r="AF233" s="20"/>
      <c r="AG233" s="20"/>
      <c r="AH233" s="20"/>
      <c r="AL233" s="23"/>
    </row>
    <row r="234" spans="23:38" x14ac:dyDescent="0.3">
      <c r="W234" s="20"/>
      <c r="Y234" s="20"/>
      <c r="AE234" s="20"/>
      <c r="AF234" s="20"/>
      <c r="AG234" s="20"/>
      <c r="AH234" s="20"/>
      <c r="AL234" s="23"/>
    </row>
    <row r="235" spans="23:38" x14ac:dyDescent="0.3">
      <c r="W235" s="20"/>
      <c r="Y235" s="20"/>
      <c r="AE235" s="20"/>
      <c r="AF235" s="20"/>
      <c r="AG235" s="20"/>
      <c r="AH235" s="20"/>
      <c r="AL235" s="23"/>
    </row>
    <row r="236" spans="23:38" x14ac:dyDescent="0.3">
      <c r="W236" s="20"/>
      <c r="Y236" s="20"/>
      <c r="AE236" s="20"/>
      <c r="AF236" s="20"/>
      <c r="AG236" s="20"/>
      <c r="AH236" s="20"/>
      <c r="AL236" s="23"/>
    </row>
    <row r="237" spans="23:38" x14ac:dyDescent="0.3">
      <c r="W237" s="20"/>
      <c r="Y237" s="20"/>
      <c r="AE237" s="20"/>
      <c r="AF237" s="20"/>
      <c r="AG237" s="20"/>
      <c r="AH237" s="20"/>
      <c r="AL237" s="23"/>
    </row>
    <row r="238" spans="23:38" x14ac:dyDescent="0.3">
      <c r="W238" s="20"/>
      <c r="Y238" s="20"/>
      <c r="AE238" s="20"/>
      <c r="AF238" s="20"/>
      <c r="AG238" s="20"/>
      <c r="AH238" s="20"/>
      <c r="AL238" s="23"/>
    </row>
    <row r="239" spans="23:38" x14ac:dyDescent="0.3">
      <c r="W239" s="20"/>
      <c r="Y239" s="20"/>
      <c r="AE239" s="20"/>
      <c r="AF239" s="20"/>
      <c r="AG239" s="20"/>
      <c r="AH239" s="20"/>
      <c r="AL239" s="23"/>
    </row>
    <row r="240" spans="23:38" x14ac:dyDescent="0.3">
      <c r="W240" s="20"/>
      <c r="Y240" s="20"/>
      <c r="AE240" s="20"/>
      <c r="AF240" s="20"/>
      <c r="AG240" s="20"/>
      <c r="AH240" s="20"/>
      <c r="AL240" s="23"/>
    </row>
    <row r="241" spans="23:38" x14ac:dyDescent="0.3">
      <c r="W241" s="20"/>
      <c r="Y241" s="20"/>
      <c r="AE241" s="20"/>
      <c r="AF241" s="20"/>
      <c r="AG241" s="20"/>
      <c r="AH241" s="20"/>
      <c r="AL241" s="23"/>
    </row>
    <row r="242" spans="23:38" x14ac:dyDescent="0.3">
      <c r="W242" s="20"/>
      <c r="Y242" s="20"/>
      <c r="AE242" s="20"/>
      <c r="AF242" s="20"/>
      <c r="AG242" s="20"/>
      <c r="AH242" s="20"/>
      <c r="AL242" s="23"/>
    </row>
    <row r="243" spans="23:38" x14ac:dyDescent="0.3">
      <c r="W243" s="20"/>
      <c r="Y243" s="20"/>
      <c r="AE243" s="20"/>
      <c r="AF243" s="20"/>
      <c r="AG243" s="20"/>
      <c r="AH243" s="20"/>
      <c r="AL243" s="23"/>
    </row>
    <row r="244" spans="23:38" x14ac:dyDescent="0.3">
      <c r="W244" s="20"/>
      <c r="Y244" s="20"/>
      <c r="AE244" s="20"/>
      <c r="AF244" s="20"/>
      <c r="AG244" s="20"/>
      <c r="AH244" s="20"/>
      <c r="AL244" s="23"/>
    </row>
    <row r="245" spans="23:38" x14ac:dyDescent="0.3">
      <c r="W245" s="20"/>
      <c r="Y245" s="20"/>
      <c r="AE245" s="20"/>
      <c r="AF245" s="20"/>
      <c r="AG245" s="20"/>
      <c r="AH245" s="20"/>
      <c r="AL245" s="23"/>
    </row>
    <row r="246" spans="23:38" x14ac:dyDescent="0.3">
      <c r="W246" s="20"/>
      <c r="Y246" s="20"/>
      <c r="AE246" s="20"/>
      <c r="AF246" s="20"/>
      <c r="AG246" s="20"/>
      <c r="AH246" s="20"/>
      <c r="AL246" s="23"/>
    </row>
    <row r="247" spans="23:38" x14ac:dyDescent="0.3">
      <c r="W247" s="20"/>
      <c r="Y247" s="20"/>
      <c r="AE247" s="20"/>
      <c r="AF247" s="20"/>
      <c r="AG247" s="20"/>
      <c r="AH247" s="20"/>
      <c r="AL247" s="23"/>
    </row>
    <row r="248" spans="23:38" x14ac:dyDescent="0.3">
      <c r="W248" s="20"/>
      <c r="Y248" s="20"/>
      <c r="AE248" s="20"/>
      <c r="AF248" s="20"/>
      <c r="AG248" s="20"/>
      <c r="AH248" s="20"/>
      <c r="AL248" s="23"/>
    </row>
    <row r="249" spans="23:38" x14ac:dyDescent="0.3">
      <c r="W249" s="20"/>
      <c r="Y249" s="20"/>
      <c r="AE249" s="20"/>
      <c r="AF249" s="20"/>
      <c r="AG249" s="20"/>
      <c r="AH249" s="20"/>
      <c r="AL249" s="23"/>
    </row>
    <row r="250" spans="23:38" x14ac:dyDescent="0.3">
      <c r="W250" s="20"/>
      <c r="Y250" s="20"/>
      <c r="AE250" s="20"/>
      <c r="AF250" s="20"/>
      <c r="AG250" s="20"/>
      <c r="AH250" s="20"/>
      <c r="AL250" s="23"/>
    </row>
    <row r="251" spans="23:38" x14ac:dyDescent="0.3">
      <c r="W251" s="20"/>
      <c r="Y251" s="20"/>
      <c r="AE251" s="20"/>
      <c r="AF251" s="20"/>
      <c r="AG251" s="20"/>
      <c r="AH251" s="20"/>
      <c r="AL251" s="23"/>
    </row>
    <row r="252" spans="23:38" x14ac:dyDescent="0.3">
      <c r="W252" s="20"/>
      <c r="Y252" s="20"/>
      <c r="AE252" s="20"/>
      <c r="AF252" s="20"/>
      <c r="AG252" s="20"/>
      <c r="AH252" s="20"/>
      <c r="AL252" s="23"/>
    </row>
    <row r="253" spans="23:38" x14ac:dyDescent="0.3">
      <c r="W253" s="20"/>
      <c r="Y253" s="20"/>
      <c r="AE253" s="20"/>
      <c r="AF253" s="20"/>
      <c r="AG253" s="20"/>
      <c r="AH253" s="20"/>
      <c r="AL253" s="23"/>
    </row>
    <row r="254" spans="23:38" x14ac:dyDescent="0.3">
      <c r="W254" s="20"/>
      <c r="Y254" s="20"/>
      <c r="AE254" s="20"/>
      <c r="AF254" s="20"/>
      <c r="AG254" s="20"/>
      <c r="AH254" s="20"/>
      <c r="AL254" s="23"/>
    </row>
    <row r="255" spans="23:38" x14ac:dyDescent="0.3">
      <c r="W255" s="20"/>
      <c r="Y255" s="20"/>
      <c r="AE255" s="20"/>
      <c r="AF255" s="20"/>
      <c r="AG255" s="20"/>
      <c r="AH255" s="20"/>
      <c r="AL255" s="23"/>
    </row>
    <row r="256" spans="23:38" x14ac:dyDescent="0.3">
      <c r="W256" s="20"/>
      <c r="Y256" s="20"/>
      <c r="AE256" s="20"/>
      <c r="AF256" s="20"/>
      <c r="AG256" s="20"/>
      <c r="AH256" s="20"/>
      <c r="AL256" s="23"/>
    </row>
    <row r="257" spans="23:38" x14ac:dyDescent="0.3">
      <c r="W257" s="20"/>
      <c r="Y257" s="20"/>
      <c r="AE257" s="20"/>
      <c r="AF257" s="20"/>
      <c r="AG257" s="20"/>
      <c r="AH257" s="20"/>
      <c r="AL257" s="23"/>
    </row>
    <row r="258" spans="23:38" x14ac:dyDescent="0.3">
      <c r="W258" s="20"/>
      <c r="Y258" s="20"/>
      <c r="AE258" s="20"/>
      <c r="AF258" s="20"/>
      <c r="AG258" s="20"/>
      <c r="AH258" s="20"/>
      <c r="AL258" s="23"/>
    </row>
    <row r="259" spans="23:38" x14ac:dyDescent="0.3">
      <c r="W259" s="20"/>
      <c r="Y259" s="20"/>
      <c r="AE259" s="20"/>
      <c r="AF259" s="20"/>
      <c r="AG259" s="20"/>
      <c r="AH259" s="20"/>
      <c r="AL259" s="23"/>
    </row>
    <row r="260" spans="23:38" x14ac:dyDescent="0.3">
      <c r="W260" s="20"/>
      <c r="Y260" s="20"/>
      <c r="AE260" s="20"/>
      <c r="AF260" s="20"/>
      <c r="AG260" s="20"/>
      <c r="AH260" s="20"/>
      <c r="AL260" s="23"/>
    </row>
    <row r="261" spans="23:38" x14ac:dyDescent="0.3">
      <c r="W261" s="20"/>
      <c r="Y261" s="20"/>
      <c r="AE261" s="20"/>
      <c r="AF261" s="20"/>
      <c r="AG261" s="20"/>
      <c r="AH261" s="20"/>
      <c r="AL261" s="23"/>
    </row>
    <row r="262" spans="23:38" x14ac:dyDescent="0.3">
      <c r="W262" s="20"/>
      <c r="Y262" s="20"/>
      <c r="AE262" s="20"/>
      <c r="AF262" s="20"/>
      <c r="AG262" s="20"/>
      <c r="AH262" s="20"/>
      <c r="AL262" s="23"/>
    </row>
    <row r="263" spans="23:38" x14ac:dyDescent="0.3">
      <c r="W263" s="20"/>
      <c r="Y263" s="20"/>
      <c r="AE263" s="20"/>
      <c r="AF263" s="20"/>
      <c r="AG263" s="20"/>
      <c r="AH263" s="20"/>
      <c r="AL263" s="23"/>
    </row>
    <row r="264" spans="23:38" x14ac:dyDescent="0.3">
      <c r="W264" s="20"/>
      <c r="Y264" s="20"/>
      <c r="AE264" s="20"/>
      <c r="AF264" s="20"/>
      <c r="AG264" s="20"/>
      <c r="AH264" s="20"/>
      <c r="AL264" s="23"/>
    </row>
    <row r="265" spans="23:38" x14ac:dyDescent="0.3">
      <c r="W265" s="20"/>
      <c r="Y265" s="20"/>
      <c r="AE265" s="20"/>
      <c r="AF265" s="20"/>
      <c r="AG265" s="20"/>
      <c r="AH265" s="20"/>
      <c r="AL265" s="23"/>
    </row>
    <row r="266" spans="23:38" x14ac:dyDescent="0.3">
      <c r="W266" s="20"/>
      <c r="Y266" s="20"/>
      <c r="AE266" s="20"/>
      <c r="AF266" s="20"/>
      <c r="AG266" s="20"/>
      <c r="AH266" s="20"/>
      <c r="AL266" s="23"/>
    </row>
    <row r="267" spans="23:38" x14ac:dyDescent="0.3">
      <c r="W267" s="20"/>
      <c r="Y267" s="20"/>
      <c r="AE267" s="20"/>
      <c r="AF267" s="20"/>
      <c r="AG267" s="20"/>
      <c r="AH267" s="20"/>
      <c r="AL267" s="23"/>
    </row>
    <row r="268" spans="23:38" x14ac:dyDescent="0.3">
      <c r="W268" s="20"/>
      <c r="Y268" s="20"/>
      <c r="AE268" s="20"/>
      <c r="AF268" s="20"/>
      <c r="AG268" s="20"/>
      <c r="AH268" s="20"/>
      <c r="AL268" s="23"/>
    </row>
    <row r="269" spans="23:38" x14ac:dyDescent="0.3">
      <c r="W269" s="20"/>
      <c r="Y269" s="20"/>
      <c r="AE269" s="20"/>
      <c r="AF269" s="20"/>
      <c r="AG269" s="20"/>
      <c r="AH269" s="20"/>
      <c r="AL269" s="23"/>
    </row>
    <row r="270" spans="23:38" x14ac:dyDescent="0.3">
      <c r="W270" s="20"/>
      <c r="Y270" s="20"/>
      <c r="AE270" s="20"/>
      <c r="AF270" s="20"/>
      <c r="AG270" s="20"/>
      <c r="AH270" s="20"/>
      <c r="AL270" s="23"/>
    </row>
    <row r="271" spans="23:38" x14ac:dyDescent="0.3">
      <c r="W271" s="20"/>
      <c r="Y271" s="20"/>
      <c r="AE271" s="20"/>
      <c r="AF271" s="20"/>
      <c r="AG271" s="20"/>
      <c r="AH271" s="20"/>
      <c r="AL271" s="23"/>
    </row>
    <row r="272" spans="23:38" x14ac:dyDescent="0.3">
      <c r="W272" s="20"/>
      <c r="Y272" s="20"/>
      <c r="AE272" s="20"/>
      <c r="AF272" s="20"/>
      <c r="AG272" s="20"/>
      <c r="AH272" s="20"/>
      <c r="AL272" s="23"/>
    </row>
    <row r="273" spans="23:38" x14ac:dyDescent="0.3">
      <c r="W273" s="20"/>
      <c r="Y273" s="20"/>
      <c r="AE273" s="20"/>
      <c r="AF273" s="20"/>
      <c r="AG273" s="20"/>
      <c r="AH273" s="20"/>
      <c r="AL273" s="23"/>
    </row>
    <row r="274" spans="23:38" x14ac:dyDescent="0.3">
      <c r="W274" s="20"/>
      <c r="Y274" s="20"/>
      <c r="AE274" s="20"/>
      <c r="AF274" s="20"/>
      <c r="AG274" s="20"/>
      <c r="AH274" s="20"/>
      <c r="AL274" s="23"/>
    </row>
    <row r="275" spans="23:38" x14ac:dyDescent="0.3">
      <c r="W275" s="20"/>
      <c r="Y275" s="20"/>
      <c r="AE275" s="20"/>
      <c r="AF275" s="20"/>
      <c r="AG275" s="20"/>
      <c r="AH275" s="20"/>
      <c r="AL275" s="23"/>
    </row>
    <row r="276" spans="23:38" x14ac:dyDescent="0.3">
      <c r="W276" s="20"/>
      <c r="Y276" s="20"/>
      <c r="AE276" s="20"/>
      <c r="AF276" s="20"/>
      <c r="AG276" s="20"/>
      <c r="AH276" s="20"/>
      <c r="AL276" s="23"/>
    </row>
  </sheetData>
  <sheetProtection formatCells="0" formatColumns="0" formatRows="0"/>
  <autoFilter ref="A1:AR13"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filterColumn colId="43" showButton="0"/>
  </autoFilter>
  <mergeCells count="135">
    <mergeCell ref="AQ6:AQ7"/>
    <mergeCell ref="R5:R7"/>
    <mergeCell ref="AR6:AR7"/>
    <mergeCell ref="U5:U7"/>
    <mergeCell ref="I5:I7"/>
    <mergeCell ref="J5:J7"/>
    <mergeCell ref="K5:K7"/>
    <mergeCell ref="L5:L7"/>
    <mergeCell ref="M5:M7"/>
    <mergeCell ref="O5:O7"/>
    <mergeCell ref="N5:N7"/>
    <mergeCell ref="I10:I11"/>
    <mergeCell ref="J10:J11"/>
    <mergeCell ref="S8:S9"/>
    <mergeCell ref="T8:T9"/>
    <mergeCell ref="A10:A11"/>
    <mergeCell ref="B10:B11"/>
    <mergeCell ref="C10:C11"/>
    <mergeCell ref="D10:D11"/>
    <mergeCell ref="E10:E11"/>
    <mergeCell ref="I8:I9"/>
    <mergeCell ref="K8:K9"/>
    <mergeCell ref="L8:L9"/>
    <mergeCell ref="S10:S11"/>
    <mergeCell ref="A8:A9"/>
    <mergeCell ref="B8:B9"/>
    <mergeCell ref="C8:C9"/>
    <mergeCell ref="N8:N9"/>
    <mergeCell ref="O8:O9"/>
    <mergeCell ref="P8:P9"/>
    <mergeCell ref="Q8:Q9"/>
    <mergeCell ref="R8:R9"/>
    <mergeCell ref="D8:D9"/>
    <mergeCell ref="E8:E9"/>
    <mergeCell ref="F8:F9"/>
    <mergeCell ref="A5:A7"/>
    <mergeCell ref="B5:B7"/>
    <mergeCell ref="C5:C7"/>
    <mergeCell ref="D5:D7"/>
    <mergeCell ref="E5:E7"/>
    <mergeCell ref="F5:F7"/>
    <mergeCell ref="F10:F11"/>
    <mergeCell ref="G10:G11"/>
    <mergeCell ref="H10:H11"/>
    <mergeCell ref="G8:G9"/>
    <mergeCell ref="H8:H9"/>
    <mergeCell ref="G5:G7"/>
    <mergeCell ref="H5:H7"/>
    <mergeCell ref="U12:U13"/>
    <mergeCell ref="X12:X13"/>
    <mergeCell ref="V12:V13"/>
    <mergeCell ref="AB5:AB7"/>
    <mergeCell ref="Z5:Z7"/>
    <mergeCell ref="X5:X7"/>
    <mergeCell ref="V5:V7"/>
    <mergeCell ref="AA10:AA11"/>
    <mergeCell ref="AB10:AB11"/>
    <mergeCell ref="AB8:AB9"/>
    <mergeCell ref="AA5:AA7"/>
    <mergeCell ref="Y5:Y7"/>
    <mergeCell ref="W5:W7"/>
    <mergeCell ref="AM8:AM9"/>
    <mergeCell ref="AN8:AN9"/>
    <mergeCell ref="AP6:AP7"/>
    <mergeCell ref="X8:X9"/>
    <mergeCell ref="Y8:Y9"/>
    <mergeCell ref="AA8:AA9"/>
    <mergeCell ref="AB12:AB13"/>
    <mergeCell ref="AM12:AM13"/>
    <mergeCell ref="AN12:AN13"/>
    <mergeCell ref="AN10:AN11"/>
    <mergeCell ref="Z12:Z13"/>
    <mergeCell ref="Z8:Z9"/>
    <mergeCell ref="AA12:AA13"/>
    <mergeCell ref="AM10:AM11"/>
    <mergeCell ref="AN5:AN7"/>
    <mergeCell ref="AM5:AM7"/>
    <mergeCell ref="A12:A13"/>
    <mergeCell ref="B12:B13"/>
    <mergeCell ref="C12:C13"/>
    <mergeCell ref="D12:D13"/>
    <mergeCell ref="E12:E13"/>
    <mergeCell ref="F12:F13"/>
    <mergeCell ref="G12:G13"/>
    <mergeCell ref="H12:H13"/>
    <mergeCell ref="I12:I13"/>
    <mergeCell ref="S12:S13"/>
    <mergeCell ref="T12:T13"/>
    <mergeCell ref="J12:J13"/>
    <mergeCell ref="K12:K13"/>
    <mergeCell ref="L12:L13"/>
    <mergeCell ref="M12:M13"/>
    <mergeCell ref="O12:O13"/>
    <mergeCell ref="Q12:Q13"/>
    <mergeCell ref="N12:N13"/>
    <mergeCell ref="P12:P13"/>
    <mergeCell ref="R12:R13"/>
    <mergeCell ref="T10:T11"/>
    <mergeCell ref="J8:J9"/>
    <mergeCell ref="X10:X11"/>
    <mergeCell ref="Z10:Z11"/>
    <mergeCell ref="M10:M11"/>
    <mergeCell ref="O10:O11"/>
    <mergeCell ref="Q10:Q11"/>
    <mergeCell ref="M8:M9"/>
    <mergeCell ref="P5:P7"/>
    <mergeCell ref="U8:U9"/>
    <mergeCell ref="V8:V9"/>
    <mergeCell ref="W8:W9"/>
    <mergeCell ref="Q5:Q7"/>
    <mergeCell ref="S5:S7"/>
    <mergeCell ref="T5:T7"/>
    <mergeCell ref="V10:V11"/>
    <mergeCell ref="U10:U11"/>
    <mergeCell ref="K10:K11"/>
    <mergeCell ref="L10:L11"/>
    <mergeCell ref="N10:N11"/>
    <mergeCell ref="P10:P11"/>
    <mergeCell ref="R10:R11"/>
    <mergeCell ref="A1:AR1"/>
    <mergeCell ref="A2:T3"/>
    <mergeCell ref="U2:AB3"/>
    <mergeCell ref="AC2:AK2"/>
    <mergeCell ref="AM2:AO2"/>
    <mergeCell ref="AP2:AR2"/>
    <mergeCell ref="AC3:AC4"/>
    <mergeCell ref="AD3:AG3"/>
    <mergeCell ref="AH3:AH4"/>
    <mergeCell ref="AI3:AK3"/>
    <mergeCell ref="AL3:AN4"/>
    <mergeCell ref="AO3:AO4"/>
    <mergeCell ref="AP3:AQ4"/>
    <mergeCell ref="AR3:AR4"/>
    <mergeCell ref="G4:H4"/>
    <mergeCell ref="AJ4:AK4"/>
  </mergeCells>
  <conditionalFormatting sqref="AC5 AK5:AL9">
    <cfRule type="containsText" dxfId="339" priority="160" operator="containsText" text="ALTA">
      <formula>NOT(ISERROR(SEARCH("ALTA",AC5)))</formula>
    </cfRule>
    <cfRule type="containsText" dxfId="338" priority="159" operator="containsText" text="MEDIA">
      <formula>NOT(ISERROR(SEARCH("MEDIA",AC5)))</formula>
    </cfRule>
  </conditionalFormatting>
  <conditionalFormatting sqref="AC11:AC12 AO14">
    <cfRule type="containsText" dxfId="337" priority="109" operator="containsText" text="ALTA">
      <formula>NOT(ISERROR(SEARCH("ALTA",AC11)))</formula>
    </cfRule>
    <cfRule type="containsText" dxfId="336" priority="108" operator="containsText" text="MEDIA">
      <formula>NOT(ISERROR(SEARCH("MEDIA",AC11)))</formula>
    </cfRule>
    <cfRule type="containsText" dxfId="335" priority="107" operator="containsText" text="BAJA">
      <formula>NOT(ISERROR(SEARCH("BAJA",AC11)))</formula>
    </cfRule>
  </conditionalFormatting>
  <conditionalFormatting sqref="AI15">
    <cfRule type="containsText" dxfId="334" priority="8" operator="containsText" text="BAJA">
      <formula>NOT(ISERROR(SEARCH("BAJA",AI15)))</formula>
    </cfRule>
    <cfRule type="containsText" dxfId="333" priority="9" operator="containsText" text="MEDIA">
      <formula>NOT(ISERROR(SEARCH("MEDIA",AI15)))</formula>
    </cfRule>
    <cfRule type="containsText" dxfId="332" priority="10" operator="containsText" text="ALTA">
      <formula>NOT(ISERROR(SEARCH("ALTA",AI15)))</formula>
    </cfRule>
  </conditionalFormatting>
  <conditionalFormatting sqref="AI14:AL14">
    <cfRule type="containsText" dxfId="331" priority="83" operator="containsText" text="ALTA">
      <formula>NOT(ISERROR(SEARCH("ALTA",AI14)))</formula>
    </cfRule>
    <cfRule type="containsText" dxfId="330" priority="82" operator="containsText" text="MEDIA">
      <formula>NOT(ISERROR(SEARCH("MEDIA",AI14)))</formula>
    </cfRule>
    <cfRule type="containsText" dxfId="329" priority="81" operator="containsText" text="BAJA">
      <formula>NOT(ISERROR(SEARCH("BAJA",AI14)))</formula>
    </cfRule>
  </conditionalFormatting>
  <conditionalFormatting sqref="AK5:AL9 AC5">
    <cfRule type="containsText" dxfId="328" priority="158" operator="containsText" text="BAJA">
      <formula>NOT(ISERROR(SEARCH("BAJA",AC5)))</formula>
    </cfRule>
  </conditionalFormatting>
  <conditionalFormatting sqref="AK16:AL16">
    <cfRule type="containsText" dxfId="327" priority="5" operator="containsText" text="BAJA">
      <formula>NOT(ISERROR(SEARCH("BAJA",AK16)))</formula>
    </cfRule>
    <cfRule type="containsText" dxfId="326" priority="6" operator="containsText" text="MEDIA">
      <formula>NOT(ISERROR(SEARCH("MEDIA",AK16)))</formula>
    </cfRule>
    <cfRule type="containsText" dxfId="325" priority="7" operator="containsText" text="ALTA">
      <formula>NOT(ISERROR(SEARCH("ALTA",AK16)))</formula>
    </cfRule>
  </conditionalFormatting>
  <conditionalFormatting sqref="AL5:AL16">
    <cfRule type="cellIs" dxfId="324" priority="4" operator="between">
      <formula>0%</formula>
      <formula>25%</formula>
    </cfRule>
    <cfRule type="cellIs" dxfId="323" priority="1" operator="greaterThan">
      <formula>75%</formula>
    </cfRule>
    <cfRule type="cellIs" dxfId="322" priority="2" operator="between">
      <formula>51%</formula>
      <formula>75%</formula>
    </cfRule>
    <cfRule type="cellIs" dxfId="321" priority="3" operator="between">
      <formula>26%</formula>
      <formula>50%</formula>
    </cfRule>
  </conditionalFormatting>
  <conditionalFormatting sqref="AL10:AL13">
    <cfRule type="containsText" dxfId="320" priority="114" operator="containsText" text="BAJA">
      <formula>NOT(ISERROR(SEARCH("BAJA",AL10)))</formula>
    </cfRule>
    <cfRule type="containsText" dxfId="319" priority="115" operator="containsText" text="MEDIA">
      <formula>NOT(ISERROR(SEARCH("MEDIA",AL10)))</formula>
    </cfRule>
    <cfRule type="containsText" dxfId="318" priority="116" operator="containsText" text="ALTA">
      <formula>NOT(ISERROR(SEARCH("ALTA",AL10)))</formula>
    </cfRule>
  </conditionalFormatting>
  <conditionalFormatting sqref="AL15">
    <cfRule type="containsText" dxfId="317" priority="16" operator="containsText" text="MEDIA">
      <formula>NOT(ISERROR(SEARCH("MEDIA",AL15)))</formula>
    </cfRule>
    <cfRule type="containsText" dxfId="316" priority="15" operator="containsText" text="BAJA">
      <formula>NOT(ISERROR(SEARCH("BAJA",AL15)))</formula>
    </cfRule>
    <cfRule type="containsText" dxfId="315" priority="17" operator="containsText" text="ALTA">
      <formula>NOT(ISERROR(SEARCH("ALTA",AL15)))</formula>
    </cfRule>
  </conditionalFormatting>
  <dataValidations count="3">
    <dataValidation type="list" allowBlank="1" showInputMessage="1" showErrorMessage="1" sqref="A5 A8 A14:A16" xr:uid="{00000000-0002-0000-1000-000000000000}">
      <formula1>"SI,NO"</formula1>
    </dataValidation>
    <dataValidation type="list" allowBlank="1" showInputMessage="1" showErrorMessage="1" sqref="AF5:AF11 AF15:AF16" xr:uid="{00000000-0002-0000-1000-000001000000}">
      <formula1>"Manual,Automático"</formula1>
    </dataValidation>
    <dataValidation type="list" allowBlank="1" showInputMessage="1" showErrorMessage="1" sqref="AI15" xr:uid="{1680B032-DCE5-481B-AF0E-193E81BF968B}">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F6F67C4A-DAD5-4318-89E2-64B0344E9E7B}">
          <x14:formula1>
            <xm:f>Listas!$K$2:$K$6</xm:f>
          </x14:formula1>
          <xm:sqref>S14</xm:sqref>
        </x14:dataValidation>
        <x14:dataValidation type="list" allowBlank="1" showInputMessage="1" showErrorMessage="1" xr:uid="{6085A776-7625-4710-B029-8769D6C9EA24}">
          <x14:formula1>
            <xm:f>Listas!$H$2:$H$3</xm:f>
          </x14:formula1>
          <xm:sqref>AK14 AI16</xm:sqref>
        </x14:dataValidation>
        <x14:dataValidation type="list" allowBlank="1" showInputMessage="1" showErrorMessage="1" xr:uid="{DC602D68-C114-4395-8629-ABC9EF24A8C8}">
          <x14:formula1>
            <xm:f>Listas!$M$2:$M$15</xm:f>
          </x14:formula1>
          <xm:sqref>B14 B16</xm:sqref>
        </x14:dataValidation>
        <x14:dataValidation type="list" allowBlank="1" showInputMessage="1" showErrorMessage="1" xr:uid="{7D01692E-4A0E-49CB-83BB-87702F6EE468}">
          <x14:formula1>
            <xm:f>Listas!$L$2:$L$5</xm:f>
          </x14:formula1>
          <xm:sqref>T14 T16</xm:sqref>
        </x14:dataValidation>
        <x14:dataValidation type="list" allowBlank="1" showInputMessage="1" showErrorMessage="1" xr:uid="{39F0BF16-1C4A-4F46-BDB8-5FDB1370391A}">
          <x14:formula1>
            <xm:f>Listas!$Q$2:$Q$8</xm:f>
          </x14:formula1>
          <xm:sqref>J14 J16</xm:sqref>
        </x14:dataValidation>
        <x14:dataValidation type="list" allowBlank="1" showInputMessage="1" showErrorMessage="1" xr:uid="{2A0BEA43-44C8-43C1-9C00-960754E75D7F}">
          <x14:formula1>
            <xm:f>Listas!$N$2:$N$7</xm:f>
          </x14:formula1>
          <xm:sqref>M14 M16</xm:sqref>
        </x14:dataValidation>
        <x14:dataValidation type="list" allowBlank="1" showInputMessage="1" showErrorMessage="1" xr:uid="{3FB19E91-CADD-4EE2-8A52-FD71DC788F2C}">
          <x14:formula1>
            <xm:f>Listas!$O$2:$O$7</xm:f>
          </x14:formula1>
          <xm:sqref>O14 O16</xm:sqref>
        </x14:dataValidation>
        <x14:dataValidation type="list" allowBlank="1" showInputMessage="1" showErrorMessage="1" xr:uid="{E0A2BF55-A20A-4877-ACA4-7A50B09D2733}">
          <x14:formula1>
            <xm:f>Listas!$P$2:$P$7</xm:f>
          </x14:formula1>
          <xm:sqref>Q14 Q16</xm:sqref>
        </x14:dataValidation>
        <x14:dataValidation type="list" allowBlank="1" showInputMessage="1" showErrorMessage="1" xr:uid="{DCE36050-C5E7-4600-A33D-F1D1F1E22C4E}">
          <x14:formula1>
            <xm:f>Listas!$F$2:$F$4</xm:f>
          </x14:formula1>
          <xm:sqref>AD14 AD16</xm:sqref>
        </x14:dataValidation>
        <x14:dataValidation type="list" allowBlank="1" showInputMessage="1" showErrorMessage="1" xr:uid="{DCC0BE89-5C09-4BFF-B07E-CC601C461CC0}">
          <x14:formula1>
            <xm:f>Listas!$G$2:$G$11</xm:f>
          </x14:formula1>
          <xm:sqref>C14 C16</xm:sqref>
        </x14:dataValidation>
        <x14:dataValidation type="list" allowBlank="1" showInputMessage="1" showErrorMessage="1" xr:uid="{C5E8E19C-300C-4A69-90FF-CF6A4050EBF9}">
          <x14:formula1>
            <xm:f>Listas!$C$2:$C$8</xm:f>
          </x14:formula1>
          <xm:sqref>E14 E16</xm:sqref>
        </x14:dataValidation>
        <x14:dataValidation type="list" allowBlank="1" showInputMessage="1" showErrorMessage="1" xr:uid="{19B9EF8A-D9A5-4137-B2E5-C1184AAE3DAC}">
          <x14:formula1>
            <xm:f>Listas!$B$2:$B$7</xm:f>
          </x14:formula1>
          <xm:sqref>D14 D16</xm:sqref>
        </x14:dataValidation>
        <x14:dataValidation type="list" allowBlank="1" showInputMessage="1" showErrorMessage="1" xr:uid="{43931C9D-3696-45F3-A307-46C45C92BDDD}">
          <x14:formula1>
            <xm:f>Listas!$K$2:$K$5</xm:f>
          </x14:formula1>
          <xm:sqref>S16</xm:sqref>
        </x14:dataValidation>
        <x14:dataValidation type="list" allowBlank="1" showInputMessage="1" showErrorMessage="1" xr:uid="{44688679-03E1-46C7-99A1-539BEE9D702C}">
          <x14:formula1>
            <xm:f>Listas!$J$2:$J$6</xm:f>
          </x14:formula1>
          <xm:sqref>AN16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B09DB-52C4-4AD4-A1FB-AD203591A3E4}">
  <dimension ref="B2:G8"/>
  <sheetViews>
    <sheetView showGridLines="0" workbookViewId="0">
      <selection activeCell="G15" sqref="G15"/>
    </sheetView>
  </sheetViews>
  <sheetFormatPr baseColWidth="10" defaultColWidth="11.44140625" defaultRowHeight="14.4" x14ac:dyDescent="0.3"/>
  <cols>
    <col min="1" max="1" width="3.44140625" customWidth="1"/>
    <col min="6" max="6" width="40.5546875" customWidth="1"/>
  </cols>
  <sheetData>
    <row r="2" spans="2:7" x14ac:dyDescent="0.3">
      <c r="B2" s="661" t="s">
        <v>113</v>
      </c>
      <c r="C2" s="661"/>
      <c r="D2" s="661"/>
      <c r="E2" s="661"/>
      <c r="F2" s="661"/>
      <c r="G2" s="661"/>
    </row>
    <row r="3" spans="2:7" x14ac:dyDescent="0.3">
      <c r="B3" s="535" t="s">
        <v>114</v>
      </c>
      <c r="C3" s="662" t="s">
        <v>115</v>
      </c>
      <c r="D3" s="663"/>
      <c r="E3" s="663"/>
      <c r="F3" s="664"/>
      <c r="G3" s="535" t="s">
        <v>116</v>
      </c>
    </row>
    <row r="4" spans="2:7" x14ac:dyDescent="0.3">
      <c r="B4" s="539">
        <v>45687</v>
      </c>
      <c r="C4" s="665" t="s">
        <v>1336</v>
      </c>
      <c r="D4" s="666"/>
      <c r="E4" s="666"/>
      <c r="F4" s="667"/>
      <c r="G4" s="540">
        <v>1</v>
      </c>
    </row>
    <row r="5" spans="2:7" x14ac:dyDescent="0.3">
      <c r="B5" s="27"/>
      <c r="C5" s="27"/>
      <c r="D5" s="27"/>
      <c r="E5" s="27"/>
      <c r="F5" s="27"/>
      <c r="G5" s="27"/>
    </row>
    <row r="6" spans="2:7" x14ac:dyDescent="0.3">
      <c r="B6" s="662" t="s">
        <v>117</v>
      </c>
      <c r="C6" s="663"/>
      <c r="D6" s="663"/>
      <c r="E6" s="663"/>
      <c r="F6" s="663"/>
      <c r="G6" s="664"/>
    </row>
    <row r="7" spans="2:7" x14ac:dyDescent="0.3">
      <c r="B7" s="668" t="s">
        <v>118</v>
      </c>
      <c r="C7" s="668"/>
      <c r="D7" s="668" t="s">
        <v>119</v>
      </c>
      <c r="E7" s="668"/>
      <c r="F7" s="668" t="s">
        <v>120</v>
      </c>
      <c r="G7" s="668"/>
    </row>
    <row r="8" spans="2:7" ht="89.25" customHeight="1" x14ac:dyDescent="0.3">
      <c r="B8" s="669" t="s">
        <v>121</v>
      </c>
      <c r="C8" s="669"/>
      <c r="D8" s="669" t="s">
        <v>122</v>
      </c>
      <c r="E8" s="669"/>
      <c r="F8" s="670" t="s">
        <v>123</v>
      </c>
      <c r="G8" s="670"/>
    </row>
  </sheetData>
  <mergeCells count="10">
    <mergeCell ref="D8:E8"/>
    <mergeCell ref="F7:G7"/>
    <mergeCell ref="F8:G8"/>
    <mergeCell ref="B7:C7"/>
    <mergeCell ref="B8:C8"/>
    <mergeCell ref="B2:G2"/>
    <mergeCell ref="C3:F3"/>
    <mergeCell ref="B6:G6"/>
    <mergeCell ref="C4:F4"/>
    <mergeCell ref="D7:E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DB62E-0BAD-4318-9486-2FCC7C6A6F7B}">
  <dimension ref="A1:AU267"/>
  <sheetViews>
    <sheetView topLeftCell="A15" zoomScale="76" zoomScaleNormal="80" workbookViewId="0">
      <selection activeCell="H16" sqref="H16"/>
    </sheetView>
  </sheetViews>
  <sheetFormatPr baseColWidth="10" defaultColWidth="11.44140625" defaultRowHeight="35.1" customHeight="1"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43" style="2" customWidth="1"/>
    <col min="9" max="12" width="32.44140625" style="2" customWidth="1"/>
    <col min="13" max="13" width="19.109375" style="2" customWidth="1"/>
    <col min="14" max="14" width="3.44140625" style="2" hidden="1" customWidth="1"/>
    <col min="15" max="15" width="17.33203125" style="2" customWidth="1"/>
    <col min="16" max="16" width="3.44140625" style="2" hidden="1" customWidth="1"/>
    <col min="17" max="17" width="19.6640625" style="2" customWidth="1"/>
    <col min="18" max="18" width="3" style="2" hidden="1" customWidth="1"/>
    <col min="19" max="20" width="21.88671875" style="2" customWidth="1"/>
    <col min="21" max="21" width="10.441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51.33203125" style="2" customWidth="1"/>
    <col min="29" max="29" width="79.109375" style="2" customWidth="1"/>
    <col min="30" max="30" width="10" style="2" bestFit="1" customWidth="1"/>
    <col min="31" max="31" width="8.44140625" style="21" customWidth="1"/>
    <col min="32" max="32" width="20.33203125" style="21" customWidth="1"/>
    <col min="33" max="33" width="9" style="21" customWidth="1"/>
    <col min="34" max="34" width="14.109375" style="21" customWidth="1"/>
    <col min="35" max="35" width="14.6640625" style="6" customWidth="1"/>
    <col min="36" max="36" width="20.6640625" style="2" customWidth="1"/>
    <col min="37" max="37" width="13.6640625" style="2" hidden="1" customWidth="1"/>
    <col min="38" max="38" width="13.6640625" style="24" hidden="1" customWidth="1"/>
    <col min="39" max="39" width="13.6640625" style="2" customWidth="1"/>
    <col min="40" max="40" width="15.33203125" style="2" customWidth="1"/>
    <col min="41" max="41" width="2.33203125" style="5" customWidth="1"/>
    <col min="42" max="42" width="49.33203125" style="5" customWidth="1"/>
    <col min="43" max="43" width="17" style="4" customWidth="1"/>
    <col min="44" max="193" width="11.44140625" style="1"/>
    <col min="194" max="194" width="21.88671875" style="1" customWidth="1"/>
    <col min="195" max="195" width="13.88671875" style="1" customWidth="1"/>
    <col min="196" max="196" width="38.6640625" style="1" customWidth="1"/>
    <col min="197" max="197" width="3" style="1" bestFit="1" customWidth="1"/>
    <col min="198" max="198" width="32.33203125" style="1" customWidth="1"/>
    <col min="199" max="199" width="46.33203125" style="1" customWidth="1"/>
    <col min="200" max="200" width="19" style="1" customWidth="1"/>
    <col min="201" max="201" width="0" style="1" hidden="1" customWidth="1"/>
    <col min="202" max="202" width="17.6640625" style="1" customWidth="1"/>
    <col min="203" max="203" width="0" style="1" hidden="1" customWidth="1"/>
    <col min="204" max="204" width="22.33203125" style="1" customWidth="1"/>
    <col min="205" max="205" width="5.33203125" style="1" customWidth="1"/>
    <col min="206" max="206" width="36.33203125" style="1" customWidth="1"/>
    <col min="207" max="207" width="5.6640625" style="1" customWidth="1"/>
    <col min="208" max="208" width="0" style="1" hidden="1" customWidth="1"/>
    <col min="209" max="209" width="20.6640625" style="1" customWidth="1"/>
    <col min="210" max="210" width="4.88671875" style="1" customWidth="1"/>
    <col min="211" max="211" width="0" style="1" hidden="1" customWidth="1"/>
    <col min="212" max="212" width="24.6640625" style="1" customWidth="1"/>
    <col min="213" max="213" width="12.33203125" style="1" customWidth="1"/>
    <col min="214" max="214" width="0" style="1" hidden="1" customWidth="1"/>
    <col min="215" max="215" width="3.44140625" style="1" customWidth="1"/>
    <col min="216" max="216" width="0" style="1" hidden="1" customWidth="1"/>
    <col min="217" max="217" width="17.6640625" style="1" customWidth="1"/>
    <col min="218" max="218" width="3.44140625" style="1" customWidth="1"/>
    <col min="219" max="219" width="0" style="1" hidden="1" customWidth="1"/>
    <col min="220" max="220" width="23.6640625" style="1" customWidth="1"/>
    <col min="221" max="221" width="10" style="1" customWidth="1"/>
    <col min="222" max="222" width="0" style="1" hidden="1" customWidth="1"/>
    <col min="223" max="224" width="14.6640625" style="1" customWidth="1"/>
    <col min="225" max="225" width="12.88671875" style="1" customWidth="1"/>
    <col min="226" max="226" width="3.33203125" style="1" customWidth="1"/>
    <col min="227" max="227" width="30.33203125" style="1" customWidth="1"/>
    <col min="228" max="228" width="5" style="1" customWidth="1"/>
    <col min="229" max="229" width="0" style="1" hidden="1" customWidth="1"/>
    <col min="230" max="230" width="14.33203125" style="1" customWidth="1"/>
    <col min="231" max="231" width="5.6640625" style="1" customWidth="1"/>
    <col min="232" max="232" width="0" style="1" hidden="1" customWidth="1"/>
    <col min="233" max="233" width="17.33203125" style="1" customWidth="1"/>
    <col min="234" max="234" width="12.6640625" style="1" customWidth="1"/>
    <col min="235" max="235" width="0" style="1" hidden="1" customWidth="1"/>
    <col min="236" max="236" width="5.33203125" style="1" customWidth="1"/>
    <col min="237" max="237" width="0" style="1" hidden="1" customWidth="1"/>
    <col min="238" max="238" width="17" style="1" customWidth="1"/>
    <col min="239" max="239" width="6.33203125" style="1" customWidth="1"/>
    <col min="240" max="240" width="0" style="1" hidden="1" customWidth="1"/>
    <col min="241" max="241" width="14.33203125" style="1" customWidth="1"/>
    <col min="242" max="242" width="7.5546875" style="1" customWidth="1"/>
    <col min="243" max="243" width="0" style="1" hidden="1" customWidth="1"/>
    <col min="244" max="245" width="14.33203125" style="1" customWidth="1"/>
    <col min="246" max="246" width="20.88671875" style="1" customWidth="1"/>
    <col min="247" max="247" width="14.44140625" style="1" customWidth="1"/>
    <col min="248" max="248" width="15" style="1" customWidth="1"/>
    <col min="249" max="249" width="2.6640625" style="1" customWidth="1"/>
    <col min="250" max="250" width="11.6640625" style="1" customWidth="1"/>
    <col min="251" max="251" width="11.5546875" style="1" customWidth="1"/>
    <col min="252" max="252" width="2.33203125" style="1" customWidth="1"/>
    <col min="253" max="253" width="41" style="1" customWidth="1"/>
    <col min="254" max="254" width="14.33203125" style="1" customWidth="1"/>
    <col min="255" max="256" width="11.5546875" style="1" customWidth="1"/>
    <col min="257" max="257" width="21.88671875" style="1" customWidth="1"/>
    <col min="258" max="449" width="11.44140625" style="1"/>
    <col min="450" max="450" width="21.88671875" style="1" customWidth="1"/>
    <col min="451" max="451" width="13.88671875" style="1" customWidth="1"/>
    <col min="452" max="452" width="38.6640625" style="1" customWidth="1"/>
    <col min="453" max="453" width="3" style="1" bestFit="1" customWidth="1"/>
    <col min="454" max="454" width="32.33203125" style="1" customWidth="1"/>
    <col min="455" max="455" width="46.33203125" style="1" customWidth="1"/>
    <col min="456" max="456" width="19" style="1" customWidth="1"/>
    <col min="457" max="457" width="0" style="1" hidden="1" customWidth="1"/>
    <col min="458" max="458" width="17.6640625" style="1" customWidth="1"/>
    <col min="459" max="459" width="0" style="1" hidden="1" customWidth="1"/>
    <col min="460" max="460" width="22.33203125" style="1" customWidth="1"/>
    <col min="461" max="461" width="5.33203125" style="1" customWidth="1"/>
    <col min="462" max="462" width="36.33203125" style="1" customWidth="1"/>
    <col min="463" max="463" width="5.6640625" style="1" customWidth="1"/>
    <col min="464" max="464" width="0" style="1" hidden="1" customWidth="1"/>
    <col min="465" max="465" width="20.6640625" style="1" customWidth="1"/>
    <col min="466" max="466" width="4.88671875" style="1" customWidth="1"/>
    <col min="467" max="467" width="0" style="1" hidden="1" customWidth="1"/>
    <col min="468" max="468" width="24.6640625" style="1" customWidth="1"/>
    <col min="469" max="469" width="12.33203125" style="1" customWidth="1"/>
    <col min="470" max="470" width="0" style="1" hidden="1" customWidth="1"/>
    <col min="471" max="471" width="3.44140625" style="1" customWidth="1"/>
    <col min="472" max="472" width="0" style="1" hidden="1" customWidth="1"/>
    <col min="473" max="473" width="17.6640625" style="1" customWidth="1"/>
    <col min="474" max="474" width="3.44140625" style="1" customWidth="1"/>
    <col min="475" max="475" width="0" style="1" hidden="1" customWidth="1"/>
    <col min="476" max="476" width="23.6640625" style="1" customWidth="1"/>
    <col min="477" max="477" width="10" style="1" customWidth="1"/>
    <col min="478" max="478" width="0" style="1" hidden="1" customWidth="1"/>
    <col min="479" max="480" width="14.6640625" style="1" customWidth="1"/>
    <col min="481" max="481" width="12.88671875" style="1" customWidth="1"/>
    <col min="482" max="482" width="3.33203125" style="1" customWidth="1"/>
    <col min="483" max="483" width="30.33203125" style="1" customWidth="1"/>
    <col min="484" max="484" width="5" style="1" customWidth="1"/>
    <col min="485" max="485" width="0" style="1" hidden="1" customWidth="1"/>
    <col min="486" max="486" width="14.33203125" style="1" customWidth="1"/>
    <col min="487" max="487" width="5.6640625" style="1" customWidth="1"/>
    <col min="488" max="488" width="0" style="1" hidden="1" customWidth="1"/>
    <col min="489" max="489" width="17.33203125" style="1" customWidth="1"/>
    <col min="490" max="490" width="12.6640625" style="1" customWidth="1"/>
    <col min="491" max="491" width="0" style="1" hidden="1" customWidth="1"/>
    <col min="492" max="492" width="5.33203125" style="1" customWidth="1"/>
    <col min="493" max="493" width="0" style="1" hidden="1" customWidth="1"/>
    <col min="494" max="494" width="17" style="1" customWidth="1"/>
    <col min="495" max="495" width="6.33203125" style="1" customWidth="1"/>
    <col min="496" max="496" width="0" style="1" hidden="1" customWidth="1"/>
    <col min="497" max="497" width="14.33203125" style="1" customWidth="1"/>
    <col min="498" max="498" width="7.5546875" style="1" customWidth="1"/>
    <col min="499" max="499" width="0" style="1" hidden="1" customWidth="1"/>
    <col min="500" max="501" width="14.33203125" style="1" customWidth="1"/>
    <col min="502" max="502" width="20.88671875" style="1" customWidth="1"/>
    <col min="503" max="503" width="14.44140625" style="1" customWidth="1"/>
    <col min="504" max="504" width="15" style="1" customWidth="1"/>
    <col min="505" max="505" width="2.6640625" style="1" customWidth="1"/>
    <col min="506" max="506" width="11.6640625" style="1" customWidth="1"/>
    <col min="507" max="507" width="11.5546875" style="1" customWidth="1"/>
    <col min="508" max="508" width="2.33203125" style="1" customWidth="1"/>
    <col min="509" max="509" width="41" style="1" customWidth="1"/>
    <col min="510" max="510" width="14.33203125" style="1" customWidth="1"/>
    <col min="511" max="512" width="11.5546875" style="1" customWidth="1"/>
    <col min="513" max="513" width="21.88671875" style="1" customWidth="1"/>
    <col min="514" max="705" width="11.44140625" style="1"/>
    <col min="706" max="706" width="21.88671875" style="1" customWidth="1"/>
    <col min="707" max="707" width="13.88671875" style="1" customWidth="1"/>
    <col min="708" max="708" width="38.6640625" style="1" customWidth="1"/>
    <col min="709" max="709" width="3" style="1" bestFit="1" customWidth="1"/>
    <col min="710" max="710" width="32.33203125" style="1" customWidth="1"/>
    <col min="711" max="711" width="46.33203125" style="1" customWidth="1"/>
    <col min="712" max="712" width="19" style="1" customWidth="1"/>
    <col min="713" max="713" width="0" style="1" hidden="1" customWidth="1"/>
    <col min="714" max="714" width="17.6640625" style="1" customWidth="1"/>
    <col min="715" max="715" width="0" style="1" hidden="1" customWidth="1"/>
    <col min="716" max="716" width="22.33203125" style="1" customWidth="1"/>
    <col min="717" max="717" width="5.33203125" style="1" customWidth="1"/>
    <col min="718" max="718" width="36.33203125" style="1" customWidth="1"/>
    <col min="719" max="719" width="5.6640625" style="1" customWidth="1"/>
    <col min="720" max="720" width="0" style="1" hidden="1" customWidth="1"/>
    <col min="721" max="721" width="20.6640625" style="1" customWidth="1"/>
    <col min="722" max="722" width="4.88671875" style="1" customWidth="1"/>
    <col min="723" max="723" width="0" style="1" hidden="1" customWidth="1"/>
    <col min="724" max="724" width="24.6640625" style="1" customWidth="1"/>
    <col min="725" max="725" width="12.33203125" style="1" customWidth="1"/>
    <col min="726" max="726" width="0" style="1" hidden="1" customWidth="1"/>
    <col min="727" max="727" width="3.44140625" style="1" customWidth="1"/>
    <col min="728" max="728" width="0" style="1" hidden="1" customWidth="1"/>
    <col min="729" max="729" width="17.6640625" style="1" customWidth="1"/>
    <col min="730" max="730" width="3.44140625" style="1" customWidth="1"/>
    <col min="731" max="731" width="0" style="1" hidden="1" customWidth="1"/>
    <col min="732" max="732" width="23.6640625" style="1" customWidth="1"/>
    <col min="733" max="733" width="10" style="1" customWidth="1"/>
    <col min="734" max="734" width="0" style="1" hidden="1" customWidth="1"/>
    <col min="735" max="736" width="14.6640625" style="1" customWidth="1"/>
    <col min="737" max="737" width="12.88671875" style="1" customWidth="1"/>
    <col min="738" max="738" width="3.33203125" style="1" customWidth="1"/>
    <col min="739" max="739" width="30.33203125" style="1" customWidth="1"/>
    <col min="740" max="740" width="5" style="1" customWidth="1"/>
    <col min="741" max="741" width="0" style="1" hidden="1" customWidth="1"/>
    <col min="742" max="742" width="14.33203125" style="1" customWidth="1"/>
    <col min="743" max="743" width="5.6640625" style="1" customWidth="1"/>
    <col min="744" max="744" width="0" style="1" hidden="1" customWidth="1"/>
    <col min="745" max="745" width="17.33203125" style="1" customWidth="1"/>
    <col min="746" max="746" width="12.6640625" style="1" customWidth="1"/>
    <col min="747" max="747" width="0" style="1" hidden="1" customWidth="1"/>
    <col min="748" max="748" width="5.33203125" style="1" customWidth="1"/>
    <col min="749" max="749" width="0" style="1" hidden="1" customWidth="1"/>
    <col min="750" max="750" width="17" style="1" customWidth="1"/>
    <col min="751" max="751" width="6.33203125" style="1" customWidth="1"/>
    <col min="752" max="752" width="0" style="1" hidden="1" customWidth="1"/>
    <col min="753" max="753" width="14.33203125" style="1" customWidth="1"/>
    <col min="754" max="754" width="7.5546875" style="1" customWidth="1"/>
    <col min="755" max="755" width="0" style="1" hidden="1" customWidth="1"/>
    <col min="756" max="757" width="14.33203125" style="1" customWidth="1"/>
    <col min="758" max="758" width="20.88671875" style="1" customWidth="1"/>
    <col min="759" max="759" width="14.44140625" style="1" customWidth="1"/>
    <col min="760" max="760" width="15" style="1" customWidth="1"/>
    <col min="761" max="761" width="2.6640625" style="1" customWidth="1"/>
    <col min="762" max="762" width="11.6640625" style="1" customWidth="1"/>
    <col min="763" max="763" width="11.5546875" style="1" customWidth="1"/>
    <col min="764" max="764" width="2.33203125" style="1" customWidth="1"/>
    <col min="765" max="765" width="41" style="1" customWidth="1"/>
    <col min="766" max="766" width="14.33203125" style="1" customWidth="1"/>
    <col min="767" max="768" width="11.5546875" style="1" customWidth="1"/>
    <col min="769" max="769" width="21.88671875" style="1" customWidth="1"/>
    <col min="770" max="961" width="11.44140625" style="1"/>
    <col min="962" max="962" width="21.88671875" style="1" customWidth="1"/>
    <col min="963" max="963" width="13.88671875" style="1" customWidth="1"/>
    <col min="964" max="964" width="38.6640625" style="1" customWidth="1"/>
    <col min="965" max="965" width="3" style="1" bestFit="1" customWidth="1"/>
    <col min="966" max="966" width="32.33203125" style="1" customWidth="1"/>
    <col min="967" max="967" width="46.33203125" style="1" customWidth="1"/>
    <col min="968" max="968" width="19" style="1" customWidth="1"/>
    <col min="969" max="969" width="0" style="1" hidden="1" customWidth="1"/>
    <col min="970" max="970" width="17.6640625" style="1" customWidth="1"/>
    <col min="971" max="971" width="0" style="1" hidden="1" customWidth="1"/>
    <col min="972" max="972" width="22.33203125" style="1" customWidth="1"/>
    <col min="973" max="973" width="5.33203125" style="1" customWidth="1"/>
    <col min="974" max="974" width="36.33203125" style="1" customWidth="1"/>
    <col min="975" max="975" width="5.6640625" style="1" customWidth="1"/>
    <col min="976" max="976" width="0" style="1" hidden="1" customWidth="1"/>
    <col min="977" max="977" width="20.6640625" style="1" customWidth="1"/>
    <col min="978" max="978" width="4.88671875" style="1" customWidth="1"/>
    <col min="979" max="979" width="0" style="1" hidden="1" customWidth="1"/>
    <col min="980" max="980" width="24.6640625" style="1" customWidth="1"/>
    <col min="981" max="981" width="12.33203125" style="1" customWidth="1"/>
    <col min="982" max="982" width="0" style="1" hidden="1" customWidth="1"/>
    <col min="983" max="983" width="3.44140625" style="1" customWidth="1"/>
    <col min="984" max="984" width="0" style="1" hidden="1" customWidth="1"/>
    <col min="985" max="985" width="17.6640625" style="1" customWidth="1"/>
    <col min="986" max="986" width="3.44140625" style="1" customWidth="1"/>
    <col min="987" max="987" width="0" style="1" hidden="1" customWidth="1"/>
    <col min="988" max="988" width="23.6640625" style="1" customWidth="1"/>
    <col min="989" max="989" width="10" style="1" customWidth="1"/>
    <col min="990" max="990" width="0" style="1" hidden="1" customWidth="1"/>
    <col min="991" max="992" width="14.6640625" style="1" customWidth="1"/>
    <col min="993" max="993" width="12.88671875" style="1" customWidth="1"/>
    <col min="994" max="994" width="3.33203125" style="1" customWidth="1"/>
    <col min="995" max="995" width="30.33203125" style="1" customWidth="1"/>
    <col min="996" max="996" width="5" style="1" customWidth="1"/>
    <col min="997" max="997" width="0" style="1" hidden="1" customWidth="1"/>
    <col min="998" max="998" width="14.33203125" style="1" customWidth="1"/>
    <col min="999" max="999" width="5.6640625" style="1" customWidth="1"/>
    <col min="1000" max="1000" width="0" style="1" hidden="1" customWidth="1"/>
    <col min="1001" max="1001" width="17.33203125" style="1" customWidth="1"/>
    <col min="1002" max="1002" width="12.6640625" style="1" customWidth="1"/>
    <col min="1003" max="1003" width="0" style="1" hidden="1" customWidth="1"/>
    <col min="1004" max="1004" width="5.33203125" style="1" customWidth="1"/>
    <col min="1005" max="1005" width="0" style="1" hidden="1" customWidth="1"/>
    <col min="1006" max="1006" width="17" style="1" customWidth="1"/>
    <col min="1007" max="1007" width="6.33203125" style="1" customWidth="1"/>
    <col min="1008" max="1008" width="0" style="1" hidden="1" customWidth="1"/>
    <col min="1009" max="1009" width="14.33203125" style="1" customWidth="1"/>
    <col min="1010" max="1010" width="7.5546875" style="1" customWidth="1"/>
    <col min="1011" max="1011" width="0" style="1" hidden="1" customWidth="1"/>
    <col min="1012" max="1013" width="14.33203125" style="1" customWidth="1"/>
    <col min="1014" max="1014" width="20.88671875" style="1" customWidth="1"/>
    <col min="1015" max="1015" width="14.44140625" style="1" customWidth="1"/>
    <col min="1016" max="1016" width="15" style="1" customWidth="1"/>
    <col min="1017" max="1017" width="2.6640625" style="1" customWidth="1"/>
    <col min="1018" max="1018" width="11.6640625" style="1" customWidth="1"/>
    <col min="1019" max="1019" width="11.5546875" style="1" customWidth="1"/>
    <col min="1020" max="1020" width="2.33203125" style="1" customWidth="1"/>
    <col min="1021" max="1021" width="41" style="1" customWidth="1"/>
    <col min="1022" max="1022" width="14.33203125" style="1" customWidth="1"/>
    <col min="1023" max="1024" width="11.5546875" style="1" customWidth="1"/>
    <col min="1025" max="1025" width="21.88671875" style="1" customWidth="1"/>
    <col min="1026" max="1217" width="11.44140625" style="1"/>
    <col min="1218" max="1218" width="21.88671875" style="1" customWidth="1"/>
    <col min="1219" max="1219" width="13.88671875" style="1" customWidth="1"/>
    <col min="1220" max="1220" width="38.6640625" style="1" customWidth="1"/>
    <col min="1221" max="1221" width="3" style="1" bestFit="1" customWidth="1"/>
    <col min="1222" max="1222" width="32.33203125" style="1" customWidth="1"/>
    <col min="1223" max="1223" width="46.33203125" style="1" customWidth="1"/>
    <col min="1224" max="1224" width="19" style="1" customWidth="1"/>
    <col min="1225" max="1225" width="0" style="1" hidden="1" customWidth="1"/>
    <col min="1226" max="1226" width="17.6640625" style="1" customWidth="1"/>
    <col min="1227" max="1227" width="0" style="1" hidden="1" customWidth="1"/>
    <col min="1228" max="1228" width="22.33203125" style="1" customWidth="1"/>
    <col min="1229" max="1229" width="5.33203125" style="1" customWidth="1"/>
    <col min="1230" max="1230" width="36.33203125" style="1" customWidth="1"/>
    <col min="1231" max="1231" width="5.6640625" style="1" customWidth="1"/>
    <col min="1232" max="1232" width="0" style="1" hidden="1" customWidth="1"/>
    <col min="1233" max="1233" width="20.6640625" style="1" customWidth="1"/>
    <col min="1234" max="1234" width="4.88671875" style="1" customWidth="1"/>
    <col min="1235" max="1235" width="0" style="1" hidden="1" customWidth="1"/>
    <col min="1236" max="1236" width="24.6640625" style="1" customWidth="1"/>
    <col min="1237" max="1237" width="12.33203125" style="1" customWidth="1"/>
    <col min="1238" max="1238" width="0" style="1" hidden="1" customWidth="1"/>
    <col min="1239" max="1239" width="3.44140625" style="1" customWidth="1"/>
    <col min="1240" max="1240" width="0" style="1" hidden="1" customWidth="1"/>
    <col min="1241" max="1241" width="17.6640625" style="1" customWidth="1"/>
    <col min="1242" max="1242" width="3.44140625" style="1" customWidth="1"/>
    <col min="1243" max="1243" width="0" style="1" hidden="1" customWidth="1"/>
    <col min="1244" max="1244" width="23.6640625" style="1" customWidth="1"/>
    <col min="1245" max="1245" width="10" style="1" customWidth="1"/>
    <col min="1246" max="1246" width="0" style="1" hidden="1" customWidth="1"/>
    <col min="1247" max="1248" width="14.6640625" style="1" customWidth="1"/>
    <col min="1249" max="1249" width="12.88671875" style="1" customWidth="1"/>
    <col min="1250" max="1250" width="3.33203125" style="1" customWidth="1"/>
    <col min="1251" max="1251" width="30.33203125" style="1" customWidth="1"/>
    <col min="1252" max="1252" width="5" style="1" customWidth="1"/>
    <col min="1253" max="1253" width="0" style="1" hidden="1" customWidth="1"/>
    <col min="1254" max="1254" width="14.33203125" style="1" customWidth="1"/>
    <col min="1255" max="1255" width="5.6640625" style="1" customWidth="1"/>
    <col min="1256" max="1256" width="0" style="1" hidden="1" customWidth="1"/>
    <col min="1257" max="1257" width="17.33203125" style="1" customWidth="1"/>
    <col min="1258" max="1258" width="12.6640625" style="1" customWidth="1"/>
    <col min="1259" max="1259" width="0" style="1" hidden="1" customWidth="1"/>
    <col min="1260" max="1260" width="5.33203125" style="1" customWidth="1"/>
    <col min="1261" max="1261" width="0" style="1" hidden="1" customWidth="1"/>
    <col min="1262" max="1262" width="17" style="1" customWidth="1"/>
    <col min="1263" max="1263" width="6.33203125" style="1" customWidth="1"/>
    <col min="1264" max="1264" width="0" style="1" hidden="1" customWidth="1"/>
    <col min="1265" max="1265" width="14.33203125" style="1" customWidth="1"/>
    <col min="1266" max="1266" width="7.5546875" style="1" customWidth="1"/>
    <col min="1267" max="1267" width="0" style="1" hidden="1" customWidth="1"/>
    <col min="1268" max="1269" width="14.33203125" style="1" customWidth="1"/>
    <col min="1270" max="1270" width="20.88671875" style="1" customWidth="1"/>
    <col min="1271" max="1271" width="14.44140625" style="1" customWidth="1"/>
    <col min="1272" max="1272" width="15" style="1" customWidth="1"/>
    <col min="1273" max="1273" width="2.6640625" style="1" customWidth="1"/>
    <col min="1274" max="1274" width="11.6640625" style="1" customWidth="1"/>
    <col min="1275" max="1275" width="11.5546875" style="1" customWidth="1"/>
    <col min="1276" max="1276" width="2.33203125" style="1" customWidth="1"/>
    <col min="1277" max="1277" width="41" style="1" customWidth="1"/>
    <col min="1278" max="1278" width="14.33203125" style="1" customWidth="1"/>
    <col min="1279" max="1280" width="11.5546875" style="1" customWidth="1"/>
    <col min="1281" max="1281" width="21.88671875" style="1" customWidth="1"/>
    <col min="1282" max="1473" width="11.44140625" style="1"/>
    <col min="1474" max="1474" width="21.88671875" style="1" customWidth="1"/>
    <col min="1475" max="1475" width="13.88671875" style="1" customWidth="1"/>
    <col min="1476" max="1476" width="38.6640625" style="1" customWidth="1"/>
    <col min="1477" max="1477" width="3" style="1" bestFit="1" customWidth="1"/>
    <col min="1478" max="1478" width="32.33203125" style="1" customWidth="1"/>
    <col min="1479" max="1479" width="46.33203125" style="1" customWidth="1"/>
    <col min="1480" max="1480" width="19" style="1" customWidth="1"/>
    <col min="1481" max="1481" width="0" style="1" hidden="1" customWidth="1"/>
    <col min="1482" max="1482" width="17.6640625" style="1" customWidth="1"/>
    <col min="1483" max="1483" width="0" style="1" hidden="1" customWidth="1"/>
    <col min="1484" max="1484" width="22.33203125" style="1" customWidth="1"/>
    <col min="1485" max="1485" width="5.33203125" style="1" customWidth="1"/>
    <col min="1486" max="1486" width="36.33203125" style="1" customWidth="1"/>
    <col min="1487" max="1487" width="5.6640625" style="1" customWidth="1"/>
    <col min="1488" max="1488" width="0" style="1" hidden="1" customWidth="1"/>
    <col min="1489" max="1489" width="20.6640625" style="1" customWidth="1"/>
    <col min="1490" max="1490" width="4.88671875" style="1" customWidth="1"/>
    <col min="1491" max="1491" width="0" style="1" hidden="1" customWidth="1"/>
    <col min="1492" max="1492" width="24.6640625" style="1" customWidth="1"/>
    <col min="1493" max="1493" width="12.33203125" style="1" customWidth="1"/>
    <col min="1494" max="1494" width="0" style="1" hidden="1" customWidth="1"/>
    <col min="1495" max="1495" width="3.44140625" style="1" customWidth="1"/>
    <col min="1496" max="1496" width="0" style="1" hidden="1" customWidth="1"/>
    <col min="1497" max="1497" width="17.6640625" style="1" customWidth="1"/>
    <col min="1498" max="1498" width="3.44140625" style="1" customWidth="1"/>
    <col min="1499" max="1499" width="0" style="1" hidden="1" customWidth="1"/>
    <col min="1500" max="1500" width="23.6640625" style="1" customWidth="1"/>
    <col min="1501" max="1501" width="10" style="1" customWidth="1"/>
    <col min="1502" max="1502" width="0" style="1" hidden="1" customWidth="1"/>
    <col min="1503" max="1504" width="14.6640625" style="1" customWidth="1"/>
    <col min="1505" max="1505" width="12.88671875" style="1" customWidth="1"/>
    <col min="1506" max="1506" width="3.33203125" style="1" customWidth="1"/>
    <col min="1507" max="1507" width="30.33203125" style="1" customWidth="1"/>
    <col min="1508" max="1508" width="5" style="1" customWidth="1"/>
    <col min="1509" max="1509" width="0" style="1" hidden="1" customWidth="1"/>
    <col min="1510" max="1510" width="14.33203125" style="1" customWidth="1"/>
    <col min="1511" max="1511" width="5.6640625" style="1" customWidth="1"/>
    <col min="1512" max="1512" width="0" style="1" hidden="1" customWidth="1"/>
    <col min="1513" max="1513" width="17.33203125" style="1" customWidth="1"/>
    <col min="1514" max="1514" width="12.6640625" style="1" customWidth="1"/>
    <col min="1515" max="1515" width="0" style="1" hidden="1" customWidth="1"/>
    <col min="1516" max="1516" width="5.33203125" style="1" customWidth="1"/>
    <col min="1517" max="1517" width="0" style="1" hidden="1" customWidth="1"/>
    <col min="1518" max="1518" width="17" style="1" customWidth="1"/>
    <col min="1519" max="1519" width="6.33203125" style="1" customWidth="1"/>
    <col min="1520" max="1520" width="0" style="1" hidden="1" customWidth="1"/>
    <col min="1521" max="1521" width="14.33203125" style="1" customWidth="1"/>
    <col min="1522" max="1522" width="7.5546875" style="1" customWidth="1"/>
    <col min="1523" max="1523" width="0" style="1" hidden="1" customWidth="1"/>
    <col min="1524" max="1525" width="14.33203125" style="1" customWidth="1"/>
    <col min="1526" max="1526" width="20.88671875" style="1" customWidth="1"/>
    <col min="1527" max="1527" width="14.44140625" style="1" customWidth="1"/>
    <col min="1528" max="1528" width="15" style="1" customWidth="1"/>
    <col min="1529" max="1529" width="2.6640625" style="1" customWidth="1"/>
    <col min="1530" max="1530" width="11.6640625" style="1" customWidth="1"/>
    <col min="1531" max="1531" width="11.5546875" style="1" customWidth="1"/>
    <col min="1532" max="1532" width="2.33203125" style="1" customWidth="1"/>
    <col min="1533" max="1533" width="41" style="1" customWidth="1"/>
    <col min="1534" max="1534" width="14.33203125" style="1" customWidth="1"/>
    <col min="1535" max="1536" width="11.5546875" style="1" customWidth="1"/>
    <col min="1537" max="1537" width="21.88671875" style="1" customWidth="1"/>
    <col min="1538" max="1729" width="11.44140625" style="1"/>
    <col min="1730" max="1730" width="21.88671875" style="1" customWidth="1"/>
    <col min="1731" max="1731" width="13.88671875" style="1" customWidth="1"/>
    <col min="1732" max="1732" width="38.6640625" style="1" customWidth="1"/>
    <col min="1733" max="1733" width="3" style="1" bestFit="1" customWidth="1"/>
    <col min="1734" max="1734" width="32.33203125" style="1" customWidth="1"/>
    <col min="1735" max="1735" width="46.33203125" style="1" customWidth="1"/>
    <col min="1736" max="1736" width="19" style="1" customWidth="1"/>
    <col min="1737" max="1737" width="0" style="1" hidden="1" customWidth="1"/>
    <col min="1738" max="1738" width="17.6640625" style="1" customWidth="1"/>
    <col min="1739" max="1739" width="0" style="1" hidden="1" customWidth="1"/>
    <col min="1740" max="1740" width="22.33203125" style="1" customWidth="1"/>
    <col min="1741" max="1741" width="5.33203125" style="1" customWidth="1"/>
    <col min="1742" max="1742" width="36.33203125" style="1" customWidth="1"/>
    <col min="1743" max="1743" width="5.6640625" style="1" customWidth="1"/>
    <col min="1744" max="1744" width="0" style="1" hidden="1" customWidth="1"/>
    <col min="1745" max="1745" width="20.6640625" style="1" customWidth="1"/>
    <col min="1746" max="1746" width="4.88671875" style="1" customWidth="1"/>
    <col min="1747" max="1747" width="0" style="1" hidden="1" customWidth="1"/>
    <col min="1748" max="1748" width="24.6640625" style="1" customWidth="1"/>
    <col min="1749" max="1749" width="12.33203125" style="1" customWidth="1"/>
    <col min="1750" max="1750" width="0" style="1" hidden="1" customWidth="1"/>
    <col min="1751" max="1751" width="3.44140625" style="1" customWidth="1"/>
    <col min="1752" max="1752" width="0" style="1" hidden="1" customWidth="1"/>
    <col min="1753" max="1753" width="17.6640625" style="1" customWidth="1"/>
    <col min="1754" max="1754" width="3.44140625" style="1" customWidth="1"/>
    <col min="1755" max="1755" width="0" style="1" hidden="1" customWidth="1"/>
    <col min="1756" max="1756" width="23.6640625" style="1" customWidth="1"/>
    <col min="1757" max="1757" width="10" style="1" customWidth="1"/>
    <col min="1758" max="1758" width="0" style="1" hidden="1" customWidth="1"/>
    <col min="1759" max="1760" width="14.6640625" style="1" customWidth="1"/>
    <col min="1761" max="1761" width="12.88671875" style="1" customWidth="1"/>
    <col min="1762" max="1762" width="3.33203125" style="1" customWidth="1"/>
    <col min="1763" max="1763" width="30.33203125" style="1" customWidth="1"/>
    <col min="1764" max="1764" width="5" style="1" customWidth="1"/>
    <col min="1765" max="1765" width="0" style="1" hidden="1" customWidth="1"/>
    <col min="1766" max="1766" width="14.33203125" style="1" customWidth="1"/>
    <col min="1767" max="1767" width="5.6640625" style="1" customWidth="1"/>
    <col min="1768" max="1768" width="0" style="1" hidden="1" customWidth="1"/>
    <col min="1769" max="1769" width="17.33203125" style="1" customWidth="1"/>
    <col min="1770" max="1770" width="12.6640625" style="1" customWidth="1"/>
    <col min="1771" max="1771" width="0" style="1" hidden="1" customWidth="1"/>
    <col min="1772" max="1772" width="5.33203125" style="1" customWidth="1"/>
    <col min="1773" max="1773" width="0" style="1" hidden="1" customWidth="1"/>
    <col min="1774" max="1774" width="17" style="1" customWidth="1"/>
    <col min="1775" max="1775" width="6.33203125" style="1" customWidth="1"/>
    <col min="1776" max="1776" width="0" style="1" hidden="1" customWidth="1"/>
    <col min="1777" max="1777" width="14.33203125" style="1" customWidth="1"/>
    <col min="1778" max="1778" width="7.5546875" style="1" customWidth="1"/>
    <col min="1779" max="1779" width="0" style="1" hidden="1" customWidth="1"/>
    <col min="1780" max="1781" width="14.33203125" style="1" customWidth="1"/>
    <col min="1782" max="1782" width="20.88671875" style="1" customWidth="1"/>
    <col min="1783" max="1783" width="14.44140625" style="1" customWidth="1"/>
    <col min="1784" max="1784" width="15" style="1" customWidth="1"/>
    <col min="1785" max="1785" width="2.6640625" style="1" customWidth="1"/>
    <col min="1786" max="1786" width="11.6640625" style="1" customWidth="1"/>
    <col min="1787" max="1787" width="11.5546875" style="1" customWidth="1"/>
    <col min="1788" max="1788" width="2.33203125" style="1" customWidth="1"/>
    <col min="1789" max="1789" width="41" style="1" customWidth="1"/>
    <col min="1790" max="1790" width="14.33203125" style="1" customWidth="1"/>
    <col min="1791" max="1792" width="11.5546875" style="1" customWidth="1"/>
    <col min="1793" max="1793" width="21.88671875" style="1" customWidth="1"/>
    <col min="1794" max="1985" width="11.44140625" style="1"/>
    <col min="1986" max="1986" width="21.88671875" style="1" customWidth="1"/>
    <col min="1987" max="1987" width="13.88671875" style="1" customWidth="1"/>
    <col min="1988" max="1988" width="38.6640625" style="1" customWidth="1"/>
    <col min="1989" max="1989" width="3" style="1" bestFit="1" customWidth="1"/>
    <col min="1990" max="1990" width="32.33203125" style="1" customWidth="1"/>
    <col min="1991" max="1991" width="46.33203125" style="1" customWidth="1"/>
    <col min="1992" max="1992" width="19" style="1" customWidth="1"/>
    <col min="1993" max="1993" width="0" style="1" hidden="1" customWidth="1"/>
    <col min="1994" max="1994" width="17.6640625" style="1" customWidth="1"/>
    <col min="1995" max="1995" width="0" style="1" hidden="1" customWidth="1"/>
    <col min="1996" max="1996" width="22.33203125" style="1" customWidth="1"/>
    <col min="1997" max="1997" width="5.33203125" style="1" customWidth="1"/>
    <col min="1998" max="1998" width="36.33203125" style="1" customWidth="1"/>
    <col min="1999" max="1999" width="5.6640625" style="1" customWidth="1"/>
    <col min="2000" max="2000" width="0" style="1" hidden="1" customWidth="1"/>
    <col min="2001" max="2001" width="20.6640625" style="1" customWidth="1"/>
    <col min="2002" max="2002" width="4.88671875" style="1" customWidth="1"/>
    <col min="2003" max="2003" width="0" style="1" hidden="1" customWidth="1"/>
    <col min="2004" max="2004" width="24.6640625" style="1" customWidth="1"/>
    <col min="2005" max="2005" width="12.33203125" style="1" customWidth="1"/>
    <col min="2006" max="2006" width="0" style="1" hidden="1" customWidth="1"/>
    <col min="2007" max="2007" width="3.44140625" style="1" customWidth="1"/>
    <col min="2008" max="2008" width="0" style="1" hidden="1" customWidth="1"/>
    <col min="2009" max="2009" width="17.6640625" style="1" customWidth="1"/>
    <col min="2010" max="2010" width="3.44140625" style="1" customWidth="1"/>
    <col min="2011" max="2011" width="0" style="1" hidden="1" customWidth="1"/>
    <col min="2012" max="2012" width="23.6640625" style="1" customWidth="1"/>
    <col min="2013" max="2013" width="10" style="1" customWidth="1"/>
    <col min="2014" max="2014" width="0" style="1" hidden="1" customWidth="1"/>
    <col min="2015" max="2016" width="14.6640625" style="1" customWidth="1"/>
    <col min="2017" max="2017" width="12.88671875" style="1" customWidth="1"/>
    <col min="2018" max="2018" width="3.33203125" style="1" customWidth="1"/>
    <col min="2019" max="2019" width="30.33203125" style="1" customWidth="1"/>
    <col min="2020" max="2020" width="5" style="1" customWidth="1"/>
    <col min="2021" max="2021" width="0" style="1" hidden="1" customWidth="1"/>
    <col min="2022" max="2022" width="14.33203125" style="1" customWidth="1"/>
    <col min="2023" max="2023" width="5.6640625" style="1" customWidth="1"/>
    <col min="2024" max="2024" width="0" style="1" hidden="1" customWidth="1"/>
    <col min="2025" max="2025" width="17.33203125" style="1" customWidth="1"/>
    <col min="2026" max="2026" width="12.6640625" style="1" customWidth="1"/>
    <col min="2027" max="2027" width="0" style="1" hidden="1" customWidth="1"/>
    <col min="2028" max="2028" width="5.33203125" style="1" customWidth="1"/>
    <col min="2029" max="2029" width="0" style="1" hidden="1" customWidth="1"/>
    <col min="2030" max="2030" width="17" style="1" customWidth="1"/>
    <col min="2031" max="2031" width="6.33203125" style="1" customWidth="1"/>
    <col min="2032" max="2032" width="0" style="1" hidden="1" customWidth="1"/>
    <col min="2033" max="2033" width="14.33203125" style="1" customWidth="1"/>
    <col min="2034" max="2034" width="7.5546875" style="1" customWidth="1"/>
    <col min="2035" max="2035" width="0" style="1" hidden="1" customWidth="1"/>
    <col min="2036" max="2037" width="14.33203125" style="1" customWidth="1"/>
    <col min="2038" max="2038" width="20.88671875" style="1" customWidth="1"/>
    <col min="2039" max="2039" width="14.44140625" style="1" customWidth="1"/>
    <col min="2040" max="2040" width="15" style="1" customWidth="1"/>
    <col min="2041" max="2041" width="2.6640625" style="1" customWidth="1"/>
    <col min="2042" max="2042" width="11.6640625" style="1" customWidth="1"/>
    <col min="2043" max="2043" width="11.5546875" style="1" customWidth="1"/>
    <col min="2044" max="2044" width="2.33203125" style="1" customWidth="1"/>
    <col min="2045" max="2045" width="41" style="1" customWidth="1"/>
    <col min="2046" max="2046" width="14.33203125" style="1" customWidth="1"/>
    <col min="2047" max="2048" width="11.5546875" style="1" customWidth="1"/>
    <col min="2049" max="2049" width="21.88671875" style="1" customWidth="1"/>
    <col min="2050" max="2241" width="11.44140625" style="1"/>
    <col min="2242" max="2242" width="21.88671875" style="1" customWidth="1"/>
    <col min="2243" max="2243" width="13.88671875" style="1" customWidth="1"/>
    <col min="2244" max="2244" width="38.6640625" style="1" customWidth="1"/>
    <col min="2245" max="2245" width="3" style="1" bestFit="1" customWidth="1"/>
    <col min="2246" max="2246" width="32.33203125" style="1" customWidth="1"/>
    <col min="2247" max="2247" width="46.33203125" style="1" customWidth="1"/>
    <col min="2248" max="2248" width="19" style="1" customWidth="1"/>
    <col min="2249" max="2249" width="0" style="1" hidden="1" customWidth="1"/>
    <col min="2250" max="2250" width="17.6640625" style="1" customWidth="1"/>
    <col min="2251" max="2251" width="0" style="1" hidden="1" customWidth="1"/>
    <col min="2252" max="2252" width="22.33203125" style="1" customWidth="1"/>
    <col min="2253" max="2253" width="5.33203125" style="1" customWidth="1"/>
    <col min="2254" max="2254" width="36.33203125" style="1" customWidth="1"/>
    <col min="2255" max="2255" width="5.6640625" style="1" customWidth="1"/>
    <col min="2256" max="2256" width="0" style="1" hidden="1" customWidth="1"/>
    <col min="2257" max="2257" width="20.6640625" style="1" customWidth="1"/>
    <col min="2258" max="2258" width="4.88671875" style="1" customWidth="1"/>
    <col min="2259" max="2259" width="0" style="1" hidden="1" customWidth="1"/>
    <col min="2260" max="2260" width="24.6640625" style="1" customWidth="1"/>
    <col min="2261" max="2261" width="12.33203125" style="1" customWidth="1"/>
    <col min="2262" max="2262" width="0" style="1" hidden="1" customWidth="1"/>
    <col min="2263" max="2263" width="3.44140625" style="1" customWidth="1"/>
    <col min="2264" max="2264" width="0" style="1" hidden="1" customWidth="1"/>
    <col min="2265" max="2265" width="17.6640625" style="1" customWidth="1"/>
    <col min="2266" max="2266" width="3.44140625" style="1" customWidth="1"/>
    <col min="2267" max="2267" width="0" style="1" hidden="1" customWidth="1"/>
    <col min="2268" max="2268" width="23.6640625" style="1" customWidth="1"/>
    <col min="2269" max="2269" width="10" style="1" customWidth="1"/>
    <col min="2270" max="2270" width="0" style="1" hidden="1" customWidth="1"/>
    <col min="2271" max="2272" width="14.6640625" style="1" customWidth="1"/>
    <col min="2273" max="2273" width="12.88671875" style="1" customWidth="1"/>
    <col min="2274" max="2274" width="3.33203125" style="1" customWidth="1"/>
    <col min="2275" max="2275" width="30.33203125" style="1" customWidth="1"/>
    <col min="2276" max="2276" width="5" style="1" customWidth="1"/>
    <col min="2277" max="2277" width="0" style="1" hidden="1" customWidth="1"/>
    <col min="2278" max="2278" width="14.33203125" style="1" customWidth="1"/>
    <col min="2279" max="2279" width="5.6640625" style="1" customWidth="1"/>
    <col min="2280" max="2280" width="0" style="1" hidden="1" customWidth="1"/>
    <col min="2281" max="2281" width="17.33203125" style="1" customWidth="1"/>
    <col min="2282" max="2282" width="12.6640625" style="1" customWidth="1"/>
    <col min="2283" max="2283" width="0" style="1" hidden="1" customWidth="1"/>
    <col min="2284" max="2284" width="5.33203125" style="1" customWidth="1"/>
    <col min="2285" max="2285" width="0" style="1" hidden="1" customWidth="1"/>
    <col min="2286" max="2286" width="17" style="1" customWidth="1"/>
    <col min="2287" max="2287" width="6.33203125" style="1" customWidth="1"/>
    <col min="2288" max="2288" width="0" style="1" hidden="1" customWidth="1"/>
    <col min="2289" max="2289" width="14.33203125" style="1" customWidth="1"/>
    <col min="2290" max="2290" width="7.5546875" style="1" customWidth="1"/>
    <col min="2291" max="2291" width="0" style="1" hidden="1" customWidth="1"/>
    <col min="2292" max="2293" width="14.33203125" style="1" customWidth="1"/>
    <col min="2294" max="2294" width="20.88671875" style="1" customWidth="1"/>
    <col min="2295" max="2295" width="14.44140625" style="1" customWidth="1"/>
    <col min="2296" max="2296" width="15" style="1" customWidth="1"/>
    <col min="2297" max="2297" width="2.6640625" style="1" customWidth="1"/>
    <col min="2298" max="2298" width="11.6640625" style="1" customWidth="1"/>
    <col min="2299" max="2299" width="11.5546875" style="1" customWidth="1"/>
    <col min="2300" max="2300" width="2.33203125" style="1" customWidth="1"/>
    <col min="2301" max="2301" width="41" style="1" customWidth="1"/>
    <col min="2302" max="2302" width="14.33203125" style="1" customWidth="1"/>
    <col min="2303" max="2304" width="11.5546875" style="1" customWidth="1"/>
    <col min="2305" max="2305" width="21.88671875" style="1" customWidth="1"/>
    <col min="2306" max="2497" width="11.44140625" style="1"/>
    <col min="2498" max="2498" width="21.88671875" style="1" customWidth="1"/>
    <col min="2499" max="2499" width="13.88671875" style="1" customWidth="1"/>
    <col min="2500" max="2500" width="38.6640625" style="1" customWidth="1"/>
    <col min="2501" max="2501" width="3" style="1" bestFit="1" customWidth="1"/>
    <col min="2502" max="2502" width="32.33203125" style="1" customWidth="1"/>
    <col min="2503" max="2503" width="46.33203125" style="1" customWidth="1"/>
    <col min="2504" max="2504" width="19" style="1" customWidth="1"/>
    <col min="2505" max="2505" width="0" style="1" hidden="1" customWidth="1"/>
    <col min="2506" max="2506" width="17.6640625" style="1" customWidth="1"/>
    <col min="2507" max="2507" width="0" style="1" hidden="1" customWidth="1"/>
    <col min="2508" max="2508" width="22.33203125" style="1" customWidth="1"/>
    <col min="2509" max="2509" width="5.33203125" style="1" customWidth="1"/>
    <col min="2510" max="2510" width="36.33203125" style="1" customWidth="1"/>
    <col min="2511" max="2511" width="5.6640625" style="1" customWidth="1"/>
    <col min="2512" max="2512" width="0" style="1" hidden="1" customWidth="1"/>
    <col min="2513" max="2513" width="20.6640625" style="1" customWidth="1"/>
    <col min="2514" max="2514" width="4.88671875" style="1" customWidth="1"/>
    <col min="2515" max="2515" width="0" style="1" hidden="1" customWidth="1"/>
    <col min="2516" max="2516" width="24.6640625" style="1" customWidth="1"/>
    <col min="2517" max="2517" width="12.33203125" style="1" customWidth="1"/>
    <col min="2518" max="2518" width="0" style="1" hidden="1" customWidth="1"/>
    <col min="2519" max="2519" width="3.44140625" style="1" customWidth="1"/>
    <col min="2520" max="2520" width="0" style="1" hidden="1" customWidth="1"/>
    <col min="2521" max="2521" width="17.6640625" style="1" customWidth="1"/>
    <col min="2522" max="2522" width="3.44140625" style="1" customWidth="1"/>
    <col min="2523" max="2523" width="0" style="1" hidden="1" customWidth="1"/>
    <col min="2524" max="2524" width="23.6640625" style="1" customWidth="1"/>
    <col min="2525" max="2525" width="10" style="1" customWidth="1"/>
    <col min="2526" max="2526" width="0" style="1" hidden="1" customWidth="1"/>
    <col min="2527" max="2528" width="14.6640625" style="1" customWidth="1"/>
    <col min="2529" max="2529" width="12.88671875" style="1" customWidth="1"/>
    <col min="2530" max="2530" width="3.33203125" style="1" customWidth="1"/>
    <col min="2531" max="2531" width="30.33203125" style="1" customWidth="1"/>
    <col min="2532" max="2532" width="5" style="1" customWidth="1"/>
    <col min="2533" max="2533" width="0" style="1" hidden="1" customWidth="1"/>
    <col min="2534" max="2534" width="14.33203125" style="1" customWidth="1"/>
    <col min="2535" max="2535" width="5.6640625" style="1" customWidth="1"/>
    <col min="2536" max="2536" width="0" style="1" hidden="1" customWidth="1"/>
    <col min="2537" max="2537" width="17.33203125" style="1" customWidth="1"/>
    <col min="2538" max="2538" width="12.6640625" style="1" customWidth="1"/>
    <col min="2539" max="2539" width="0" style="1" hidden="1" customWidth="1"/>
    <col min="2540" max="2540" width="5.33203125" style="1" customWidth="1"/>
    <col min="2541" max="2541" width="0" style="1" hidden="1" customWidth="1"/>
    <col min="2542" max="2542" width="17" style="1" customWidth="1"/>
    <col min="2543" max="2543" width="6.33203125" style="1" customWidth="1"/>
    <col min="2544" max="2544" width="0" style="1" hidden="1" customWidth="1"/>
    <col min="2545" max="2545" width="14.33203125" style="1" customWidth="1"/>
    <col min="2546" max="2546" width="7.5546875" style="1" customWidth="1"/>
    <col min="2547" max="2547" width="0" style="1" hidden="1" customWidth="1"/>
    <col min="2548" max="2549" width="14.33203125" style="1" customWidth="1"/>
    <col min="2550" max="2550" width="20.88671875" style="1" customWidth="1"/>
    <col min="2551" max="2551" width="14.44140625" style="1" customWidth="1"/>
    <col min="2552" max="2552" width="15" style="1" customWidth="1"/>
    <col min="2553" max="2553" width="2.6640625" style="1" customWidth="1"/>
    <col min="2554" max="2554" width="11.6640625" style="1" customWidth="1"/>
    <col min="2555" max="2555" width="11.5546875" style="1" customWidth="1"/>
    <col min="2556" max="2556" width="2.33203125" style="1" customWidth="1"/>
    <col min="2557" max="2557" width="41" style="1" customWidth="1"/>
    <col min="2558" max="2558" width="14.33203125" style="1" customWidth="1"/>
    <col min="2559" max="2560" width="11.5546875" style="1" customWidth="1"/>
    <col min="2561" max="2561" width="21.88671875" style="1" customWidth="1"/>
    <col min="2562" max="2753" width="11.44140625" style="1"/>
    <col min="2754" max="2754" width="21.88671875" style="1" customWidth="1"/>
    <col min="2755" max="2755" width="13.88671875" style="1" customWidth="1"/>
    <col min="2756" max="2756" width="38.6640625" style="1" customWidth="1"/>
    <col min="2757" max="2757" width="3" style="1" bestFit="1" customWidth="1"/>
    <col min="2758" max="2758" width="32.33203125" style="1" customWidth="1"/>
    <col min="2759" max="2759" width="46.33203125" style="1" customWidth="1"/>
    <col min="2760" max="2760" width="19" style="1" customWidth="1"/>
    <col min="2761" max="2761" width="0" style="1" hidden="1" customWidth="1"/>
    <col min="2762" max="2762" width="17.6640625" style="1" customWidth="1"/>
    <col min="2763" max="2763" width="0" style="1" hidden="1" customWidth="1"/>
    <col min="2764" max="2764" width="22.33203125" style="1" customWidth="1"/>
    <col min="2765" max="2765" width="5.33203125" style="1" customWidth="1"/>
    <col min="2766" max="2766" width="36.33203125" style="1" customWidth="1"/>
    <col min="2767" max="2767" width="5.6640625" style="1" customWidth="1"/>
    <col min="2768" max="2768" width="0" style="1" hidden="1" customWidth="1"/>
    <col min="2769" max="2769" width="20.6640625" style="1" customWidth="1"/>
    <col min="2770" max="2770" width="4.88671875" style="1" customWidth="1"/>
    <col min="2771" max="2771" width="0" style="1" hidden="1" customWidth="1"/>
    <col min="2772" max="2772" width="24.6640625" style="1" customWidth="1"/>
    <col min="2773" max="2773" width="12.33203125" style="1" customWidth="1"/>
    <col min="2774" max="2774" width="0" style="1" hidden="1" customWidth="1"/>
    <col min="2775" max="2775" width="3.44140625" style="1" customWidth="1"/>
    <col min="2776" max="2776" width="0" style="1" hidden="1" customWidth="1"/>
    <col min="2777" max="2777" width="17.6640625" style="1" customWidth="1"/>
    <col min="2778" max="2778" width="3.44140625" style="1" customWidth="1"/>
    <col min="2779" max="2779" width="0" style="1" hidden="1" customWidth="1"/>
    <col min="2780" max="2780" width="23.6640625" style="1" customWidth="1"/>
    <col min="2781" max="2781" width="10" style="1" customWidth="1"/>
    <col min="2782" max="2782" width="0" style="1" hidden="1" customWidth="1"/>
    <col min="2783" max="2784" width="14.6640625" style="1" customWidth="1"/>
    <col min="2785" max="2785" width="12.88671875" style="1" customWidth="1"/>
    <col min="2786" max="2786" width="3.33203125" style="1" customWidth="1"/>
    <col min="2787" max="2787" width="30.33203125" style="1" customWidth="1"/>
    <col min="2788" max="2788" width="5" style="1" customWidth="1"/>
    <col min="2789" max="2789" width="0" style="1" hidden="1" customWidth="1"/>
    <col min="2790" max="2790" width="14.33203125" style="1" customWidth="1"/>
    <col min="2791" max="2791" width="5.6640625" style="1" customWidth="1"/>
    <col min="2792" max="2792" width="0" style="1" hidden="1" customWidth="1"/>
    <col min="2793" max="2793" width="17.33203125" style="1" customWidth="1"/>
    <col min="2794" max="2794" width="12.6640625" style="1" customWidth="1"/>
    <col min="2795" max="2795" width="0" style="1" hidden="1" customWidth="1"/>
    <col min="2796" max="2796" width="5.33203125" style="1" customWidth="1"/>
    <col min="2797" max="2797" width="0" style="1" hidden="1" customWidth="1"/>
    <col min="2798" max="2798" width="17" style="1" customWidth="1"/>
    <col min="2799" max="2799" width="6.33203125" style="1" customWidth="1"/>
    <col min="2800" max="2800" width="0" style="1" hidden="1" customWidth="1"/>
    <col min="2801" max="2801" width="14.33203125" style="1" customWidth="1"/>
    <col min="2802" max="2802" width="7.5546875" style="1" customWidth="1"/>
    <col min="2803" max="2803" width="0" style="1" hidden="1" customWidth="1"/>
    <col min="2804" max="2805" width="14.33203125" style="1" customWidth="1"/>
    <col min="2806" max="2806" width="20.88671875" style="1" customWidth="1"/>
    <col min="2807" max="2807" width="14.44140625" style="1" customWidth="1"/>
    <col min="2808" max="2808" width="15" style="1" customWidth="1"/>
    <col min="2809" max="2809" width="2.6640625" style="1" customWidth="1"/>
    <col min="2810" max="2810" width="11.6640625" style="1" customWidth="1"/>
    <col min="2811" max="2811" width="11.5546875" style="1" customWidth="1"/>
    <col min="2812" max="2812" width="2.33203125" style="1" customWidth="1"/>
    <col min="2813" max="2813" width="41" style="1" customWidth="1"/>
    <col min="2814" max="2814" width="14.33203125" style="1" customWidth="1"/>
    <col min="2815" max="2816" width="11.5546875" style="1" customWidth="1"/>
    <col min="2817" max="2817" width="21.88671875" style="1" customWidth="1"/>
    <col min="2818" max="3009" width="11.44140625" style="1"/>
    <col min="3010" max="3010" width="21.88671875" style="1" customWidth="1"/>
    <col min="3011" max="3011" width="13.88671875" style="1" customWidth="1"/>
    <col min="3012" max="3012" width="38.6640625" style="1" customWidth="1"/>
    <col min="3013" max="3013" width="3" style="1" bestFit="1" customWidth="1"/>
    <col min="3014" max="3014" width="32.33203125" style="1" customWidth="1"/>
    <col min="3015" max="3015" width="46.33203125" style="1" customWidth="1"/>
    <col min="3016" max="3016" width="19" style="1" customWidth="1"/>
    <col min="3017" max="3017" width="0" style="1" hidden="1" customWidth="1"/>
    <col min="3018" max="3018" width="17.6640625" style="1" customWidth="1"/>
    <col min="3019" max="3019" width="0" style="1" hidden="1" customWidth="1"/>
    <col min="3020" max="3020" width="22.33203125" style="1" customWidth="1"/>
    <col min="3021" max="3021" width="5.33203125" style="1" customWidth="1"/>
    <col min="3022" max="3022" width="36.33203125" style="1" customWidth="1"/>
    <col min="3023" max="3023" width="5.6640625" style="1" customWidth="1"/>
    <col min="3024" max="3024" width="0" style="1" hidden="1" customWidth="1"/>
    <col min="3025" max="3025" width="20.6640625" style="1" customWidth="1"/>
    <col min="3026" max="3026" width="4.88671875" style="1" customWidth="1"/>
    <col min="3027" max="3027" width="0" style="1" hidden="1" customWidth="1"/>
    <col min="3028" max="3028" width="24.6640625" style="1" customWidth="1"/>
    <col min="3029" max="3029" width="12.33203125" style="1" customWidth="1"/>
    <col min="3030" max="3030" width="0" style="1" hidden="1" customWidth="1"/>
    <col min="3031" max="3031" width="3.44140625" style="1" customWidth="1"/>
    <col min="3032" max="3032" width="0" style="1" hidden="1" customWidth="1"/>
    <col min="3033" max="3033" width="17.6640625" style="1" customWidth="1"/>
    <col min="3034" max="3034" width="3.44140625" style="1" customWidth="1"/>
    <col min="3035" max="3035" width="0" style="1" hidden="1" customWidth="1"/>
    <col min="3036" max="3036" width="23.6640625" style="1" customWidth="1"/>
    <col min="3037" max="3037" width="10" style="1" customWidth="1"/>
    <col min="3038" max="3038" width="0" style="1" hidden="1" customWidth="1"/>
    <col min="3039" max="3040" width="14.6640625" style="1" customWidth="1"/>
    <col min="3041" max="3041" width="12.88671875" style="1" customWidth="1"/>
    <col min="3042" max="3042" width="3.33203125" style="1" customWidth="1"/>
    <col min="3043" max="3043" width="30.33203125" style="1" customWidth="1"/>
    <col min="3044" max="3044" width="5" style="1" customWidth="1"/>
    <col min="3045" max="3045" width="0" style="1" hidden="1" customWidth="1"/>
    <col min="3046" max="3046" width="14.33203125" style="1" customWidth="1"/>
    <col min="3047" max="3047" width="5.6640625" style="1" customWidth="1"/>
    <col min="3048" max="3048" width="0" style="1" hidden="1" customWidth="1"/>
    <col min="3049" max="3049" width="17.33203125" style="1" customWidth="1"/>
    <col min="3050" max="3050" width="12.6640625" style="1" customWidth="1"/>
    <col min="3051" max="3051" width="0" style="1" hidden="1" customWidth="1"/>
    <col min="3052" max="3052" width="5.33203125" style="1" customWidth="1"/>
    <col min="3053" max="3053" width="0" style="1" hidden="1" customWidth="1"/>
    <col min="3054" max="3054" width="17" style="1" customWidth="1"/>
    <col min="3055" max="3055" width="6.33203125" style="1" customWidth="1"/>
    <col min="3056" max="3056" width="0" style="1" hidden="1" customWidth="1"/>
    <col min="3057" max="3057" width="14.33203125" style="1" customWidth="1"/>
    <col min="3058" max="3058" width="7.5546875" style="1" customWidth="1"/>
    <col min="3059" max="3059" width="0" style="1" hidden="1" customWidth="1"/>
    <col min="3060" max="3061" width="14.33203125" style="1" customWidth="1"/>
    <col min="3062" max="3062" width="20.88671875" style="1" customWidth="1"/>
    <col min="3063" max="3063" width="14.44140625" style="1" customWidth="1"/>
    <col min="3064" max="3064" width="15" style="1" customWidth="1"/>
    <col min="3065" max="3065" width="2.6640625" style="1" customWidth="1"/>
    <col min="3066" max="3066" width="11.6640625" style="1" customWidth="1"/>
    <col min="3067" max="3067" width="11.5546875" style="1" customWidth="1"/>
    <col min="3068" max="3068" width="2.33203125" style="1" customWidth="1"/>
    <col min="3069" max="3069" width="41" style="1" customWidth="1"/>
    <col min="3070" max="3070" width="14.33203125" style="1" customWidth="1"/>
    <col min="3071" max="3072" width="11.5546875" style="1" customWidth="1"/>
    <col min="3073" max="3073" width="21.88671875" style="1" customWidth="1"/>
    <col min="3074" max="3265" width="11.44140625" style="1"/>
    <col min="3266" max="3266" width="21.88671875" style="1" customWidth="1"/>
    <col min="3267" max="3267" width="13.88671875" style="1" customWidth="1"/>
    <col min="3268" max="3268" width="38.6640625" style="1" customWidth="1"/>
    <col min="3269" max="3269" width="3" style="1" bestFit="1" customWidth="1"/>
    <col min="3270" max="3270" width="32.33203125" style="1" customWidth="1"/>
    <col min="3271" max="3271" width="46.33203125" style="1" customWidth="1"/>
    <col min="3272" max="3272" width="19" style="1" customWidth="1"/>
    <col min="3273" max="3273" width="0" style="1" hidden="1" customWidth="1"/>
    <col min="3274" max="3274" width="17.6640625" style="1" customWidth="1"/>
    <col min="3275" max="3275" width="0" style="1" hidden="1" customWidth="1"/>
    <col min="3276" max="3276" width="22.33203125" style="1" customWidth="1"/>
    <col min="3277" max="3277" width="5.33203125" style="1" customWidth="1"/>
    <col min="3278" max="3278" width="36.33203125" style="1" customWidth="1"/>
    <col min="3279" max="3279" width="5.6640625" style="1" customWidth="1"/>
    <col min="3280" max="3280" width="0" style="1" hidden="1" customWidth="1"/>
    <col min="3281" max="3281" width="20.6640625" style="1" customWidth="1"/>
    <col min="3282" max="3282" width="4.88671875" style="1" customWidth="1"/>
    <col min="3283" max="3283" width="0" style="1" hidden="1" customWidth="1"/>
    <col min="3284" max="3284" width="24.6640625" style="1" customWidth="1"/>
    <col min="3285" max="3285" width="12.33203125" style="1" customWidth="1"/>
    <col min="3286" max="3286" width="0" style="1" hidden="1" customWidth="1"/>
    <col min="3287" max="3287" width="3.44140625" style="1" customWidth="1"/>
    <col min="3288" max="3288" width="0" style="1" hidden="1" customWidth="1"/>
    <col min="3289" max="3289" width="17.6640625" style="1" customWidth="1"/>
    <col min="3290" max="3290" width="3.44140625" style="1" customWidth="1"/>
    <col min="3291" max="3291" width="0" style="1" hidden="1" customWidth="1"/>
    <col min="3292" max="3292" width="23.6640625" style="1" customWidth="1"/>
    <col min="3293" max="3293" width="10" style="1" customWidth="1"/>
    <col min="3294" max="3294" width="0" style="1" hidden="1" customWidth="1"/>
    <col min="3295" max="3296" width="14.6640625" style="1" customWidth="1"/>
    <col min="3297" max="3297" width="12.88671875" style="1" customWidth="1"/>
    <col min="3298" max="3298" width="3.33203125" style="1" customWidth="1"/>
    <col min="3299" max="3299" width="30.33203125" style="1" customWidth="1"/>
    <col min="3300" max="3300" width="5" style="1" customWidth="1"/>
    <col min="3301" max="3301" width="0" style="1" hidden="1" customWidth="1"/>
    <col min="3302" max="3302" width="14.33203125" style="1" customWidth="1"/>
    <col min="3303" max="3303" width="5.6640625" style="1" customWidth="1"/>
    <col min="3304" max="3304" width="0" style="1" hidden="1" customWidth="1"/>
    <col min="3305" max="3305" width="17.33203125" style="1" customWidth="1"/>
    <col min="3306" max="3306" width="12.6640625" style="1" customWidth="1"/>
    <col min="3307" max="3307" width="0" style="1" hidden="1" customWidth="1"/>
    <col min="3308" max="3308" width="5.33203125" style="1" customWidth="1"/>
    <col min="3309" max="3309" width="0" style="1" hidden="1" customWidth="1"/>
    <col min="3310" max="3310" width="17" style="1" customWidth="1"/>
    <col min="3311" max="3311" width="6.33203125" style="1" customWidth="1"/>
    <col min="3312" max="3312" width="0" style="1" hidden="1" customWidth="1"/>
    <col min="3313" max="3313" width="14.33203125" style="1" customWidth="1"/>
    <col min="3314" max="3314" width="7.5546875" style="1" customWidth="1"/>
    <col min="3315" max="3315" width="0" style="1" hidden="1" customWidth="1"/>
    <col min="3316" max="3317" width="14.33203125" style="1" customWidth="1"/>
    <col min="3318" max="3318" width="20.88671875" style="1" customWidth="1"/>
    <col min="3319" max="3319" width="14.44140625" style="1" customWidth="1"/>
    <col min="3320" max="3320" width="15" style="1" customWidth="1"/>
    <col min="3321" max="3321" width="2.6640625" style="1" customWidth="1"/>
    <col min="3322" max="3322" width="11.6640625" style="1" customWidth="1"/>
    <col min="3323" max="3323" width="11.5546875" style="1" customWidth="1"/>
    <col min="3324" max="3324" width="2.33203125" style="1" customWidth="1"/>
    <col min="3325" max="3325" width="41" style="1" customWidth="1"/>
    <col min="3326" max="3326" width="14.33203125" style="1" customWidth="1"/>
    <col min="3327" max="3328" width="11.5546875" style="1" customWidth="1"/>
    <col min="3329" max="3329" width="21.88671875" style="1" customWidth="1"/>
    <col min="3330" max="3521" width="11.44140625" style="1"/>
    <col min="3522" max="3522" width="21.88671875" style="1" customWidth="1"/>
    <col min="3523" max="3523" width="13.88671875" style="1" customWidth="1"/>
    <col min="3524" max="3524" width="38.6640625" style="1" customWidth="1"/>
    <col min="3525" max="3525" width="3" style="1" bestFit="1" customWidth="1"/>
    <col min="3526" max="3526" width="32.33203125" style="1" customWidth="1"/>
    <col min="3527" max="3527" width="46.33203125" style="1" customWidth="1"/>
    <col min="3528" max="3528" width="19" style="1" customWidth="1"/>
    <col min="3529" max="3529" width="0" style="1" hidden="1" customWidth="1"/>
    <col min="3530" max="3530" width="17.6640625" style="1" customWidth="1"/>
    <col min="3531" max="3531" width="0" style="1" hidden="1" customWidth="1"/>
    <col min="3532" max="3532" width="22.33203125" style="1" customWidth="1"/>
    <col min="3533" max="3533" width="5.33203125" style="1" customWidth="1"/>
    <col min="3534" max="3534" width="36.33203125" style="1" customWidth="1"/>
    <col min="3535" max="3535" width="5.6640625" style="1" customWidth="1"/>
    <col min="3536" max="3536" width="0" style="1" hidden="1" customWidth="1"/>
    <col min="3537" max="3537" width="20.6640625" style="1" customWidth="1"/>
    <col min="3538" max="3538" width="4.88671875" style="1" customWidth="1"/>
    <col min="3539" max="3539" width="0" style="1" hidden="1" customWidth="1"/>
    <col min="3540" max="3540" width="24.6640625" style="1" customWidth="1"/>
    <col min="3541" max="3541" width="12.33203125" style="1" customWidth="1"/>
    <col min="3542" max="3542" width="0" style="1" hidden="1" customWidth="1"/>
    <col min="3543" max="3543" width="3.44140625" style="1" customWidth="1"/>
    <col min="3544" max="3544" width="0" style="1" hidden="1" customWidth="1"/>
    <col min="3545" max="3545" width="17.6640625" style="1" customWidth="1"/>
    <col min="3546" max="3546" width="3.44140625" style="1" customWidth="1"/>
    <col min="3547" max="3547" width="0" style="1" hidden="1" customWidth="1"/>
    <col min="3548" max="3548" width="23.6640625" style="1" customWidth="1"/>
    <col min="3549" max="3549" width="10" style="1" customWidth="1"/>
    <col min="3550" max="3550" width="0" style="1" hidden="1" customWidth="1"/>
    <col min="3551" max="3552" width="14.6640625" style="1" customWidth="1"/>
    <col min="3553" max="3553" width="12.88671875" style="1" customWidth="1"/>
    <col min="3554" max="3554" width="3.33203125" style="1" customWidth="1"/>
    <col min="3555" max="3555" width="30.33203125" style="1" customWidth="1"/>
    <col min="3556" max="3556" width="5" style="1" customWidth="1"/>
    <col min="3557" max="3557" width="0" style="1" hidden="1" customWidth="1"/>
    <col min="3558" max="3558" width="14.33203125" style="1" customWidth="1"/>
    <col min="3559" max="3559" width="5.6640625" style="1" customWidth="1"/>
    <col min="3560" max="3560" width="0" style="1" hidden="1" customWidth="1"/>
    <col min="3561" max="3561" width="17.33203125" style="1" customWidth="1"/>
    <col min="3562" max="3562" width="12.6640625" style="1" customWidth="1"/>
    <col min="3563" max="3563" width="0" style="1" hidden="1" customWidth="1"/>
    <col min="3564" max="3564" width="5.33203125" style="1" customWidth="1"/>
    <col min="3565" max="3565" width="0" style="1" hidden="1" customWidth="1"/>
    <col min="3566" max="3566" width="17" style="1" customWidth="1"/>
    <col min="3567" max="3567" width="6.33203125" style="1" customWidth="1"/>
    <col min="3568" max="3568" width="0" style="1" hidden="1" customWidth="1"/>
    <col min="3569" max="3569" width="14.33203125" style="1" customWidth="1"/>
    <col min="3570" max="3570" width="7.5546875" style="1" customWidth="1"/>
    <col min="3571" max="3571" width="0" style="1" hidden="1" customWidth="1"/>
    <col min="3572" max="3573" width="14.33203125" style="1" customWidth="1"/>
    <col min="3574" max="3574" width="20.88671875" style="1" customWidth="1"/>
    <col min="3575" max="3575" width="14.44140625" style="1" customWidth="1"/>
    <col min="3576" max="3576" width="15" style="1" customWidth="1"/>
    <col min="3577" max="3577" width="2.6640625" style="1" customWidth="1"/>
    <col min="3578" max="3578" width="11.6640625" style="1" customWidth="1"/>
    <col min="3579" max="3579" width="11.5546875" style="1" customWidth="1"/>
    <col min="3580" max="3580" width="2.33203125" style="1" customWidth="1"/>
    <col min="3581" max="3581" width="41" style="1" customWidth="1"/>
    <col min="3582" max="3582" width="14.33203125" style="1" customWidth="1"/>
    <col min="3583" max="3584" width="11.5546875" style="1" customWidth="1"/>
    <col min="3585" max="3585" width="21.88671875" style="1" customWidth="1"/>
    <col min="3586" max="3777" width="11.44140625" style="1"/>
    <col min="3778" max="3778" width="21.88671875" style="1" customWidth="1"/>
    <col min="3779" max="3779" width="13.88671875" style="1" customWidth="1"/>
    <col min="3780" max="3780" width="38.6640625" style="1" customWidth="1"/>
    <col min="3781" max="3781" width="3" style="1" bestFit="1" customWidth="1"/>
    <col min="3782" max="3782" width="32.33203125" style="1" customWidth="1"/>
    <col min="3783" max="3783" width="46.33203125" style="1" customWidth="1"/>
    <col min="3784" max="3784" width="19" style="1" customWidth="1"/>
    <col min="3785" max="3785" width="0" style="1" hidden="1" customWidth="1"/>
    <col min="3786" max="3786" width="17.6640625" style="1" customWidth="1"/>
    <col min="3787" max="3787" width="0" style="1" hidden="1" customWidth="1"/>
    <col min="3788" max="3788" width="22.33203125" style="1" customWidth="1"/>
    <col min="3789" max="3789" width="5.33203125" style="1" customWidth="1"/>
    <col min="3790" max="3790" width="36.33203125" style="1" customWidth="1"/>
    <col min="3791" max="3791" width="5.6640625" style="1" customWidth="1"/>
    <col min="3792" max="3792" width="0" style="1" hidden="1" customWidth="1"/>
    <col min="3793" max="3793" width="20.6640625" style="1" customWidth="1"/>
    <col min="3794" max="3794" width="4.88671875" style="1" customWidth="1"/>
    <col min="3795" max="3795" width="0" style="1" hidden="1" customWidth="1"/>
    <col min="3796" max="3796" width="24.6640625" style="1" customWidth="1"/>
    <col min="3797" max="3797" width="12.33203125" style="1" customWidth="1"/>
    <col min="3798" max="3798" width="0" style="1" hidden="1" customWidth="1"/>
    <col min="3799" max="3799" width="3.44140625" style="1" customWidth="1"/>
    <col min="3800" max="3800" width="0" style="1" hidden="1" customWidth="1"/>
    <col min="3801" max="3801" width="17.6640625" style="1" customWidth="1"/>
    <col min="3802" max="3802" width="3.44140625" style="1" customWidth="1"/>
    <col min="3803" max="3803" width="0" style="1" hidden="1" customWidth="1"/>
    <col min="3804" max="3804" width="23.6640625" style="1" customWidth="1"/>
    <col min="3805" max="3805" width="10" style="1" customWidth="1"/>
    <col min="3806" max="3806" width="0" style="1" hidden="1" customWidth="1"/>
    <col min="3807" max="3808" width="14.6640625" style="1" customWidth="1"/>
    <col min="3809" max="3809" width="12.88671875" style="1" customWidth="1"/>
    <col min="3810" max="3810" width="3.33203125" style="1" customWidth="1"/>
    <col min="3811" max="3811" width="30.33203125" style="1" customWidth="1"/>
    <col min="3812" max="3812" width="5" style="1" customWidth="1"/>
    <col min="3813" max="3813" width="0" style="1" hidden="1" customWidth="1"/>
    <col min="3814" max="3814" width="14.33203125" style="1" customWidth="1"/>
    <col min="3815" max="3815" width="5.6640625" style="1" customWidth="1"/>
    <col min="3816" max="3816" width="0" style="1" hidden="1" customWidth="1"/>
    <col min="3817" max="3817" width="17.33203125" style="1" customWidth="1"/>
    <col min="3818" max="3818" width="12.6640625" style="1" customWidth="1"/>
    <col min="3819" max="3819" width="0" style="1" hidden="1" customWidth="1"/>
    <col min="3820" max="3820" width="5.33203125" style="1" customWidth="1"/>
    <col min="3821" max="3821" width="0" style="1" hidden="1" customWidth="1"/>
    <col min="3822" max="3822" width="17" style="1" customWidth="1"/>
    <col min="3823" max="3823" width="6.33203125" style="1" customWidth="1"/>
    <col min="3824" max="3824" width="0" style="1" hidden="1" customWidth="1"/>
    <col min="3825" max="3825" width="14.33203125" style="1" customWidth="1"/>
    <col min="3826" max="3826" width="7.5546875" style="1" customWidth="1"/>
    <col min="3827" max="3827" width="0" style="1" hidden="1" customWidth="1"/>
    <col min="3828" max="3829" width="14.33203125" style="1" customWidth="1"/>
    <col min="3830" max="3830" width="20.88671875" style="1" customWidth="1"/>
    <col min="3831" max="3831" width="14.44140625" style="1" customWidth="1"/>
    <col min="3832" max="3832" width="15" style="1" customWidth="1"/>
    <col min="3833" max="3833" width="2.6640625" style="1" customWidth="1"/>
    <col min="3834" max="3834" width="11.6640625" style="1" customWidth="1"/>
    <col min="3835" max="3835" width="11.5546875" style="1" customWidth="1"/>
    <col min="3836" max="3836" width="2.33203125" style="1" customWidth="1"/>
    <col min="3837" max="3837" width="41" style="1" customWidth="1"/>
    <col min="3838" max="3838" width="14.33203125" style="1" customWidth="1"/>
    <col min="3839" max="3840" width="11.5546875" style="1" customWidth="1"/>
    <col min="3841" max="3841" width="21.88671875" style="1" customWidth="1"/>
    <col min="3842" max="4033" width="11.44140625" style="1"/>
    <col min="4034" max="4034" width="21.88671875" style="1" customWidth="1"/>
    <col min="4035" max="4035" width="13.88671875" style="1" customWidth="1"/>
    <col min="4036" max="4036" width="38.6640625" style="1" customWidth="1"/>
    <col min="4037" max="4037" width="3" style="1" bestFit="1" customWidth="1"/>
    <col min="4038" max="4038" width="32.33203125" style="1" customWidth="1"/>
    <col min="4039" max="4039" width="46.33203125" style="1" customWidth="1"/>
    <col min="4040" max="4040" width="19" style="1" customWidth="1"/>
    <col min="4041" max="4041" width="0" style="1" hidden="1" customWidth="1"/>
    <col min="4042" max="4042" width="17.6640625" style="1" customWidth="1"/>
    <col min="4043" max="4043" width="0" style="1" hidden="1" customWidth="1"/>
    <col min="4044" max="4044" width="22.33203125" style="1" customWidth="1"/>
    <col min="4045" max="4045" width="5.33203125" style="1" customWidth="1"/>
    <col min="4046" max="4046" width="36.33203125" style="1" customWidth="1"/>
    <col min="4047" max="4047" width="5.6640625" style="1" customWidth="1"/>
    <col min="4048" max="4048" width="0" style="1" hidden="1" customWidth="1"/>
    <col min="4049" max="4049" width="20.6640625" style="1" customWidth="1"/>
    <col min="4050" max="4050" width="4.88671875" style="1" customWidth="1"/>
    <col min="4051" max="4051" width="0" style="1" hidden="1" customWidth="1"/>
    <col min="4052" max="4052" width="24.6640625" style="1" customWidth="1"/>
    <col min="4053" max="4053" width="12.33203125" style="1" customWidth="1"/>
    <col min="4054" max="4054" width="0" style="1" hidden="1" customWidth="1"/>
    <col min="4055" max="4055" width="3.44140625" style="1" customWidth="1"/>
    <col min="4056" max="4056" width="0" style="1" hidden="1" customWidth="1"/>
    <col min="4057" max="4057" width="17.6640625" style="1" customWidth="1"/>
    <col min="4058" max="4058" width="3.44140625" style="1" customWidth="1"/>
    <col min="4059" max="4059" width="0" style="1" hidden="1" customWidth="1"/>
    <col min="4060" max="4060" width="23.6640625" style="1" customWidth="1"/>
    <col min="4061" max="4061" width="10" style="1" customWidth="1"/>
    <col min="4062" max="4062" width="0" style="1" hidden="1" customWidth="1"/>
    <col min="4063" max="4064" width="14.6640625" style="1" customWidth="1"/>
    <col min="4065" max="4065" width="12.88671875" style="1" customWidth="1"/>
    <col min="4066" max="4066" width="3.33203125" style="1" customWidth="1"/>
    <col min="4067" max="4067" width="30.33203125" style="1" customWidth="1"/>
    <col min="4068" max="4068" width="5" style="1" customWidth="1"/>
    <col min="4069" max="4069" width="0" style="1" hidden="1" customWidth="1"/>
    <col min="4070" max="4070" width="14.33203125" style="1" customWidth="1"/>
    <col min="4071" max="4071" width="5.6640625" style="1" customWidth="1"/>
    <col min="4072" max="4072" width="0" style="1" hidden="1" customWidth="1"/>
    <col min="4073" max="4073" width="17.33203125" style="1" customWidth="1"/>
    <col min="4074" max="4074" width="12.6640625" style="1" customWidth="1"/>
    <col min="4075" max="4075" width="0" style="1" hidden="1" customWidth="1"/>
    <col min="4076" max="4076" width="5.33203125" style="1" customWidth="1"/>
    <col min="4077" max="4077" width="0" style="1" hidden="1" customWidth="1"/>
    <col min="4078" max="4078" width="17" style="1" customWidth="1"/>
    <col min="4079" max="4079" width="6.33203125" style="1" customWidth="1"/>
    <col min="4080" max="4080" width="0" style="1" hidden="1" customWidth="1"/>
    <col min="4081" max="4081" width="14.33203125" style="1" customWidth="1"/>
    <col min="4082" max="4082" width="7.5546875" style="1" customWidth="1"/>
    <col min="4083" max="4083" width="0" style="1" hidden="1" customWidth="1"/>
    <col min="4084" max="4085" width="14.33203125" style="1" customWidth="1"/>
    <col min="4086" max="4086" width="20.88671875" style="1" customWidth="1"/>
    <col min="4087" max="4087" width="14.44140625" style="1" customWidth="1"/>
    <col min="4088" max="4088" width="15" style="1" customWidth="1"/>
    <col min="4089" max="4089" width="2.6640625" style="1" customWidth="1"/>
    <col min="4090" max="4090" width="11.6640625" style="1" customWidth="1"/>
    <col min="4091" max="4091" width="11.5546875" style="1" customWidth="1"/>
    <col min="4092" max="4092" width="2.33203125" style="1" customWidth="1"/>
    <col min="4093" max="4093" width="41" style="1" customWidth="1"/>
    <col min="4094" max="4094" width="14.33203125" style="1" customWidth="1"/>
    <col min="4095" max="4096" width="11.5546875" style="1" customWidth="1"/>
    <col min="4097" max="4097" width="21.88671875" style="1" customWidth="1"/>
    <col min="4098" max="4289" width="11.44140625" style="1"/>
    <col min="4290" max="4290" width="21.88671875" style="1" customWidth="1"/>
    <col min="4291" max="4291" width="13.88671875" style="1" customWidth="1"/>
    <col min="4292" max="4292" width="38.6640625" style="1" customWidth="1"/>
    <col min="4293" max="4293" width="3" style="1" bestFit="1" customWidth="1"/>
    <col min="4294" max="4294" width="32.33203125" style="1" customWidth="1"/>
    <col min="4295" max="4295" width="46.33203125" style="1" customWidth="1"/>
    <col min="4296" max="4296" width="19" style="1" customWidth="1"/>
    <col min="4297" max="4297" width="0" style="1" hidden="1" customWidth="1"/>
    <col min="4298" max="4298" width="17.6640625" style="1" customWidth="1"/>
    <col min="4299" max="4299" width="0" style="1" hidden="1" customWidth="1"/>
    <col min="4300" max="4300" width="22.33203125" style="1" customWidth="1"/>
    <col min="4301" max="4301" width="5.33203125" style="1" customWidth="1"/>
    <col min="4302" max="4302" width="36.33203125" style="1" customWidth="1"/>
    <col min="4303" max="4303" width="5.6640625" style="1" customWidth="1"/>
    <col min="4304" max="4304" width="0" style="1" hidden="1" customWidth="1"/>
    <col min="4305" max="4305" width="20.6640625" style="1" customWidth="1"/>
    <col min="4306" max="4306" width="4.88671875" style="1" customWidth="1"/>
    <col min="4307" max="4307" width="0" style="1" hidden="1" customWidth="1"/>
    <col min="4308" max="4308" width="24.6640625" style="1" customWidth="1"/>
    <col min="4309" max="4309" width="12.33203125" style="1" customWidth="1"/>
    <col min="4310" max="4310" width="0" style="1" hidden="1" customWidth="1"/>
    <col min="4311" max="4311" width="3.44140625" style="1" customWidth="1"/>
    <col min="4312" max="4312" width="0" style="1" hidden="1" customWidth="1"/>
    <col min="4313" max="4313" width="17.6640625" style="1" customWidth="1"/>
    <col min="4314" max="4314" width="3.44140625" style="1" customWidth="1"/>
    <col min="4315" max="4315" width="0" style="1" hidden="1" customWidth="1"/>
    <col min="4316" max="4316" width="23.6640625" style="1" customWidth="1"/>
    <col min="4317" max="4317" width="10" style="1" customWidth="1"/>
    <col min="4318" max="4318" width="0" style="1" hidden="1" customWidth="1"/>
    <col min="4319" max="4320" width="14.6640625" style="1" customWidth="1"/>
    <col min="4321" max="4321" width="12.88671875" style="1" customWidth="1"/>
    <col min="4322" max="4322" width="3.33203125" style="1" customWidth="1"/>
    <col min="4323" max="4323" width="30.33203125" style="1" customWidth="1"/>
    <col min="4324" max="4324" width="5" style="1" customWidth="1"/>
    <col min="4325" max="4325" width="0" style="1" hidden="1" customWidth="1"/>
    <col min="4326" max="4326" width="14.33203125" style="1" customWidth="1"/>
    <col min="4327" max="4327" width="5.6640625" style="1" customWidth="1"/>
    <col min="4328" max="4328" width="0" style="1" hidden="1" customWidth="1"/>
    <col min="4329" max="4329" width="17.33203125" style="1" customWidth="1"/>
    <col min="4330" max="4330" width="12.6640625" style="1" customWidth="1"/>
    <col min="4331" max="4331" width="0" style="1" hidden="1" customWidth="1"/>
    <col min="4332" max="4332" width="5.33203125" style="1" customWidth="1"/>
    <col min="4333" max="4333" width="0" style="1" hidden="1" customWidth="1"/>
    <col min="4334" max="4334" width="17" style="1" customWidth="1"/>
    <col min="4335" max="4335" width="6.33203125" style="1" customWidth="1"/>
    <col min="4336" max="4336" width="0" style="1" hidden="1" customWidth="1"/>
    <col min="4337" max="4337" width="14.33203125" style="1" customWidth="1"/>
    <col min="4338" max="4338" width="7.5546875" style="1" customWidth="1"/>
    <col min="4339" max="4339" width="0" style="1" hidden="1" customWidth="1"/>
    <col min="4340" max="4341" width="14.33203125" style="1" customWidth="1"/>
    <col min="4342" max="4342" width="20.88671875" style="1" customWidth="1"/>
    <col min="4343" max="4343" width="14.44140625" style="1" customWidth="1"/>
    <col min="4344" max="4344" width="15" style="1" customWidth="1"/>
    <col min="4345" max="4345" width="2.6640625" style="1" customWidth="1"/>
    <col min="4346" max="4346" width="11.6640625" style="1" customWidth="1"/>
    <col min="4347" max="4347" width="11.5546875" style="1" customWidth="1"/>
    <col min="4348" max="4348" width="2.33203125" style="1" customWidth="1"/>
    <col min="4349" max="4349" width="41" style="1" customWidth="1"/>
    <col min="4350" max="4350" width="14.33203125" style="1" customWidth="1"/>
    <col min="4351" max="4352" width="11.5546875" style="1" customWidth="1"/>
    <col min="4353" max="4353" width="21.88671875" style="1" customWidth="1"/>
    <col min="4354" max="4545" width="11.44140625" style="1"/>
    <col min="4546" max="4546" width="21.88671875" style="1" customWidth="1"/>
    <col min="4547" max="4547" width="13.88671875" style="1" customWidth="1"/>
    <col min="4548" max="4548" width="38.6640625" style="1" customWidth="1"/>
    <col min="4549" max="4549" width="3" style="1" bestFit="1" customWidth="1"/>
    <col min="4550" max="4550" width="32.33203125" style="1" customWidth="1"/>
    <col min="4551" max="4551" width="46.33203125" style="1" customWidth="1"/>
    <col min="4552" max="4552" width="19" style="1" customWidth="1"/>
    <col min="4553" max="4553" width="0" style="1" hidden="1" customWidth="1"/>
    <col min="4554" max="4554" width="17.6640625" style="1" customWidth="1"/>
    <col min="4555" max="4555" width="0" style="1" hidden="1" customWidth="1"/>
    <col min="4556" max="4556" width="22.33203125" style="1" customWidth="1"/>
    <col min="4557" max="4557" width="5.33203125" style="1" customWidth="1"/>
    <col min="4558" max="4558" width="36.33203125" style="1" customWidth="1"/>
    <col min="4559" max="4559" width="5.6640625" style="1" customWidth="1"/>
    <col min="4560" max="4560" width="0" style="1" hidden="1" customWidth="1"/>
    <col min="4561" max="4561" width="20.6640625" style="1" customWidth="1"/>
    <col min="4562" max="4562" width="4.88671875" style="1" customWidth="1"/>
    <col min="4563" max="4563" width="0" style="1" hidden="1" customWidth="1"/>
    <col min="4564" max="4564" width="24.6640625" style="1" customWidth="1"/>
    <col min="4565" max="4565" width="12.33203125" style="1" customWidth="1"/>
    <col min="4566" max="4566" width="0" style="1" hidden="1" customWidth="1"/>
    <col min="4567" max="4567" width="3.44140625" style="1" customWidth="1"/>
    <col min="4568" max="4568" width="0" style="1" hidden="1" customWidth="1"/>
    <col min="4569" max="4569" width="17.6640625" style="1" customWidth="1"/>
    <col min="4570" max="4570" width="3.44140625" style="1" customWidth="1"/>
    <col min="4571" max="4571" width="0" style="1" hidden="1" customWidth="1"/>
    <col min="4572" max="4572" width="23.6640625" style="1" customWidth="1"/>
    <col min="4573" max="4573" width="10" style="1" customWidth="1"/>
    <col min="4574" max="4574" width="0" style="1" hidden="1" customWidth="1"/>
    <col min="4575" max="4576" width="14.6640625" style="1" customWidth="1"/>
    <col min="4577" max="4577" width="12.88671875" style="1" customWidth="1"/>
    <col min="4578" max="4578" width="3.33203125" style="1" customWidth="1"/>
    <col min="4579" max="4579" width="30.33203125" style="1" customWidth="1"/>
    <col min="4580" max="4580" width="5" style="1" customWidth="1"/>
    <col min="4581" max="4581" width="0" style="1" hidden="1" customWidth="1"/>
    <col min="4582" max="4582" width="14.33203125" style="1" customWidth="1"/>
    <col min="4583" max="4583" width="5.6640625" style="1" customWidth="1"/>
    <col min="4584" max="4584" width="0" style="1" hidden="1" customWidth="1"/>
    <col min="4585" max="4585" width="17.33203125" style="1" customWidth="1"/>
    <col min="4586" max="4586" width="12.6640625" style="1" customWidth="1"/>
    <col min="4587" max="4587" width="0" style="1" hidden="1" customWidth="1"/>
    <col min="4588" max="4588" width="5.33203125" style="1" customWidth="1"/>
    <col min="4589" max="4589" width="0" style="1" hidden="1" customWidth="1"/>
    <col min="4590" max="4590" width="17" style="1" customWidth="1"/>
    <col min="4591" max="4591" width="6.33203125" style="1" customWidth="1"/>
    <col min="4592" max="4592" width="0" style="1" hidden="1" customWidth="1"/>
    <col min="4593" max="4593" width="14.33203125" style="1" customWidth="1"/>
    <col min="4594" max="4594" width="7.5546875" style="1" customWidth="1"/>
    <col min="4595" max="4595" width="0" style="1" hidden="1" customWidth="1"/>
    <col min="4596" max="4597" width="14.33203125" style="1" customWidth="1"/>
    <col min="4598" max="4598" width="20.88671875" style="1" customWidth="1"/>
    <col min="4599" max="4599" width="14.44140625" style="1" customWidth="1"/>
    <col min="4600" max="4600" width="15" style="1" customWidth="1"/>
    <col min="4601" max="4601" width="2.6640625" style="1" customWidth="1"/>
    <col min="4602" max="4602" width="11.6640625" style="1" customWidth="1"/>
    <col min="4603" max="4603" width="11.5546875" style="1" customWidth="1"/>
    <col min="4604" max="4604" width="2.33203125" style="1" customWidth="1"/>
    <col min="4605" max="4605" width="41" style="1" customWidth="1"/>
    <col min="4606" max="4606" width="14.33203125" style="1" customWidth="1"/>
    <col min="4607" max="4608" width="11.5546875" style="1" customWidth="1"/>
    <col min="4609" max="4609" width="21.88671875" style="1" customWidth="1"/>
    <col min="4610" max="4801" width="11.44140625" style="1"/>
    <col min="4802" max="4802" width="21.88671875" style="1" customWidth="1"/>
    <col min="4803" max="4803" width="13.88671875" style="1" customWidth="1"/>
    <col min="4804" max="4804" width="38.6640625" style="1" customWidth="1"/>
    <col min="4805" max="4805" width="3" style="1" bestFit="1" customWidth="1"/>
    <col min="4806" max="4806" width="32.33203125" style="1" customWidth="1"/>
    <col min="4807" max="4807" width="46.33203125" style="1" customWidth="1"/>
    <col min="4808" max="4808" width="19" style="1" customWidth="1"/>
    <col min="4809" max="4809" width="0" style="1" hidden="1" customWidth="1"/>
    <col min="4810" max="4810" width="17.6640625" style="1" customWidth="1"/>
    <col min="4811" max="4811" width="0" style="1" hidden="1" customWidth="1"/>
    <col min="4812" max="4812" width="22.33203125" style="1" customWidth="1"/>
    <col min="4813" max="4813" width="5.33203125" style="1" customWidth="1"/>
    <col min="4814" max="4814" width="36.33203125" style="1" customWidth="1"/>
    <col min="4815" max="4815" width="5.6640625" style="1" customWidth="1"/>
    <col min="4816" max="4816" width="0" style="1" hidden="1" customWidth="1"/>
    <col min="4817" max="4817" width="20.6640625" style="1" customWidth="1"/>
    <col min="4818" max="4818" width="4.88671875" style="1" customWidth="1"/>
    <col min="4819" max="4819" width="0" style="1" hidden="1" customWidth="1"/>
    <col min="4820" max="4820" width="24.6640625" style="1" customWidth="1"/>
    <col min="4821" max="4821" width="12.33203125" style="1" customWidth="1"/>
    <col min="4822" max="4822" width="0" style="1" hidden="1" customWidth="1"/>
    <col min="4823" max="4823" width="3.44140625" style="1" customWidth="1"/>
    <col min="4824" max="4824" width="0" style="1" hidden="1" customWidth="1"/>
    <col min="4825" max="4825" width="17.6640625" style="1" customWidth="1"/>
    <col min="4826" max="4826" width="3.44140625" style="1" customWidth="1"/>
    <col min="4827" max="4827" width="0" style="1" hidden="1" customWidth="1"/>
    <col min="4828" max="4828" width="23.6640625" style="1" customWidth="1"/>
    <col min="4829" max="4829" width="10" style="1" customWidth="1"/>
    <col min="4830" max="4830" width="0" style="1" hidden="1" customWidth="1"/>
    <col min="4831" max="4832" width="14.6640625" style="1" customWidth="1"/>
    <col min="4833" max="4833" width="12.88671875" style="1" customWidth="1"/>
    <col min="4834" max="4834" width="3.33203125" style="1" customWidth="1"/>
    <col min="4835" max="4835" width="30.33203125" style="1" customWidth="1"/>
    <col min="4836" max="4836" width="5" style="1" customWidth="1"/>
    <col min="4837" max="4837" width="0" style="1" hidden="1" customWidth="1"/>
    <col min="4838" max="4838" width="14.33203125" style="1" customWidth="1"/>
    <col min="4839" max="4839" width="5.6640625" style="1" customWidth="1"/>
    <col min="4840" max="4840" width="0" style="1" hidden="1" customWidth="1"/>
    <col min="4841" max="4841" width="17.33203125" style="1" customWidth="1"/>
    <col min="4842" max="4842" width="12.6640625" style="1" customWidth="1"/>
    <col min="4843" max="4843" width="0" style="1" hidden="1" customWidth="1"/>
    <col min="4844" max="4844" width="5.33203125" style="1" customWidth="1"/>
    <col min="4845" max="4845" width="0" style="1" hidden="1" customWidth="1"/>
    <col min="4846" max="4846" width="17" style="1" customWidth="1"/>
    <col min="4847" max="4847" width="6.33203125" style="1" customWidth="1"/>
    <col min="4848" max="4848" width="0" style="1" hidden="1" customWidth="1"/>
    <col min="4849" max="4849" width="14.33203125" style="1" customWidth="1"/>
    <col min="4850" max="4850" width="7.5546875" style="1" customWidth="1"/>
    <col min="4851" max="4851" width="0" style="1" hidden="1" customWidth="1"/>
    <col min="4852" max="4853" width="14.33203125" style="1" customWidth="1"/>
    <col min="4854" max="4854" width="20.88671875" style="1" customWidth="1"/>
    <col min="4855" max="4855" width="14.44140625" style="1" customWidth="1"/>
    <col min="4856" max="4856" width="15" style="1" customWidth="1"/>
    <col min="4857" max="4857" width="2.6640625" style="1" customWidth="1"/>
    <col min="4858" max="4858" width="11.6640625" style="1" customWidth="1"/>
    <col min="4859" max="4859" width="11.5546875" style="1" customWidth="1"/>
    <col min="4860" max="4860" width="2.33203125" style="1" customWidth="1"/>
    <col min="4861" max="4861" width="41" style="1" customWidth="1"/>
    <col min="4862" max="4862" width="14.33203125" style="1" customWidth="1"/>
    <col min="4863" max="4864" width="11.5546875" style="1" customWidth="1"/>
    <col min="4865" max="4865" width="21.88671875" style="1" customWidth="1"/>
    <col min="4866" max="5057" width="11.44140625" style="1"/>
    <col min="5058" max="5058" width="21.88671875" style="1" customWidth="1"/>
    <col min="5059" max="5059" width="13.88671875" style="1" customWidth="1"/>
    <col min="5060" max="5060" width="38.6640625" style="1" customWidth="1"/>
    <col min="5061" max="5061" width="3" style="1" bestFit="1" customWidth="1"/>
    <col min="5062" max="5062" width="32.33203125" style="1" customWidth="1"/>
    <col min="5063" max="5063" width="46.33203125" style="1" customWidth="1"/>
    <col min="5064" max="5064" width="19" style="1" customWidth="1"/>
    <col min="5065" max="5065" width="0" style="1" hidden="1" customWidth="1"/>
    <col min="5066" max="5066" width="17.6640625" style="1" customWidth="1"/>
    <col min="5067" max="5067" width="0" style="1" hidden="1" customWidth="1"/>
    <col min="5068" max="5068" width="22.33203125" style="1" customWidth="1"/>
    <col min="5069" max="5069" width="5.33203125" style="1" customWidth="1"/>
    <col min="5070" max="5070" width="36.33203125" style="1" customWidth="1"/>
    <col min="5071" max="5071" width="5.6640625" style="1" customWidth="1"/>
    <col min="5072" max="5072" width="0" style="1" hidden="1" customWidth="1"/>
    <col min="5073" max="5073" width="20.6640625" style="1" customWidth="1"/>
    <col min="5074" max="5074" width="4.88671875" style="1" customWidth="1"/>
    <col min="5075" max="5075" width="0" style="1" hidden="1" customWidth="1"/>
    <col min="5076" max="5076" width="24.6640625" style="1" customWidth="1"/>
    <col min="5077" max="5077" width="12.33203125" style="1" customWidth="1"/>
    <col min="5078" max="5078" width="0" style="1" hidden="1" customWidth="1"/>
    <col min="5079" max="5079" width="3.44140625" style="1" customWidth="1"/>
    <col min="5080" max="5080" width="0" style="1" hidden="1" customWidth="1"/>
    <col min="5081" max="5081" width="17.6640625" style="1" customWidth="1"/>
    <col min="5082" max="5082" width="3.44140625" style="1" customWidth="1"/>
    <col min="5083" max="5083" width="0" style="1" hidden="1" customWidth="1"/>
    <col min="5084" max="5084" width="23.6640625" style="1" customWidth="1"/>
    <col min="5085" max="5085" width="10" style="1" customWidth="1"/>
    <col min="5086" max="5086" width="0" style="1" hidden="1" customWidth="1"/>
    <col min="5087" max="5088" width="14.6640625" style="1" customWidth="1"/>
    <col min="5089" max="5089" width="12.88671875" style="1" customWidth="1"/>
    <col min="5090" max="5090" width="3.33203125" style="1" customWidth="1"/>
    <col min="5091" max="5091" width="30.33203125" style="1" customWidth="1"/>
    <col min="5092" max="5092" width="5" style="1" customWidth="1"/>
    <col min="5093" max="5093" width="0" style="1" hidden="1" customWidth="1"/>
    <col min="5094" max="5094" width="14.33203125" style="1" customWidth="1"/>
    <col min="5095" max="5095" width="5.6640625" style="1" customWidth="1"/>
    <col min="5096" max="5096" width="0" style="1" hidden="1" customWidth="1"/>
    <col min="5097" max="5097" width="17.33203125" style="1" customWidth="1"/>
    <col min="5098" max="5098" width="12.6640625" style="1" customWidth="1"/>
    <col min="5099" max="5099" width="0" style="1" hidden="1" customWidth="1"/>
    <col min="5100" max="5100" width="5.33203125" style="1" customWidth="1"/>
    <col min="5101" max="5101" width="0" style="1" hidden="1" customWidth="1"/>
    <col min="5102" max="5102" width="17" style="1" customWidth="1"/>
    <col min="5103" max="5103" width="6.33203125" style="1" customWidth="1"/>
    <col min="5104" max="5104" width="0" style="1" hidden="1" customWidth="1"/>
    <col min="5105" max="5105" width="14.33203125" style="1" customWidth="1"/>
    <col min="5106" max="5106" width="7.5546875" style="1" customWidth="1"/>
    <col min="5107" max="5107" width="0" style="1" hidden="1" customWidth="1"/>
    <col min="5108" max="5109" width="14.33203125" style="1" customWidth="1"/>
    <col min="5110" max="5110" width="20.88671875" style="1" customWidth="1"/>
    <col min="5111" max="5111" width="14.44140625" style="1" customWidth="1"/>
    <col min="5112" max="5112" width="15" style="1" customWidth="1"/>
    <col min="5113" max="5113" width="2.6640625" style="1" customWidth="1"/>
    <col min="5114" max="5114" width="11.6640625" style="1" customWidth="1"/>
    <col min="5115" max="5115" width="11.5546875" style="1" customWidth="1"/>
    <col min="5116" max="5116" width="2.33203125" style="1" customWidth="1"/>
    <col min="5117" max="5117" width="41" style="1" customWidth="1"/>
    <col min="5118" max="5118" width="14.33203125" style="1" customWidth="1"/>
    <col min="5119" max="5120" width="11.5546875" style="1" customWidth="1"/>
    <col min="5121" max="5121" width="21.88671875" style="1" customWidth="1"/>
    <col min="5122" max="5313" width="11.44140625" style="1"/>
    <col min="5314" max="5314" width="21.88671875" style="1" customWidth="1"/>
    <col min="5315" max="5315" width="13.88671875" style="1" customWidth="1"/>
    <col min="5316" max="5316" width="38.6640625" style="1" customWidth="1"/>
    <col min="5317" max="5317" width="3" style="1" bestFit="1" customWidth="1"/>
    <col min="5318" max="5318" width="32.33203125" style="1" customWidth="1"/>
    <col min="5319" max="5319" width="46.33203125" style="1" customWidth="1"/>
    <col min="5320" max="5320" width="19" style="1" customWidth="1"/>
    <col min="5321" max="5321" width="0" style="1" hidden="1" customWidth="1"/>
    <col min="5322" max="5322" width="17.6640625" style="1" customWidth="1"/>
    <col min="5323" max="5323" width="0" style="1" hidden="1" customWidth="1"/>
    <col min="5324" max="5324" width="22.33203125" style="1" customWidth="1"/>
    <col min="5325" max="5325" width="5.33203125" style="1" customWidth="1"/>
    <col min="5326" max="5326" width="36.33203125" style="1" customWidth="1"/>
    <col min="5327" max="5327" width="5.6640625" style="1" customWidth="1"/>
    <col min="5328" max="5328" width="0" style="1" hidden="1" customWidth="1"/>
    <col min="5329" max="5329" width="20.6640625" style="1" customWidth="1"/>
    <col min="5330" max="5330" width="4.88671875" style="1" customWidth="1"/>
    <col min="5331" max="5331" width="0" style="1" hidden="1" customWidth="1"/>
    <col min="5332" max="5332" width="24.6640625" style="1" customWidth="1"/>
    <col min="5333" max="5333" width="12.33203125" style="1" customWidth="1"/>
    <col min="5334" max="5334" width="0" style="1" hidden="1" customWidth="1"/>
    <col min="5335" max="5335" width="3.44140625" style="1" customWidth="1"/>
    <col min="5336" max="5336" width="0" style="1" hidden="1" customWidth="1"/>
    <col min="5337" max="5337" width="17.6640625" style="1" customWidth="1"/>
    <col min="5338" max="5338" width="3.44140625" style="1" customWidth="1"/>
    <col min="5339" max="5339" width="0" style="1" hidden="1" customWidth="1"/>
    <col min="5340" max="5340" width="23.6640625" style="1" customWidth="1"/>
    <col min="5341" max="5341" width="10" style="1" customWidth="1"/>
    <col min="5342" max="5342" width="0" style="1" hidden="1" customWidth="1"/>
    <col min="5343" max="5344" width="14.6640625" style="1" customWidth="1"/>
    <col min="5345" max="5345" width="12.88671875" style="1" customWidth="1"/>
    <col min="5346" max="5346" width="3.33203125" style="1" customWidth="1"/>
    <col min="5347" max="5347" width="30.33203125" style="1" customWidth="1"/>
    <col min="5348" max="5348" width="5" style="1" customWidth="1"/>
    <col min="5349" max="5349" width="0" style="1" hidden="1" customWidth="1"/>
    <col min="5350" max="5350" width="14.33203125" style="1" customWidth="1"/>
    <col min="5351" max="5351" width="5.6640625" style="1" customWidth="1"/>
    <col min="5352" max="5352" width="0" style="1" hidden="1" customWidth="1"/>
    <col min="5353" max="5353" width="17.33203125" style="1" customWidth="1"/>
    <col min="5354" max="5354" width="12.6640625" style="1" customWidth="1"/>
    <col min="5355" max="5355" width="0" style="1" hidden="1" customWidth="1"/>
    <col min="5356" max="5356" width="5.33203125" style="1" customWidth="1"/>
    <col min="5357" max="5357" width="0" style="1" hidden="1" customWidth="1"/>
    <col min="5358" max="5358" width="17" style="1" customWidth="1"/>
    <col min="5359" max="5359" width="6.33203125" style="1" customWidth="1"/>
    <col min="5360" max="5360" width="0" style="1" hidden="1" customWidth="1"/>
    <col min="5361" max="5361" width="14.33203125" style="1" customWidth="1"/>
    <col min="5362" max="5362" width="7.5546875" style="1" customWidth="1"/>
    <col min="5363" max="5363" width="0" style="1" hidden="1" customWidth="1"/>
    <col min="5364" max="5365" width="14.33203125" style="1" customWidth="1"/>
    <col min="5366" max="5366" width="20.88671875" style="1" customWidth="1"/>
    <col min="5367" max="5367" width="14.44140625" style="1" customWidth="1"/>
    <col min="5368" max="5368" width="15" style="1" customWidth="1"/>
    <col min="5369" max="5369" width="2.6640625" style="1" customWidth="1"/>
    <col min="5370" max="5370" width="11.6640625" style="1" customWidth="1"/>
    <col min="5371" max="5371" width="11.5546875" style="1" customWidth="1"/>
    <col min="5372" max="5372" width="2.33203125" style="1" customWidth="1"/>
    <col min="5373" max="5373" width="41" style="1" customWidth="1"/>
    <col min="5374" max="5374" width="14.33203125" style="1" customWidth="1"/>
    <col min="5375" max="5376" width="11.5546875" style="1" customWidth="1"/>
    <col min="5377" max="5377" width="21.88671875" style="1" customWidth="1"/>
    <col min="5378" max="5569" width="11.44140625" style="1"/>
    <col min="5570" max="5570" width="21.88671875" style="1" customWidth="1"/>
    <col min="5571" max="5571" width="13.88671875" style="1" customWidth="1"/>
    <col min="5572" max="5572" width="38.6640625" style="1" customWidth="1"/>
    <col min="5573" max="5573" width="3" style="1" bestFit="1" customWidth="1"/>
    <col min="5574" max="5574" width="32.33203125" style="1" customWidth="1"/>
    <col min="5575" max="5575" width="46.33203125" style="1" customWidth="1"/>
    <col min="5576" max="5576" width="19" style="1" customWidth="1"/>
    <col min="5577" max="5577" width="0" style="1" hidden="1" customWidth="1"/>
    <col min="5578" max="5578" width="17.6640625" style="1" customWidth="1"/>
    <col min="5579" max="5579" width="0" style="1" hidden="1" customWidth="1"/>
    <col min="5580" max="5580" width="22.33203125" style="1" customWidth="1"/>
    <col min="5581" max="5581" width="5.33203125" style="1" customWidth="1"/>
    <col min="5582" max="5582" width="36.33203125" style="1" customWidth="1"/>
    <col min="5583" max="5583" width="5.6640625" style="1" customWidth="1"/>
    <col min="5584" max="5584" width="0" style="1" hidden="1" customWidth="1"/>
    <col min="5585" max="5585" width="20.6640625" style="1" customWidth="1"/>
    <col min="5586" max="5586" width="4.88671875" style="1" customWidth="1"/>
    <col min="5587" max="5587" width="0" style="1" hidden="1" customWidth="1"/>
    <col min="5588" max="5588" width="24.6640625" style="1" customWidth="1"/>
    <col min="5589" max="5589" width="12.33203125" style="1" customWidth="1"/>
    <col min="5590" max="5590" width="0" style="1" hidden="1" customWidth="1"/>
    <col min="5591" max="5591" width="3.44140625" style="1" customWidth="1"/>
    <col min="5592" max="5592" width="0" style="1" hidden="1" customWidth="1"/>
    <col min="5593" max="5593" width="17.6640625" style="1" customWidth="1"/>
    <col min="5594" max="5594" width="3.44140625" style="1" customWidth="1"/>
    <col min="5595" max="5595" width="0" style="1" hidden="1" customWidth="1"/>
    <col min="5596" max="5596" width="23.6640625" style="1" customWidth="1"/>
    <col min="5597" max="5597" width="10" style="1" customWidth="1"/>
    <col min="5598" max="5598" width="0" style="1" hidden="1" customWidth="1"/>
    <col min="5599" max="5600" width="14.6640625" style="1" customWidth="1"/>
    <col min="5601" max="5601" width="12.88671875" style="1" customWidth="1"/>
    <col min="5602" max="5602" width="3.33203125" style="1" customWidth="1"/>
    <col min="5603" max="5603" width="30.33203125" style="1" customWidth="1"/>
    <col min="5604" max="5604" width="5" style="1" customWidth="1"/>
    <col min="5605" max="5605" width="0" style="1" hidden="1" customWidth="1"/>
    <col min="5606" max="5606" width="14.33203125" style="1" customWidth="1"/>
    <col min="5607" max="5607" width="5.6640625" style="1" customWidth="1"/>
    <col min="5608" max="5608" width="0" style="1" hidden="1" customWidth="1"/>
    <col min="5609" max="5609" width="17.33203125" style="1" customWidth="1"/>
    <col min="5610" max="5610" width="12.6640625" style="1" customWidth="1"/>
    <col min="5611" max="5611" width="0" style="1" hidden="1" customWidth="1"/>
    <col min="5612" max="5612" width="5.33203125" style="1" customWidth="1"/>
    <col min="5613" max="5613" width="0" style="1" hidden="1" customWidth="1"/>
    <col min="5614" max="5614" width="17" style="1" customWidth="1"/>
    <col min="5615" max="5615" width="6.33203125" style="1" customWidth="1"/>
    <col min="5616" max="5616" width="0" style="1" hidden="1" customWidth="1"/>
    <col min="5617" max="5617" width="14.33203125" style="1" customWidth="1"/>
    <col min="5618" max="5618" width="7.5546875" style="1" customWidth="1"/>
    <col min="5619" max="5619" width="0" style="1" hidden="1" customWidth="1"/>
    <col min="5620" max="5621" width="14.33203125" style="1" customWidth="1"/>
    <col min="5622" max="5622" width="20.88671875" style="1" customWidth="1"/>
    <col min="5623" max="5623" width="14.44140625" style="1" customWidth="1"/>
    <col min="5624" max="5624" width="15" style="1" customWidth="1"/>
    <col min="5625" max="5625" width="2.6640625" style="1" customWidth="1"/>
    <col min="5626" max="5626" width="11.6640625" style="1" customWidth="1"/>
    <col min="5627" max="5627" width="11.5546875" style="1" customWidth="1"/>
    <col min="5628" max="5628" width="2.33203125" style="1" customWidth="1"/>
    <col min="5629" max="5629" width="41" style="1" customWidth="1"/>
    <col min="5630" max="5630" width="14.33203125" style="1" customWidth="1"/>
    <col min="5631" max="5632" width="11.5546875" style="1" customWidth="1"/>
    <col min="5633" max="5633" width="21.88671875" style="1" customWidth="1"/>
    <col min="5634" max="5825" width="11.44140625" style="1"/>
    <col min="5826" max="5826" width="21.88671875" style="1" customWidth="1"/>
    <col min="5827" max="5827" width="13.88671875" style="1" customWidth="1"/>
    <col min="5828" max="5828" width="38.6640625" style="1" customWidth="1"/>
    <col min="5829" max="5829" width="3" style="1" bestFit="1" customWidth="1"/>
    <col min="5830" max="5830" width="32.33203125" style="1" customWidth="1"/>
    <col min="5831" max="5831" width="46.33203125" style="1" customWidth="1"/>
    <col min="5832" max="5832" width="19" style="1" customWidth="1"/>
    <col min="5833" max="5833" width="0" style="1" hidden="1" customWidth="1"/>
    <col min="5834" max="5834" width="17.6640625" style="1" customWidth="1"/>
    <col min="5835" max="5835" width="0" style="1" hidden="1" customWidth="1"/>
    <col min="5836" max="5836" width="22.33203125" style="1" customWidth="1"/>
    <col min="5837" max="5837" width="5.33203125" style="1" customWidth="1"/>
    <col min="5838" max="5838" width="36.33203125" style="1" customWidth="1"/>
    <col min="5839" max="5839" width="5.6640625" style="1" customWidth="1"/>
    <col min="5840" max="5840" width="0" style="1" hidden="1" customWidth="1"/>
    <col min="5841" max="5841" width="20.6640625" style="1" customWidth="1"/>
    <col min="5842" max="5842" width="4.88671875" style="1" customWidth="1"/>
    <col min="5843" max="5843" width="0" style="1" hidden="1" customWidth="1"/>
    <col min="5844" max="5844" width="24.6640625" style="1" customWidth="1"/>
    <col min="5845" max="5845" width="12.33203125" style="1" customWidth="1"/>
    <col min="5846" max="5846" width="0" style="1" hidden="1" customWidth="1"/>
    <col min="5847" max="5847" width="3.44140625" style="1" customWidth="1"/>
    <col min="5848" max="5848" width="0" style="1" hidden="1" customWidth="1"/>
    <col min="5849" max="5849" width="17.6640625" style="1" customWidth="1"/>
    <col min="5850" max="5850" width="3.44140625" style="1" customWidth="1"/>
    <col min="5851" max="5851" width="0" style="1" hidden="1" customWidth="1"/>
    <col min="5852" max="5852" width="23.6640625" style="1" customWidth="1"/>
    <col min="5853" max="5853" width="10" style="1" customWidth="1"/>
    <col min="5854" max="5854" width="0" style="1" hidden="1" customWidth="1"/>
    <col min="5855" max="5856" width="14.6640625" style="1" customWidth="1"/>
    <col min="5857" max="5857" width="12.88671875" style="1" customWidth="1"/>
    <col min="5858" max="5858" width="3.33203125" style="1" customWidth="1"/>
    <col min="5859" max="5859" width="30.33203125" style="1" customWidth="1"/>
    <col min="5860" max="5860" width="5" style="1" customWidth="1"/>
    <col min="5861" max="5861" width="0" style="1" hidden="1" customWidth="1"/>
    <col min="5862" max="5862" width="14.33203125" style="1" customWidth="1"/>
    <col min="5863" max="5863" width="5.6640625" style="1" customWidth="1"/>
    <col min="5864" max="5864" width="0" style="1" hidden="1" customWidth="1"/>
    <col min="5865" max="5865" width="17.33203125" style="1" customWidth="1"/>
    <col min="5866" max="5866" width="12.6640625" style="1" customWidth="1"/>
    <col min="5867" max="5867" width="0" style="1" hidden="1" customWidth="1"/>
    <col min="5868" max="5868" width="5.33203125" style="1" customWidth="1"/>
    <col min="5869" max="5869" width="0" style="1" hidden="1" customWidth="1"/>
    <col min="5870" max="5870" width="17" style="1" customWidth="1"/>
    <col min="5871" max="5871" width="6.33203125" style="1" customWidth="1"/>
    <col min="5872" max="5872" width="0" style="1" hidden="1" customWidth="1"/>
    <col min="5873" max="5873" width="14.33203125" style="1" customWidth="1"/>
    <col min="5874" max="5874" width="7.5546875" style="1" customWidth="1"/>
    <col min="5875" max="5875" width="0" style="1" hidden="1" customWidth="1"/>
    <col min="5876" max="5877" width="14.33203125" style="1" customWidth="1"/>
    <col min="5878" max="5878" width="20.88671875" style="1" customWidth="1"/>
    <col min="5879" max="5879" width="14.44140625" style="1" customWidth="1"/>
    <col min="5880" max="5880" width="15" style="1" customWidth="1"/>
    <col min="5881" max="5881" width="2.6640625" style="1" customWidth="1"/>
    <col min="5882" max="5882" width="11.6640625" style="1" customWidth="1"/>
    <col min="5883" max="5883" width="11.5546875" style="1" customWidth="1"/>
    <col min="5884" max="5884" width="2.33203125" style="1" customWidth="1"/>
    <col min="5885" max="5885" width="41" style="1" customWidth="1"/>
    <col min="5886" max="5886" width="14.33203125" style="1" customWidth="1"/>
    <col min="5887" max="5888" width="11.5546875" style="1" customWidth="1"/>
    <col min="5889" max="5889" width="21.88671875" style="1" customWidth="1"/>
    <col min="5890" max="6081" width="11.44140625" style="1"/>
    <col min="6082" max="6082" width="21.88671875" style="1" customWidth="1"/>
    <col min="6083" max="6083" width="13.88671875" style="1" customWidth="1"/>
    <col min="6084" max="6084" width="38.6640625" style="1" customWidth="1"/>
    <col min="6085" max="6085" width="3" style="1" bestFit="1" customWidth="1"/>
    <col min="6086" max="6086" width="32.33203125" style="1" customWidth="1"/>
    <col min="6087" max="6087" width="46.33203125" style="1" customWidth="1"/>
    <col min="6088" max="6088" width="19" style="1" customWidth="1"/>
    <col min="6089" max="6089" width="0" style="1" hidden="1" customWidth="1"/>
    <col min="6090" max="6090" width="17.6640625" style="1" customWidth="1"/>
    <col min="6091" max="6091" width="0" style="1" hidden="1" customWidth="1"/>
    <col min="6092" max="6092" width="22.33203125" style="1" customWidth="1"/>
    <col min="6093" max="6093" width="5.33203125" style="1" customWidth="1"/>
    <col min="6094" max="6094" width="36.33203125" style="1" customWidth="1"/>
    <col min="6095" max="6095" width="5.6640625" style="1" customWidth="1"/>
    <col min="6096" max="6096" width="0" style="1" hidden="1" customWidth="1"/>
    <col min="6097" max="6097" width="20.6640625" style="1" customWidth="1"/>
    <col min="6098" max="6098" width="4.88671875" style="1" customWidth="1"/>
    <col min="6099" max="6099" width="0" style="1" hidden="1" customWidth="1"/>
    <col min="6100" max="6100" width="24.6640625" style="1" customWidth="1"/>
    <col min="6101" max="6101" width="12.33203125" style="1" customWidth="1"/>
    <col min="6102" max="6102" width="0" style="1" hidden="1" customWidth="1"/>
    <col min="6103" max="6103" width="3.44140625" style="1" customWidth="1"/>
    <col min="6104" max="6104" width="0" style="1" hidden="1" customWidth="1"/>
    <col min="6105" max="6105" width="17.6640625" style="1" customWidth="1"/>
    <col min="6106" max="6106" width="3.44140625" style="1" customWidth="1"/>
    <col min="6107" max="6107" width="0" style="1" hidden="1" customWidth="1"/>
    <col min="6108" max="6108" width="23.6640625" style="1" customWidth="1"/>
    <col min="6109" max="6109" width="10" style="1" customWidth="1"/>
    <col min="6110" max="6110" width="0" style="1" hidden="1" customWidth="1"/>
    <col min="6111" max="6112" width="14.6640625" style="1" customWidth="1"/>
    <col min="6113" max="6113" width="12.88671875" style="1" customWidth="1"/>
    <col min="6114" max="6114" width="3.33203125" style="1" customWidth="1"/>
    <col min="6115" max="6115" width="30.33203125" style="1" customWidth="1"/>
    <col min="6116" max="6116" width="5" style="1" customWidth="1"/>
    <col min="6117" max="6117" width="0" style="1" hidden="1" customWidth="1"/>
    <col min="6118" max="6118" width="14.33203125" style="1" customWidth="1"/>
    <col min="6119" max="6119" width="5.6640625" style="1" customWidth="1"/>
    <col min="6120" max="6120" width="0" style="1" hidden="1" customWidth="1"/>
    <col min="6121" max="6121" width="17.33203125" style="1" customWidth="1"/>
    <col min="6122" max="6122" width="12.6640625" style="1" customWidth="1"/>
    <col min="6123" max="6123" width="0" style="1" hidden="1" customWidth="1"/>
    <col min="6124" max="6124" width="5.33203125" style="1" customWidth="1"/>
    <col min="6125" max="6125" width="0" style="1" hidden="1" customWidth="1"/>
    <col min="6126" max="6126" width="17" style="1" customWidth="1"/>
    <col min="6127" max="6127" width="6.33203125" style="1" customWidth="1"/>
    <col min="6128" max="6128" width="0" style="1" hidden="1" customWidth="1"/>
    <col min="6129" max="6129" width="14.33203125" style="1" customWidth="1"/>
    <col min="6130" max="6130" width="7.5546875" style="1" customWidth="1"/>
    <col min="6131" max="6131" width="0" style="1" hidden="1" customWidth="1"/>
    <col min="6132" max="6133" width="14.33203125" style="1" customWidth="1"/>
    <col min="6134" max="6134" width="20.88671875" style="1" customWidth="1"/>
    <col min="6135" max="6135" width="14.44140625" style="1" customWidth="1"/>
    <col min="6136" max="6136" width="15" style="1" customWidth="1"/>
    <col min="6137" max="6137" width="2.6640625" style="1" customWidth="1"/>
    <col min="6138" max="6138" width="11.6640625" style="1" customWidth="1"/>
    <col min="6139" max="6139" width="11.5546875" style="1" customWidth="1"/>
    <col min="6140" max="6140" width="2.33203125" style="1" customWidth="1"/>
    <col min="6141" max="6141" width="41" style="1" customWidth="1"/>
    <col min="6142" max="6142" width="14.33203125" style="1" customWidth="1"/>
    <col min="6143" max="6144" width="11.5546875" style="1" customWidth="1"/>
    <col min="6145" max="6145" width="21.88671875" style="1" customWidth="1"/>
    <col min="6146" max="6337" width="11.44140625" style="1"/>
    <col min="6338" max="6338" width="21.88671875" style="1" customWidth="1"/>
    <col min="6339" max="6339" width="13.88671875" style="1" customWidth="1"/>
    <col min="6340" max="6340" width="38.6640625" style="1" customWidth="1"/>
    <col min="6341" max="6341" width="3" style="1" bestFit="1" customWidth="1"/>
    <col min="6342" max="6342" width="32.33203125" style="1" customWidth="1"/>
    <col min="6343" max="6343" width="46.33203125" style="1" customWidth="1"/>
    <col min="6344" max="6344" width="19" style="1" customWidth="1"/>
    <col min="6345" max="6345" width="0" style="1" hidden="1" customWidth="1"/>
    <col min="6346" max="6346" width="17.6640625" style="1" customWidth="1"/>
    <col min="6347" max="6347" width="0" style="1" hidden="1" customWidth="1"/>
    <col min="6348" max="6348" width="22.33203125" style="1" customWidth="1"/>
    <col min="6349" max="6349" width="5.33203125" style="1" customWidth="1"/>
    <col min="6350" max="6350" width="36.33203125" style="1" customWidth="1"/>
    <col min="6351" max="6351" width="5.6640625" style="1" customWidth="1"/>
    <col min="6352" max="6352" width="0" style="1" hidden="1" customWidth="1"/>
    <col min="6353" max="6353" width="20.6640625" style="1" customWidth="1"/>
    <col min="6354" max="6354" width="4.88671875" style="1" customWidth="1"/>
    <col min="6355" max="6355" width="0" style="1" hidden="1" customWidth="1"/>
    <col min="6356" max="6356" width="24.6640625" style="1" customWidth="1"/>
    <col min="6357" max="6357" width="12.33203125" style="1" customWidth="1"/>
    <col min="6358" max="6358" width="0" style="1" hidden="1" customWidth="1"/>
    <col min="6359" max="6359" width="3.44140625" style="1" customWidth="1"/>
    <col min="6360" max="6360" width="0" style="1" hidden="1" customWidth="1"/>
    <col min="6361" max="6361" width="17.6640625" style="1" customWidth="1"/>
    <col min="6362" max="6362" width="3.44140625" style="1" customWidth="1"/>
    <col min="6363" max="6363" width="0" style="1" hidden="1" customWidth="1"/>
    <col min="6364" max="6364" width="23.6640625" style="1" customWidth="1"/>
    <col min="6365" max="6365" width="10" style="1" customWidth="1"/>
    <col min="6366" max="6366" width="0" style="1" hidden="1" customWidth="1"/>
    <col min="6367" max="6368" width="14.6640625" style="1" customWidth="1"/>
    <col min="6369" max="6369" width="12.88671875" style="1" customWidth="1"/>
    <col min="6370" max="6370" width="3.33203125" style="1" customWidth="1"/>
    <col min="6371" max="6371" width="30.33203125" style="1" customWidth="1"/>
    <col min="6372" max="6372" width="5" style="1" customWidth="1"/>
    <col min="6373" max="6373" width="0" style="1" hidden="1" customWidth="1"/>
    <col min="6374" max="6374" width="14.33203125" style="1" customWidth="1"/>
    <col min="6375" max="6375" width="5.6640625" style="1" customWidth="1"/>
    <col min="6376" max="6376" width="0" style="1" hidden="1" customWidth="1"/>
    <col min="6377" max="6377" width="17.33203125" style="1" customWidth="1"/>
    <col min="6378" max="6378" width="12.6640625" style="1" customWidth="1"/>
    <col min="6379" max="6379" width="0" style="1" hidden="1" customWidth="1"/>
    <col min="6380" max="6380" width="5.33203125" style="1" customWidth="1"/>
    <col min="6381" max="6381" width="0" style="1" hidden="1" customWidth="1"/>
    <col min="6382" max="6382" width="17" style="1" customWidth="1"/>
    <col min="6383" max="6383" width="6.33203125" style="1" customWidth="1"/>
    <col min="6384" max="6384" width="0" style="1" hidden="1" customWidth="1"/>
    <col min="6385" max="6385" width="14.33203125" style="1" customWidth="1"/>
    <col min="6386" max="6386" width="7.5546875" style="1" customWidth="1"/>
    <col min="6387" max="6387" width="0" style="1" hidden="1" customWidth="1"/>
    <col min="6388" max="6389" width="14.33203125" style="1" customWidth="1"/>
    <col min="6390" max="6390" width="20.88671875" style="1" customWidth="1"/>
    <col min="6391" max="6391" width="14.44140625" style="1" customWidth="1"/>
    <col min="6392" max="6392" width="15" style="1" customWidth="1"/>
    <col min="6393" max="6393" width="2.6640625" style="1" customWidth="1"/>
    <col min="6394" max="6394" width="11.6640625" style="1" customWidth="1"/>
    <col min="6395" max="6395" width="11.5546875" style="1" customWidth="1"/>
    <col min="6396" max="6396" width="2.33203125" style="1" customWidth="1"/>
    <col min="6397" max="6397" width="41" style="1" customWidth="1"/>
    <col min="6398" max="6398" width="14.33203125" style="1" customWidth="1"/>
    <col min="6399" max="6400" width="11.5546875" style="1" customWidth="1"/>
    <col min="6401" max="6401" width="21.88671875" style="1" customWidth="1"/>
    <col min="6402" max="6593" width="11.44140625" style="1"/>
    <col min="6594" max="6594" width="21.88671875" style="1" customWidth="1"/>
    <col min="6595" max="6595" width="13.88671875" style="1" customWidth="1"/>
    <col min="6596" max="6596" width="38.6640625" style="1" customWidth="1"/>
    <col min="6597" max="6597" width="3" style="1" bestFit="1" customWidth="1"/>
    <col min="6598" max="6598" width="32.33203125" style="1" customWidth="1"/>
    <col min="6599" max="6599" width="46.33203125" style="1" customWidth="1"/>
    <col min="6600" max="6600" width="19" style="1" customWidth="1"/>
    <col min="6601" max="6601" width="0" style="1" hidden="1" customWidth="1"/>
    <col min="6602" max="6602" width="17.6640625" style="1" customWidth="1"/>
    <col min="6603" max="6603" width="0" style="1" hidden="1" customWidth="1"/>
    <col min="6604" max="6604" width="22.33203125" style="1" customWidth="1"/>
    <col min="6605" max="6605" width="5.33203125" style="1" customWidth="1"/>
    <col min="6606" max="6606" width="36.33203125" style="1" customWidth="1"/>
    <col min="6607" max="6607" width="5.6640625" style="1" customWidth="1"/>
    <col min="6608" max="6608" width="0" style="1" hidden="1" customWidth="1"/>
    <col min="6609" max="6609" width="20.6640625" style="1" customWidth="1"/>
    <col min="6610" max="6610" width="4.88671875" style="1" customWidth="1"/>
    <col min="6611" max="6611" width="0" style="1" hidden="1" customWidth="1"/>
    <col min="6612" max="6612" width="24.6640625" style="1" customWidth="1"/>
    <col min="6613" max="6613" width="12.33203125" style="1" customWidth="1"/>
    <col min="6614" max="6614" width="0" style="1" hidden="1" customWidth="1"/>
    <col min="6615" max="6615" width="3.44140625" style="1" customWidth="1"/>
    <col min="6616" max="6616" width="0" style="1" hidden="1" customWidth="1"/>
    <col min="6617" max="6617" width="17.6640625" style="1" customWidth="1"/>
    <col min="6618" max="6618" width="3.44140625" style="1" customWidth="1"/>
    <col min="6619" max="6619" width="0" style="1" hidden="1" customWidth="1"/>
    <col min="6620" max="6620" width="23.6640625" style="1" customWidth="1"/>
    <col min="6621" max="6621" width="10" style="1" customWidth="1"/>
    <col min="6622" max="6622" width="0" style="1" hidden="1" customWidth="1"/>
    <col min="6623" max="6624" width="14.6640625" style="1" customWidth="1"/>
    <col min="6625" max="6625" width="12.88671875" style="1" customWidth="1"/>
    <col min="6626" max="6626" width="3.33203125" style="1" customWidth="1"/>
    <col min="6627" max="6627" width="30.33203125" style="1" customWidth="1"/>
    <col min="6628" max="6628" width="5" style="1" customWidth="1"/>
    <col min="6629" max="6629" width="0" style="1" hidden="1" customWidth="1"/>
    <col min="6630" max="6630" width="14.33203125" style="1" customWidth="1"/>
    <col min="6631" max="6631" width="5.6640625" style="1" customWidth="1"/>
    <col min="6632" max="6632" width="0" style="1" hidden="1" customWidth="1"/>
    <col min="6633" max="6633" width="17.33203125" style="1" customWidth="1"/>
    <col min="6634" max="6634" width="12.6640625" style="1" customWidth="1"/>
    <col min="6635" max="6635" width="0" style="1" hidden="1" customWidth="1"/>
    <col min="6636" max="6636" width="5.33203125" style="1" customWidth="1"/>
    <col min="6637" max="6637" width="0" style="1" hidden="1" customWidth="1"/>
    <col min="6638" max="6638" width="17" style="1" customWidth="1"/>
    <col min="6639" max="6639" width="6.33203125" style="1" customWidth="1"/>
    <col min="6640" max="6640" width="0" style="1" hidden="1" customWidth="1"/>
    <col min="6641" max="6641" width="14.33203125" style="1" customWidth="1"/>
    <col min="6642" max="6642" width="7.5546875" style="1" customWidth="1"/>
    <col min="6643" max="6643" width="0" style="1" hidden="1" customWidth="1"/>
    <col min="6644" max="6645" width="14.33203125" style="1" customWidth="1"/>
    <col min="6646" max="6646" width="20.88671875" style="1" customWidth="1"/>
    <col min="6647" max="6647" width="14.44140625" style="1" customWidth="1"/>
    <col min="6648" max="6648" width="15" style="1" customWidth="1"/>
    <col min="6649" max="6649" width="2.6640625" style="1" customWidth="1"/>
    <col min="6650" max="6650" width="11.6640625" style="1" customWidth="1"/>
    <col min="6651" max="6651" width="11.5546875" style="1" customWidth="1"/>
    <col min="6652" max="6652" width="2.33203125" style="1" customWidth="1"/>
    <col min="6653" max="6653" width="41" style="1" customWidth="1"/>
    <col min="6654" max="6654" width="14.33203125" style="1" customWidth="1"/>
    <col min="6655" max="6656" width="11.5546875" style="1" customWidth="1"/>
    <col min="6657" max="6657" width="21.88671875" style="1" customWidth="1"/>
    <col min="6658" max="6849" width="11.44140625" style="1"/>
    <col min="6850" max="6850" width="21.88671875" style="1" customWidth="1"/>
    <col min="6851" max="6851" width="13.88671875" style="1" customWidth="1"/>
    <col min="6852" max="6852" width="38.6640625" style="1" customWidth="1"/>
    <col min="6853" max="6853" width="3" style="1" bestFit="1" customWidth="1"/>
    <col min="6854" max="6854" width="32.33203125" style="1" customWidth="1"/>
    <col min="6855" max="6855" width="46.33203125" style="1" customWidth="1"/>
    <col min="6856" max="6856" width="19" style="1" customWidth="1"/>
    <col min="6857" max="6857" width="0" style="1" hidden="1" customWidth="1"/>
    <col min="6858" max="6858" width="17.6640625" style="1" customWidth="1"/>
    <col min="6859" max="6859" width="0" style="1" hidden="1" customWidth="1"/>
    <col min="6860" max="6860" width="22.33203125" style="1" customWidth="1"/>
    <col min="6861" max="6861" width="5.33203125" style="1" customWidth="1"/>
    <col min="6862" max="6862" width="36.33203125" style="1" customWidth="1"/>
    <col min="6863" max="6863" width="5.6640625" style="1" customWidth="1"/>
    <col min="6864" max="6864" width="0" style="1" hidden="1" customWidth="1"/>
    <col min="6865" max="6865" width="20.6640625" style="1" customWidth="1"/>
    <col min="6866" max="6866" width="4.88671875" style="1" customWidth="1"/>
    <col min="6867" max="6867" width="0" style="1" hidden="1" customWidth="1"/>
    <col min="6868" max="6868" width="24.6640625" style="1" customWidth="1"/>
    <col min="6869" max="6869" width="12.33203125" style="1" customWidth="1"/>
    <col min="6870" max="6870" width="0" style="1" hidden="1" customWidth="1"/>
    <col min="6871" max="6871" width="3.44140625" style="1" customWidth="1"/>
    <col min="6872" max="6872" width="0" style="1" hidden="1" customWidth="1"/>
    <col min="6873" max="6873" width="17.6640625" style="1" customWidth="1"/>
    <col min="6874" max="6874" width="3.44140625" style="1" customWidth="1"/>
    <col min="6875" max="6875" width="0" style="1" hidden="1" customWidth="1"/>
    <col min="6876" max="6876" width="23.6640625" style="1" customWidth="1"/>
    <col min="6877" max="6877" width="10" style="1" customWidth="1"/>
    <col min="6878" max="6878" width="0" style="1" hidden="1" customWidth="1"/>
    <col min="6879" max="6880" width="14.6640625" style="1" customWidth="1"/>
    <col min="6881" max="6881" width="12.88671875" style="1" customWidth="1"/>
    <col min="6882" max="6882" width="3.33203125" style="1" customWidth="1"/>
    <col min="6883" max="6883" width="30.33203125" style="1" customWidth="1"/>
    <col min="6884" max="6884" width="5" style="1" customWidth="1"/>
    <col min="6885" max="6885" width="0" style="1" hidden="1" customWidth="1"/>
    <col min="6886" max="6886" width="14.33203125" style="1" customWidth="1"/>
    <col min="6887" max="6887" width="5.6640625" style="1" customWidth="1"/>
    <col min="6888" max="6888" width="0" style="1" hidden="1" customWidth="1"/>
    <col min="6889" max="6889" width="17.33203125" style="1" customWidth="1"/>
    <col min="6890" max="6890" width="12.6640625" style="1" customWidth="1"/>
    <col min="6891" max="6891" width="0" style="1" hidden="1" customWidth="1"/>
    <col min="6892" max="6892" width="5.33203125" style="1" customWidth="1"/>
    <col min="6893" max="6893" width="0" style="1" hidden="1" customWidth="1"/>
    <col min="6894" max="6894" width="17" style="1" customWidth="1"/>
    <col min="6895" max="6895" width="6.33203125" style="1" customWidth="1"/>
    <col min="6896" max="6896" width="0" style="1" hidden="1" customWidth="1"/>
    <col min="6897" max="6897" width="14.33203125" style="1" customWidth="1"/>
    <col min="6898" max="6898" width="7.5546875" style="1" customWidth="1"/>
    <col min="6899" max="6899" width="0" style="1" hidden="1" customWidth="1"/>
    <col min="6900" max="6901" width="14.33203125" style="1" customWidth="1"/>
    <col min="6902" max="6902" width="20.88671875" style="1" customWidth="1"/>
    <col min="6903" max="6903" width="14.44140625" style="1" customWidth="1"/>
    <col min="6904" max="6904" width="15" style="1" customWidth="1"/>
    <col min="6905" max="6905" width="2.6640625" style="1" customWidth="1"/>
    <col min="6906" max="6906" width="11.6640625" style="1" customWidth="1"/>
    <col min="6907" max="6907" width="11.5546875" style="1" customWidth="1"/>
    <col min="6908" max="6908" width="2.33203125" style="1" customWidth="1"/>
    <col min="6909" max="6909" width="41" style="1" customWidth="1"/>
    <col min="6910" max="6910" width="14.33203125" style="1" customWidth="1"/>
    <col min="6911" max="6912" width="11.5546875" style="1" customWidth="1"/>
    <col min="6913" max="6913" width="21.88671875" style="1" customWidth="1"/>
    <col min="6914" max="7105" width="11.44140625" style="1"/>
    <col min="7106" max="7106" width="21.88671875" style="1" customWidth="1"/>
    <col min="7107" max="7107" width="13.88671875" style="1" customWidth="1"/>
    <col min="7108" max="7108" width="38.6640625" style="1" customWidth="1"/>
    <col min="7109" max="7109" width="3" style="1" bestFit="1" customWidth="1"/>
    <col min="7110" max="7110" width="32.33203125" style="1" customWidth="1"/>
    <col min="7111" max="7111" width="46.33203125" style="1" customWidth="1"/>
    <col min="7112" max="7112" width="19" style="1" customWidth="1"/>
    <col min="7113" max="7113" width="0" style="1" hidden="1" customWidth="1"/>
    <col min="7114" max="7114" width="17.6640625" style="1" customWidth="1"/>
    <col min="7115" max="7115" width="0" style="1" hidden="1" customWidth="1"/>
    <col min="7116" max="7116" width="22.33203125" style="1" customWidth="1"/>
    <col min="7117" max="7117" width="5.33203125" style="1" customWidth="1"/>
    <col min="7118" max="7118" width="36.33203125" style="1" customWidth="1"/>
    <col min="7119" max="7119" width="5.6640625" style="1" customWidth="1"/>
    <col min="7120" max="7120" width="0" style="1" hidden="1" customWidth="1"/>
    <col min="7121" max="7121" width="20.6640625" style="1" customWidth="1"/>
    <col min="7122" max="7122" width="4.88671875" style="1" customWidth="1"/>
    <col min="7123" max="7123" width="0" style="1" hidden="1" customWidth="1"/>
    <col min="7124" max="7124" width="24.6640625" style="1" customWidth="1"/>
    <col min="7125" max="7125" width="12.33203125" style="1" customWidth="1"/>
    <col min="7126" max="7126" width="0" style="1" hidden="1" customWidth="1"/>
    <col min="7127" max="7127" width="3.44140625" style="1" customWidth="1"/>
    <col min="7128" max="7128" width="0" style="1" hidden="1" customWidth="1"/>
    <col min="7129" max="7129" width="17.6640625" style="1" customWidth="1"/>
    <col min="7130" max="7130" width="3.44140625" style="1" customWidth="1"/>
    <col min="7131" max="7131" width="0" style="1" hidden="1" customWidth="1"/>
    <col min="7132" max="7132" width="23.6640625" style="1" customWidth="1"/>
    <col min="7133" max="7133" width="10" style="1" customWidth="1"/>
    <col min="7134" max="7134" width="0" style="1" hidden="1" customWidth="1"/>
    <col min="7135" max="7136" width="14.6640625" style="1" customWidth="1"/>
    <col min="7137" max="7137" width="12.88671875" style="1" customWidth="1"/>
    <col min="7138" max="7138" width="3.33203125" style="1" customWidth="1"/>
    <col min="7139" max="7139" width="30.33203125" style="1" customWidth="1"/>
    <col min="7140" max="7140" width="5" style="1" customWidth="1"/>
    <col min="7141" max="7141" width="0" style="1" hidden="1" customWidth="1"/>
    <col min="7142" max="7142" width="14.33203125" style="1" customWidth="1"/>
    <col min="7143" max="7143" width="5.6640625" style="1" customWidth="1"/>
    <col min="7144" max="7144" width="0" style="1" hidden="1" customWidth="1"/>
    <col min="7145" max="7145" width="17.33203125" style="1" customWidth="1"/>
    <col min="7146" max="7146" width="12.6640625" style="1" customWidth="1"/>
    <col min="7147" max="7147" width="0" style="1" hidden="1" customWidth="1"/>
    <col min="7148" max="7148" width="5.33203125" style="1" customWidth="1"/>
    <col min="7149" max="7149" width="0" style="1" hidden="1" customWidth="1"/>
    <col min="7150" max="7150" width="17" style="1" customWidth="1"/>
    <col min="7151" max="7151" width="6.33203125" style="1" customWidth="1"/>
    <col min="7152" max="7152" width="0" style="1" hidden="1" customWidth="1"/>
    <col min="7153" max="7153" width="14.33203125" style="1" customWidth="1"/>
    <col min="7154" max="7154" width="7.5546875" style="1" customWidth="1"/>
    <col min="7155" max="7155" width="0" style="1" hidden="1" customWidth="1"/>
    <col min="7156" max="7157" width="14.33203125" style="1" customWidth="1"/>
    <col min="7158" max="7158" width="20.88671875" style="1" customWidth="1"/>
    <col min="7159" max="7159" width="14.44140625" style="1" customWidth="1"/>
    <col min="7160" max="7160" width="15" style="1" customWidth="1"/>
    <col min="7161" max="7161" width="2.6640625" style="1" customWidth="1"/>
    <col min="7162" max="7162" width="11.6640625" style="1" customWidth="1"/>
    <col min="7163" max="7163" width="11.5546875" style="1" customWidth="1"/>
    <col min="7164" max="7164" width="2.33203125" style="1" customWidth="1"/>
    <col min="7165" max="7165" width="41" style="1" customWidth="1"/>
    <col min="7166" max="7166" width="14.33203125" style="1" customWidth="1"/>
    <col min="7167" max="7168" width="11.5546875" style="1" customWidth="1"/>
    <col min="7169" max="7169" width="21.88671875" style="1" customWidth="1"/>
    <col min="7170" max="7361" width="11.44140625" style="1"/>
    <col min="7362" max="7362" width="21.88671875" style="1" customWidth="1"/>
    <col min="7363" max="7363" width="13.88671875" style="1" customWidth="1"/>
    <col min="7364" max="7364" width="38.6640625" style="1" customWidth="1"/>
    <col min="7365" max="7365" width="3" style="1" bestFit="1" customWidth="1"/>
    <col min="7366" max="7366" width="32.33203125" style="1" customWidth="1"/>
    <col min="7367" max="7367" width="46.33203125" style="1" customWidth="1"/>
    <col min="7368" max="7368" width="19" style="1" customWidth="1"/>
    <col min="7369" max="7369" width="0" style="1" hidden="1" customWidth="1"/>
    <col min="7370" max="7370" width="17.6640625" style="1" customWidth="1"/>
    <col min="7371" max="7371" width="0" style="1" hidden="1" customWidth="1"/>
    <col min="7372" max="7372" width="22.33203125" style="1" customWidth="1"/>
    <col min="7373" max="7373" width="5.33203125" style="1" customWidth="1"/>
    <col min="7374" max="7374" width="36.33203125" style="1" customWidth="1"/>
    <col min="7375" max="7375" width="5.6640625" style="1" customWidth="1"/>
    <col min="7376" max="7376" width="0" style="1" hidden="1" customWidth="1"/>
    <col min="7377" max="7377" width="20.6640625" style="1" customWidth="1"/>
    <col min="7378" max="7378" width="4.88671875" style="1" customWidth="1"/>
    <col min="7379" max="7379" width="0" style="1" hidden="1" customWidth="1"/>
    <col min="7380" max="7380" width="24.6640625" style="1" customWidth="1"/>
    <col min="7381" max="7381" width="12.33203125" style="1" customWidth="1"/>
    <col min="7382" max="7382" width="0" style="1" hidden="1" customWidth="1"/>
    <col min="7383" max="7383" width="3.44140625" style="1" customWidth="1"/>
    <col min="7384" max="7384" width="0" style="1" hidden="1" customWidth="1"/>
    <col min="7385" max="7385" width="17.6640625" style="1" customWidth="1"/>
    <col min="7386" max="7386" width="3.44140625" style="1" customWidth="1"/>
    <col min="7387" max="7387" width="0" style="1" hidden="1" customWidth="1"/>
    <col min="7388" max="7388" width="23.6640625" style="1" customWidth="1"/>
    <col min="7389" max="7389" width="10" style="1" customWidth="1"/>
    <col min="7390" max="7390" width="0" style="1" hidden="1" customWidth="1"/>
    <col min="7391" max="7392" width="14.6640625" style="1" customWidth="1"/>
    <col min="7393" max="7393" width="12.88671875" style="1" customWidth="1"/>
    <col min="7394" max="7394" width="3.33203125" style="1" customWidth="1"/>
    <col min="7395" max="7395" width="30.33203125" style="1" customWidth="1"/>
    <col min="7396" max="7396" width="5" style="1" customWidth="1"/>
    <col min="7397" max="7397" width="0" style="1" hidden="1" customWidth="1"/>
    <col min="7398" max="7398" width="14.33203125" style="1" customWidth="1"/>
    <col min="7399" max="7399" width="5.6640625" style="1" customWidth="1"/>
    <col min="7400" max="7400" width="0" style="1" hidden="1" customWidth="1"/>
    <col min="7401" max="7401" width="17.33203125" style="1" customWidth="1"/>
    <col min="7402" max="7402" width="12.6640625" style="1" customWidth="1"/>
    <col min="7403" max="7403" width="0" style="1" hidden="1" customWidth="1"/>
    <col min="7404" max="7404" width="5.33203125" style="1" customWidth="1"/>
    <col min="7405" max="7405" width="0" style="1" hidden="1" customWidth="1"/>
    <col min="7406" max="7406" width="17" style="1" customWidth="1"/>
    <col min="7407" max="7407" width="6.33203125" style="1" customWidth="1"/>
    <col min="7408" max="7408" width="0" style="1" hidden="1" customWidth="1"/>
    <col min="7409" max="7409" width="14.33203125" style="1" customWidth="1"/>
    <col min="7410" max="7410" width="7.5546875" style="1" customWidth="1"/>
    <col min="7411" max="7411" width="0" style="1" hidden="1" customWidth="1"/>
    <col min="7412" max="7413" width="14.33203125" style="1" customWidth="1"/>
    <col min="7414" max="7414" width="20.88671875" style="1" customWidth="1"/>
    <col min="7415" max="7415" width="14.44140625" style="1" customWidth="1"/>
    <col min="7416" max="7416" width="15" style="1" customWidth="1"/>
    <col min="7417" max="7417" width="2.6640625" style="1" customWidth="1"/>
    <col min="7418" max="7418" width="11.6640625" style="1" customWidth="1"/>
    <col min="7419" max="7419" width="11.5546875" style="1" customWidth="1"/>
    <col min="7420" max="7420" width="2.33203125" style="1" customWidth="1"/>
    <col min="7421" max="7421" width="41" style="1" customWidth="1"/>
    <col min="7422" max="7422" width="14.33203125" style="1" customWidth="1"/>
    <col min="7423" max="7424" width="11.5546875" style="1" customWidth="1"/>
    <col min="7425" max="7425" width="21.88671875" style="1" customWidth="1"/>
    <col min="7426" max="7617" width="11.44140625" style="1"/>
    <col min="7618" max="7618" width="21.88671875" style="1" customWidth="1"/>
    <col min="7619" max="7619" width="13.88671875" style="1" customWidth="1"/>
    <col min="7620" max="7620" width="38.6640625" style="1" customWidth="1"/>
    <col min="7621" max="7621" width="3" style="1" bestFit="1" customWidth="1"/>
    <col min="7622" max="7622" width="32.33203125" style="1" customWidth="1"/>
    <col min="7623" max="7623" width="46.33203125" style="1" customWidth="1"/>
    <col min="7624" max="7624" width="19" style="1" customWidth="1"/>
    <col min="7625" max="7625" width="0" style="1" hidden="1" customWidth="1"/>
    <col min="7626" max="7626" width="17.6640625" style="1" customWidth="1"/>
    <col min="7627" max="7627" width="0" style="1" hidden="1" customWidth="1"/>
    <col min="7628" max="7628" width="22.33203125" style="1" customWidth="1"/>
    <col min="7629" max="7629" width="5.33203125" style="1" customWidth="1"/>
    <col min="7630" max="7630" width="36.33203125" style="1" customWidth="1"/>
    <col min="7631" max="7631" width="5.6640625" style="1" customWidth="1"/>
    <col min="7632" max="7632" width="0" style="1" hidden="1" customWidth="1"/>
    <col min="7633" max="7633" width="20.6640625" style="1" customWidth="1"/>
    <col min="7634" max="7634" width="4.88671875" style="1" customWidth="1"/>
    <col min="7635" max="7635" width="0" style="1" hidden="1" customWidth="1"/>
    <col min="7636" max="7636" width="24.6640625" style="1" customWidth="1"/>
    <col min="7637" max="7637" width="12.33203125" style="1" customWidth="1"/>
    <col min="7638" max="7638" width="0" style="1" hidden="1" customWidth="1"/>
    <col min="7639" max="7639" width="3.44140625" style="1" customWidth="1"/>
    <col min="7640" max="7640" width="0" style="1" hidden="1" customWidth="1"/>
    <col min="7641" max="7641" width="17.6640625" style="1" customWidth="1"/>
    <col min="7642" max="7642" width="3.44140625" style="1" customWidth="1"/>
    <col min="7643" max="7643" width="0" style="1" hidden="1" customWidth="1"/>
    <col min="7644" max="7644" width="23.6640625" style="1" customWidth="1"/>
    <col min="7645" max="7645" width="10" style="1" customWidth="1"/>
    <col min="7646" max="7646" width="0" style="1" hidden="1" customWidth="1"/>
    <col min="7647" max="7648" width="14.6640625" style="1" customWidth="1"/>
    <col min="7649" max="7649" width="12.88671875" style="1" customWidth="1"/>
    <col min="7650" max="7650" width="3.33203125" style="1" customWidth="1"/>
    <col min="7651" max="7651" width="30.33203125" style="1" customWidth="1"/>
    <col min="7652" max="7652" width="5" style="1" customWidth="1"/>
    <col min="7653" max="7653" width="0" style="1" hidden="1" customWidth="1"/>
    <col min="7654" max="7654" width="14.33203125" style="1" customWidth="1"/>
    <col min="7655" max="7655" width="5.6640625" style="1" customWidth="1"/>
    <col min="7656" max="7656" width="0" style="1" hidden="1" customWidth="1"/>
    <col min="7657" max="7657" width="17.33203125" style="1" customWidth="1"/>
    <col min="7658" max="7658" width="12.6640625" style="1" customWidth="1"/>
    <col min="7659" max="7659" width="0" style="1" hidden="1" customWidth="1"/>
    <col min="7660" max="7660" width="5.33203125" style="1" customWidth="1"/>
    <col min="7661" max="7661" width="0" style="1" hidden="1" customWidth="1"/>
    <col min="7662" max="7662" width="17" style="1" customWidth="1"/>
    <col min="7663" max="7663" width="6.33203125" style="1" customWidth="1"/>
    <col min="7664" max="7664" width="0" style="1" hidden="1" customWidth="1"/>
    <col min="7665" max="7665" width="14.33203125" style="1" customWidth="1"/>
    <col min="7666" max="7666" width="7.5546875" style="1" customWidth="1"/>
    <col min="7667" max="7667" width="0" style="1" hidden="1" customWidth="1"/>
    <col min="7668" max="7669" width="14.33203125" style="1" customWidth="1"/>
    <col min="7670" max="7670" width="20.88671875" style="1" customWidth="1"/>
    <col min="7671" max="7671" width="14.44140625" style="1" customWidth="1"/>
    <col min="7672" max="7672" width="15" style="1" customWidth="1"/>
    <col min="7673" max="7673" width="2.6640625" style="1" customWidth="1"/>
    <col min="7674" max="7674" width="11.6640625" style="1" customWidth="1"/>
    <col min="7675" max="7675" width="11.5546875" style="1" customWidth="1"/>
    <col min="7676" max="7676" width="2.33203125" style="1" customWidth="1"/>
    <col min="7677" max="7677" width="41" style="1" customWidth="1"/>
    <col min="7678" max="7678" width="14.33203125" style="1" customWidth="1"/>
    <col min="7679" max="7680" width="11.5546875" style="1" customWidth="1"/>
    <col min="7681" max="7681" width="21.88671875" style="1" customWidth="1"/>
    <col min="7682" max="7873" width="11.44140625" style="1"/>
    <col min="7874" max="7874" width="21.88671875" style="1" customWidth="1"/>
    <col min="7875" max="7875" width="13.88671875" style="1" customWidth="1"/>
    <col min="7876" max="7876" width="38.6640625" style="1" customWidth="1"/>
    <col min="7877" max="7877" width="3" style="1" bestFit="1" customWidth="1"/>
    <col min="7878" max="7878" width="32.33203125" style="1" customWidth="1"/>
    <col min="7879" max="7879" width="46.33203125" style="1" customWidth="1"/>
    <col min="7880" max="7880" width="19" style="1" customWidth="1"/>
    <col min="7881" max="7881" width="0" style="1" hidden="1" customWidth="1"/>
    <col min="7882" max="7882" width="17.6640625" style="1" customWidth="1"/>
    <col min="7883" max="7883" width="0" style="1" hidden="1" customWidth="1"/>
    <col min="7884" max="7884" width="22.33203125" style="1" customWidth="1"/>
    <col min="7885" max="7885" width="5.33203125" style="1" customWidth="1"/>
    <col min="7886" max="7886" width="36.33203125" style="1" customWidth="1"/>
    <col min="7887" max="7887" width="5.6640625" style="1" customWidth="1"/>
    <col min="7888" max="7888" width="0" style="1" hidden="1" customWidth="1"/>
    <col min="7889" max="7889" width="20.6640625" style="1" customWidth="1"/>
    <col min="7890" max="7890" width="4.88671875" style="1" customWidth="1"/>
    <col min="7891" max="7891" width="0" style="1" hidden="1" customWidth="1"/>
    <col min="7892" max="7892" width="24.6640625" style="1" customWidth="1"/>
    <col min="7893" max="7893" width="12.33203125" style="1" customWidth="1"/>
    <col min="7894" max="7894" width="0" style="1" hidden="1" customWidth="1"/>
    <col min="7895" max="7895" width="3.44140625" style="1" customWidth="1"/>
    <col min="7896" max="7896" width="0" style="1" hidden="1" customWidth="1"/>
    <col min="7897" max="7897" width="17.6640625" style="1" customWidth="1"/>
    <col min="7898" max="7898" width="3.44140625" style="1" customWidth="1"/>
    <col min="7899" max="7899" width="0" style="1" hidden="1" customWidth="1"/>
    <col min="7900" max="7900" width="23.6640625" style="1" customWidth="1"/>
    <col min="7901" max="7901" width="10" style="1" customWidth="1"/>
    <col min="7902" max="7902" width="0" style="1" hidden="1" customWidth="1"/>
    <col min="7903" max="7904" width="14.6640625" style="1" customWidth="1"/>
    <col min="7905" max="7905" width="12.88671875" style="1" customWidth="1"/>
    <col min="7906" max="7906" width="3.33203125" style="1" customWidth="1"/>
    <col min="7907" max="7907" width="30.33203125" style="1" customWidth="1"/>
    <col min="7908" max="7908" width="5" style="1" customWidth="1"/>
    <col min="7909" max="7909" width="0" style="1" hidden="1" customWidth="1"/>
    <col min="7910" max="7910" width="14.33203125" style="1" customWidth="1"/>
    <col min="7911" max="7911" width="5.6640625" style="1" customWidth="1"/>
    <col min="7912" max="7912" width="0" style="1" hidden="1" customWidth="1"/>
    <col min="7913" max="7913" width="17.33203125" style="1" customWidth="1"/>
    <col min="7914" max="7914" width="12.6640625" style="1" customWidth="1"/>
    <col min="7915" max="7915" width="0" style="1" hidden="1" customWidth="1"/>
    <col min="7916" max="7916" width="5.33203125" style="1" customWidth="1"/>
    <col min="7917" max="7917" width="0" style="1" hidden="1" customWidth="1"/>
    <col min="7918" max="7918" width="17" style="1" customWidth="1"/>
    <col min="7919" max="7919" width="6.33203125" style="1" customWidth="1"/>
    <col min="7920" max="7920" width="0" style="1" hidden="1" customWidth="1"/>
    <col min="7921" max="7921" width="14.33203125" style="1" customWidth="1"/>
    <col min="7922" max="7922" width="7.5546875" style="1" customWidth="1"/>
    <col min="7923" max="7923" width="0" style="1" hidden="1" customWidth="1"/>
    <col min="7924" max="7925" width="14.33203125" style="1" customWidth="1"/>
    <col min="7926" max="7926" width="20.88671875" style="1" customWidth="1"/>
    <col min="7927" max="7927" width="14.44140625" style="1" customWidth="1"/>
    <col min="7928" max="7928" width="15" style="1" customWidth="1"/>
    <col min="7929" max="7929" width="2.6640625" style="1" customWidth="1"/>
    <col min="7930" max="7930" width="11.6640625" style="1" customWidth="1"/>
    <col min="7931" max="7931" width="11.5546875" style="1" customWidth="1"/>
    <col min="7932" max="7932" width="2.33203125" style="1" customWidth="1"/>
    <col min="7933" max="7933" width="41" style="1" customWidth="1"/>
    <col min="7934" max="7934" width="14.33203125" style="1" customWidth="1"/>
    <col min="7935" max="7936" width="11.5546875" style="1" customWidth="1"/>
    <col min="7937" max="7937" width="21.88671875" style="1" customWidth="1"/>
    <col min="7938" max="8129" width="11.44140625" style="1"/>
    <col min="8130" max="8130" width="21.88671875" style="1" customWidth="1"/>
    <col min="8131" max="8131" width="13.88671875" style="1" customWidth="1"/>
    <col min="8132" max="8132" width="38.6640625" style="1" customWidth="1"/>
    <col min="8133" max="8133" width="3" style="1" bestFit="1" customWidth="1"/>
    <col min="8134" max="8134" width="32.33203125" style="1" customWidth="1"/>
    <col min="8135" max="8135" width="46.33203125" style="1" customWidth="1"/>
    <col min="8136" max="8136" width="19" style="1" customWidth="1"/>
    <col min="8137" max="8137" width="0" style="1" hidden="1" customWidth="1"/>
    <col min="8138" max="8138" width="17.6640625" style="1" customWidth="1"/>
    <col min="8139" max="8139" width="0" style="1" hidden="1" customWidth="1"/>
    <col min="8140" max="8140" width="22.33203125" style="1" customWidth="1"/>
    <col min="8141" max="8141" width="5.33203125" style="1" customWidth="1"/>
    <col min="8142" max="8142" width="36.33203125" style="1" customWidth="1"/>
    <col min="8143" max="8143" width="5.6640625" style="1" customWidth="1"/>
    <col min="8144" max="8144" width="0" style="1" hidden="1" customWidth="1"/>
    <col min="8145" max="8145" width="20.6640625" style="1" customWidth="1"/>
    <col min="8146" max="8146" width="4.88671875" style="1" customWidth="1"/>
    <col min="8147" max="8147" width="0" style="1" hidden="1" customWidth="1"/>
    <col min="8148" max="8148" width="24.6640625" style="1" customWidth="1"/>
    <col min="8149" max="8149" width="12.33203125" style="1" customWidth="1"/>
    <col min="8150" max="8150" width="0" style="1" hidden="1" customWidth="1"/>
    <col min="8151" max="8151" width="3.44140625" style="1" customWidth="1"/>
    <col min="8152" max="8152" width="0" style="1" hidden="1" customWidth="1"/>
    <col min="8153" max="8153" width="17.6640625" style="1" customWidth="1"/>
    <col min="8154" max="8154" width="3.44140625" style="1" customWidth="1"/>
    <col min="8155" max="8155" width="0" style="1" hidden="1" customWidth="1"/>
    <col min="8156" max="8156" width="23.6640625" style="1" customWidth="1"/>
    <col min="8157" max="8157" width="10" style="1" customWidth="1"/>
    <col min="8158" max="8158" width="0" style="1" hidden="1" customWidth="1"/>
    <col min="8159" max="8160" width="14.6640625" style="1" customWidth="1"/>
    <col min="8161" max="8161" width="12.88671875" style="1" customWidth="1"/>
    <col min="8162" max="8162" width="3.33203125" style="1" customWidth="1"/>
    <col min="8163" max="8163" width="30.33203125" style="1" customWidth="1"/>
    <col min="8164" max="8164" width="5" style="1" customWidth="1"/>
    <col min="8165" max="8165" width="0" style="1" hidden="1" customWidth="1"/>
    <col min="8166" max="8166" width="14.33203125" style="1" customWidth="1"/>
    <col min="8167" max="8167" width="5.6640625" style="1" customWidth="1"/>
    <col min="8168" max="8168" width="0" style="1" hidden="1" customWidth="1"/>
    <col min="8169" max="8169" width="17.33203125" style="1" customWidth="1"/>
    <col min="8170" max="8170" width="12.6640625" style="1" customWidth="1"/>
    <col min="8171" max="8171" width="0" style="1" hidden="1" customWidth="1"/>
    <col min="8172" max="8172" width="5.33203125" style="1" customWidth="1"/>
    <col min="8173" max="8173" width="0" style="1" hidden="1" customWidth="1"/>
    <col min="8174" max="8174" width="17" style="1" customWidth="1"/>
    <col min="8175" max="8175" width="6.33203125" style="1" customWidth="1"/>
    <col min="8176" max="8176" width="0" style="1" hidden="1" customWidth="1"/>
    <col min="8177" max="8177" width="14.33203125" style="1" customWidth="1"/>
    <col min="8178" max="8178" width="7.5546875" style="1" customWidth="1"/>
    <col min="8179" max="8179" width="0" style="1" hidden="1" customWidth="1"/>
    <col min="8180" max="8181" width="14.33203125" style="1" customWidth="1"/>
    <col min="8182" max="8182" width="20.88671875" style="1" customWidth="1"/>
    <col min="8183" max="8183" width="14.44140625" style="1" customWidth="1"/>
    <col min="8184" max="8184" width="15" style="1" customWidth="1"/>
    <col min="8185" max="8185" width="2.6640625" style="1" customWidth="1"/>
    <col min="8186" max="8186" width="11.6640625" style="1" customWidth="1"/>
    <col min="8187" max="8187" width="11.5546875" style="1" customWidth="1"/>
    <col min="8188" max="8188" width="2.33203125" style="1" customWidth="1"/>
    <col min="8189" max="8189" width="41" style="1" customWidth="1"/>
    <col min="8190" max="8190" width="14.33203125" style="1" customWidth="1"/>
    <col min="8191" max="8192" width="11.5546875" style="1" customWidth="1"/>
    <col min="8193" max="8193" width="21.88671875" style="1" customWidth="1"/>
    <col min="8194" max="8385" width="11.44140625" style="1"/>
    <col min="8386" max="8386" width="21.88671875" style="1" customWidth="1"/>
    <col min="8387" max="8387" width="13.88671875" style="1" customWidth="1"/>
    <col min="8388" max="8388" width="38.6640625" style="1" customWidth="1"/>
    <col min="8389" max="8389" width="3" style="1" bestFit="1" customWidth="1"/>
    <col min="8390" max="8390" width="32.33203125" style="1" customWidth="1"/>
    <col min="8391" max="8391" width="46.33203125" style="1" customWidth="1"/>
    <col min="8392" max="8392" width="19" style="1" customWidth="1"/>
    <col min="8393" max="8393" width="0" style="1" hidden="1" customWidth="1"/>
    <col min="8394" max="8394" width="17.6640625" style="1" customWidth="1"/>
    <col min="8395" max="8395" width="0" style="1" hidden="1" customWidth="1"/>
    <col min="8396" max="8396" width="22.33203125" style="1" customWidth="1"/>
    <col min="8397" max="8397" width="5.33203125" style="1" customWidth="1"/>
    <col min="8398" max="8398" width="36.33203125" style="1" customWidth="1"/>
    <col min="8399" max="8399" width="5.6640625" style="1" customWidth="1"/>
    <col min="8400" max="8400" width="0" style="1" hidden="1" customWidth="1"/>
    <col min="8401" max="8401" width="20.6640625" style="1" customWidth="1"/>
    <col min="8402" max="8402" width="4.88671875" style="1" customWidth="1"/>
    <col min="8403" max="8403" width="0" style="1" hidden="1" customWidth="1"/>
    <col min="8404" max="8404" width="24.6640625" style="1" customWidth="1"/>
    <col min="8405" max="8405" width="12.33203125" style="1" customWidth="1"/>
    <col min="8406" max="8406" width="0" style="1" hidden="1" customWidth="1"/>
    <col min="8407" max="8407" width="3.44140625" style="1" customWidth="1"/>
    <col min="8408" max="8408" width="0" style="1" hidden="1" customWidth="1"/>
    <col min="8409" max="8409" width="17.6640625" style="1" customWidth="1"/>
    <col min="8410" max="8410" width="3.44140625" style="1" customWidth="1"/>
    <col min="8411" max="8411" width="0" style="1" hidden="1" customWidth="1"/>
    <col min="8412" max="8412" width="23.6640625" style="1" customWidth="1"/>
    <col min="8413" max="8413" width="10" style="1" customWidth="1"/>
    <col min="8414" max="8414" width="0" style="1" hidden="1" customWidth="1"/>
    <col min="8415" max="8416" width="14.6640625" style="1" customWidth="1"/>
    <col min="8417" max="8417" width="12.88671875" style="1" customWidth="1"/>
    <col min="8418" max="8418" width="3.33203125" style="1" customWidth="1"/>
    <col min="8419" max="8419" width="30.33203125" style="1" customWidth="1"/>
    <col min="8420" max="8420" width="5" style="1" customWidth="1"/>
    <col min="8421" max="8421" width="0" style="1" hidden="1" customWidth="1"/>
    <col min="8422" max="8422" width="14.33203125" style="1" customWidth="1"/>
    <col min="8423" max="8423" width="5.6640625" style="1" customWidth="1"/>
    <col min="8424" max="8424" width="0" style="1" hidden="1" customWidth="1"/>
    <col min="8425" max="8425" width="17.33203125" style="1" customWidth="1"/>
    <col min="8426" max="8426" width="12.6640625" style="1" customWidth="1"/>
    <col min="8427" max="8427" width="0" style="1" hidden="1" customWidth="1"/>
    <col min="8428" max="8428" width="5.33203125" style="1" customWidth="1"/>
    <col min="8429" max="8429" width="0" style="1" hidden="1" customWidth="1"/>
    <col min="8430" max="8430" width="17" style="1" customWidth="1"/>
    <col min="8431" max="8431" width="6.33203125" style="1" customWidth="1"/>
    <col min="8432" max="8432" width="0" style="1" hidden="1" customWidth="1"/>
    <col min="8433" max="8433" width="14.33203125" style="1" customWidth="1"/>
    <col min="8434" max="8434" width="7.5546875" style="1" customWidth="1"/>
    <col min="8435" max="8435" width="0" style="1" hidden="1" customWidth="1"/>
    <col min="8436" max="8437" width="14.33203125" style="1" customWidth="1"/>
    <col min="8438" max="8438" width="20.88671875" style="1" customWidth="1"/>
    <col min="8439" max="8439" width="14.44140625" style="1" customWidth="1"/>
    <col min="8440" max="8440" width="15" style="1" customWidth="1"/>
    <col min="8441" max="8441" width="2.6640625" style="1" customWidth="1"/>
    <col min="8442" max="8442" width="11.6640625" style="1" customWidth="1"/>
    <col min="8443" max="8443" width="11.5546875" style="1" customWidth="1"/>
    <col min="8444" max="8444" width="2.33203125" style="1" customWidth="1"/>
    <col min="8445" max="8445" width="41" style="1" customWidth="1"/>
    <col min="8446" max="8446" width="14.33203125" style="1" customWidth="1"/>
    <col min="8447" max="8448" width="11.5546875" style="1" customWidth="1"/>
    <col min="8449" max="8449" width="21.88671875" style="1" customWidth="1"/>
    <col min="8450" max="8641" width="11.44140625" style="1"/>
    <col min="8642" max="8642" width="21.88671875" style="1" customWidth="1"/>
    <col min="8643" max="8643" width="13.88671875" style="1" customWidth="1"/>
    <col min="8644" max="8644" width="38.6640625" style="1" customWidth="1"/>
    <col min="8645" max="8645" width="3" style="1" bestFit="1" customWidth="1"/>
    <col min="8646" max="8646" width="32.33203125" style="1" customWidth="1"/>
    <col min="8647" max="8647" width="46.33203125" style="1" customWidth="1"/>
    <col min="8648" max="8648" width="19" style="1" customWidth="1"/>
    <col min="8649" max="8649" width="0" style="1" hidden="1" customWidth="1"/>
    <col min="8650" max="8650" width="17.6640625" style="1" customWidth="1"/>
    <col min="8651" max="8651" width="0" style="1" hidden="1" customWidth="1"/>
    <col min="8652" max="8652" width="22.33203125" style="1" customWidth="1"/>
    <col min="8653" max="8653" width="5.33203125" style="1" customWidth="1"/>
    <col min="8654" max="8654" width="36.33203125" style="1" customWidth="1"/>
    <col min="8655" max="8655" width="5.6640625" style="1" customWidth="1"/>
    <col min="8656" max="8656" width="0" style="1" hidden="1" customWidth="1"/>
    <col min="8657" max="8657" width="20.6640625" style="1" customWidth="1"/>
    <col min="8658" max="8658" width="4.88671875" style="1" customWidth="1"/>
    <col min="8659" max="8659" width="0" style="1" hidden="1" customWidth="1"/>
    <col min="8660" max="8660" width="24.6640625" style="1" customWidth="1"/>
    <col min="8661" max="8661" width="12.33203125" style="1" customWidth="1"/>
    <col min="8662" max="8662" width="0" style="1" hidden="1" customWidth="1"/>
    <col min="8663" max="8663" width="3.44140625" style="1" customWidth="1"/>
    <col min="8664" max="8664" width="0" style="1" hidden="1" customWidth="1"/>
    <col min="8665" max="8665" width="17.6640625" style="1" customWidth="1"/>
    <col min="8666" max="8666" width="3.44140625" style="1" customWidth="1"/>
    <col min="8667" max="8667" width="0" style="1" hidden="1" customWidth="1"/>
    <col min="8668" max="8668" width="23.6640625" style="1" customWidth="1"/>
    <col min="8669" max="8669" width="10" style="1" customWidth="1"/>
    <col min="8670" max="8670" width="0" style="1" hidden="1" customWidth="1"/>
    <col min="8671" max="8672" width="14.6640625" style="1" customWidth="1"/>
    <col min="8673" max="8673" width="12.88671875" style="1" customWidth="1"/>
    <col min="8674" max="8674" width="3.33203125" style="1" customWidth="1"/>
    <col min="8675" max="8675" width="30.33203125" style="1" customWidth="1"/>
    <col min="8676" max="8676" width="5" style="1" customWidth="1"/>
    <col min="8677" max="8677" width="0" style="1" hidden="1" customWidth="1"/>
    <col min="8678" max="8678" width="14.33203125" style="1" customWidth="1"/>
    <col min="8679" max="8679" width="5.6640625" style="1" customWidth="1"/>
    <col min="8680" max="8680" width="0" style="1" hidden="1" customWidth="1"/>
    <col min="8681" max="8681" width="17.33203125" style="1" customWidth="1"/>
    <col min="8682" max="8682" width="12.6640625" style="1" customWidth="1"/>
    <col min="8683" max="8683" width="0" style="1" hidden="1" customWidth="1"/>
    <col min="8684" max="8684" width="5.33203125" style="1" customWidth="1"/>
    <col min="8685" max="8685" width="0" style="1" hidden="1" customWidth="1"/>
    <col min="8686" max="8686" width="17" style="1" customWidth="1"/>
    <col min="8687" max="8687" width="6.33203125" style="1" customWidth="1"/>
    <col min="8688" max="8688" width="0" style="1" hidden="1" customWidth="1"/>
    <col min="8689" max="8689" width="14.33203125" style="1" customWidth="1"/>
    <col min="8690" max="8690" width="7.5546875" style="1" customWidth="1"/>
    <col min="8691" max="8691" width="0" style="1" hidden="1" customWidth="1"/>
    <col min="8692" max="8693" width="14.33203125" style="1" customWidth="1"/>
    <col min="8694" max="8694" width="20.88671875" style="1" customWidth="1"/>
    <col min="8695" max="8695" width="14.44140625" style="1" customWidth="1"/>
    <col min="8696" max="8696" width="15" style="1" customWidth="1"/>
    <col min="8697" max="8697" width="2.6640625" style="1" customWidth="1"/>
    <col min="8698" max="8698" width="11.6640625" style="1" customWidth="1"/>
    <col min="8699" max="8699" width="11.5546875" style="1" customWidth="1"/>
    <col min="8700" max="8700" width="2.33203125" style="1" customWidth="1"/>
    <col min="8701" max="8701" width="41" style="1" customWidth="1"/>
    <col min="8702" max="8702" width="14.33203125" style="1" customWidth="1"/>
    <col min="8703" max="8704" width="11.5546875" style="1" customWidth="1"/>
    <col min="8705" max="8705" width="21.88671875" style="1" customWidth="1"/>
    <col min="8706" max="8897" width="11.44140625" style="1"/>
    <col min="8898" max="8898" width="21.88671875" style="1" customWidth="1"/>
    <col min="8899" max="8899" width="13.88671875" style="1" customWidth="1"/>
    <col min="8900" max="8900" width="38.6640625" style="1" customWidth="1"/>
    <col min="8901" max="8901" width="3" style="1" bestFit="1" customWidth="1"/>
    <col min="8902" max="8902" width="32.33203125" style="1" customWidth="1"/>
    <col min="8903" max="8903" width="46.33203125" style="1" customWidth="1"/>
    <col min="8904" max="8904" width="19" style="1" customWidth="1"/>
    <col min="8905" max="8905" width="0" style="1" hidden="1" customWidth="1"/>
    <col min="8906" max="8906" width="17.6640625" style="1" customWidth="1"/>
    <col min="8907" max="8907" width="0" style="1" hidden="1" customWidth="1"/>
    <col min="8908" max="8908" width="22.33203125" style="1" customWidth="1"/>
    <col min="8909" max="8909" width="5.33203125" style="1" customWidth="1"/>
    <col min="8910" max="8910" width="36.33203125" style="1" customWidth="1"/>
    <col min="8911" max="8911" width="5.6640625" style="1" customWidth="1"/>
    <col min="8912" max="8912" width="0" style="1" hidden="1" customWidth="1"/>
    <col min="8913" max="8913" width="20.6640625" style="1" customWidth="1"/>
    <col min="8914" max="8914" width="4.88671875" style="1" customWidth="1"/>
    <col min="8915" max="8915" width="0" style="1" hidden="1" customWidth="1"/>
    <col min="8916" max="8916" width="24.6640625" style="1" customWidth="1"/>
    <col min="8917" max="8917" width="12.33203125" style="1" customWidth="1"/>
    <col min="8918" max="8918" width="0" style="1" hidden="1" customWidth="1"/>
    <col min="8919" max="8919" width="3.44140625" style="1" customWidth="1"/>
    <col min="8920" max="8920" width="0" style="1" hidden="1" customWidth="1"/>
    <col min="8921" max="8921" width="17.6640625" style="1" customWidth="1"/>
    <col min="8922" max="8922" width="3.44140625" style="1" customWidth="1"/>
    <col min="8923" max="8923" width="0" style="1" hidden="1" customWidth="1"/>
    <col min="8924" max="8924" width="23.6640625" style="1" customWidth="1"/>
    <col min="8925" max="8925" width="10" style="1" customWidth="1"/>
    <col min="8926" max="8926" width="0" style="1" hidden="1" customWidth="1"/>
    <col min="8927" max="8928" width="14.6640625" style="1" customWidth="1"/>
    <col min="8929" max="8929" width="12.88671875" style="1" customWidth="1"/>
    <col min="8930" max="8930" width="3.33203125" style="1" customWidth="1"/>
    <col min="8931" max="8931" width="30.33203125" style="1" customWidth="1"/>
    <col min="8932" max="8932" width="5" style="1" customWidth="1"/>
    <col min="8933" max="8933" width="0" style="1" hidden="1" customWidth="1"/>
    <col min="8934" max="8934" width="14.33203125" style="1" customWidth="1"/>
    <col min="8935" max="8935" width="5.6640625" style="1" customWidth="1"/>
    <col min="8936" max="8936" width="0" style="1" hidden="1" customWidth="1"/>
    <col min="8937" max="8937" width="17.33203125" style="1" customWidth="1"/>
    <col min="8938" max="8938" width="12.6640625" style="1" customWidth="1"/>
    <col min="8939" max="8939" width="0" style="1" hidden="1" customWidth="1"/>
    <col min="8940" max="8940" width="5.33203125" style="1" customWidth="1"/>
    <col min="8941" max="8941" width="0" style="1" hidden="1" customWidth="1"/>
    <col min="8942" max="8942" width="17" style="1" customWidth="1"/>
    <col min="8943" max="8943" width="6.33203125" style="1" customWidth="1"/>
    <col min="8944" max="8944" width="0" style="1" hidden="1" customWidth="1"/>
    <col min="8945" max="8945" width="14.33203125" style="1" customWidth="1"/>
    <col min="8946" max="8946" width="7.5546875" style="1" customWidth="1"/>
    <col min="8947" max="8947" width="0" style="1" hidden="1" customWidth="1"/>
    <col min="8948" max="8949" width="14.33203125" style="1" customWidth="1"/>
    <col min="8950" max="8950" width="20.88671875" style="1" customWidth="1"/>
    <col min="8951" max="8951" width="14.44140625" style="1" customWidth="1"/>
    <col min="8952" max="8952" width="15" style="1" customWidth="1"/>
    <col min="8953" max="8953" width="2.6640625" style="1" customWidth="1"/>
    <col min="8954" max="8954" width="11.6640625" style="1" customWidth="1"/>
    <col min="8955" max="8955" width="11.5546875" style="1" customWidth="1"/>
    <col min="8956" max="8956" width="2.33203125" style="1" customWidth="1"/>
    <col min="8957" max="8957" width="41" style="1" customWidth="1"/>
    <col min="8958" max="8958" width="14.33203125" style="1" customWidth="1"/>
    <col min="8959" max="8960" width="11.5546875" style="1" customWidth="1"/>
    <col min="8961" max="8961" width="21.88671875" style="1" customWidth="1"/>
    <col min="8962" max="9153" width="11.44140625" style="1"/>
    <col min="9154" max="9154" width="21.88671875" style="1" customWidth="1"/>
    <col min="9155" max="9155" width="13.88671875" style="1" customWidth="1"/>
    <col min="9156" max="9156" width="38.6640625" style="1" customWidth="1"/>
    <col min="9157" max="9157" width="3" style="1" bestFit="1" customWidth="1"/>
    <col min="9158" max="9158" width="32.33203125" style="1" customWidth="1"/>
    <col min="9159" max="9159" width="46.33203125" style="1" customWidth="1"/>
    <col min="9160" max="9160" width="19" style="1" customWidth="1"/>
    <col min="9161" max="9161" width="0" style="1" hidden="1" customWidth="1"/>
    <col min="9162" max="9162" width="17.6640625" style="1" customWidth="1"/>
    <col min="9163" max="9163" width="0" style="1" hidden="1" customWidth="1"/>
    <col min="9164" max="9164" width="22.33203125" style="1" customWidth="1"/>
    <col min="9165" max="9165" width="5.33203125" style="1" customWidth="1"/>
    <col min="9166" max="9166" width="36.33203125" style="1" customWidth="1"/>
    <col min="9167" max="9167" width="5.6640625" style="1" customWidth="1"/>
    <col min="9168" max="9168" width="0" style="1" hidden="1" customWidth="1"/>
    <col min="9169" max="9169" width="20.6640625" style="1" customWidth="1"/>
    <col min="9170" max="9170" width="4.88671875" style="1" customWidth="1"/>
    <col min="9171" max="9171" width="0" style="1" hidden="1" customWidth="1"/>
    <col min="9172" max="9172" width="24.6640625" style="1" customWidth="1"/>
    <col min="9173" max="9173" width="12.33203125" style="1" customWidth="1"/>
    <col min="9174" max="9174" width="0" style="1" hidden="1" customWidth="1"/>
    <col min="9175" max="9175" width="3.44140625" style="1" customWidth="1"/>
    <col min="9176" max="9176" width="0" style="1" hidden="1" customWidth="1"/>
    <col min="9177" max="9177" width="17.6640625" style="1" customWidth="1"/>
    <col min="9178" max="9178" width="3.44140625" style="1" customWidth="1"/>
    <col min="9179" max="9179" width="0" style="1" hidden="1" customWidth="1"/>
    <col min="9180" max="9180" width="23.6640625" style="1" customWidth="1"/>
    <col min="9181" max="9181" width="10" style="1" customWidth="1"/>
    <col min="9182" max="9182" width="0" style="1" hidden="1" customWidth="1"/>
    <col min="9183" max="9184" width="14.6640625" style="1" customWidth="1"/>
    <col min="9185" max="9185" width="12.88671875" style="1" customWidth="1"/>
    <col min="9186" max="9186" width="3.33203125" style="1" customWidth="1"/>
    <col min="9187" max="9187" width="30.33203125" style="1" customWidth="1"/>
    <col min="9188" max="9188" width="5" style="1" customWidth="1"/>
    <col min="9189" max="9189" width="0" style="1" hidden="1" customWidth="1"/>
    <col min="9190" max="9190" width="14.33203125" style="1" customWidth="1"/>
    <col min="9191" max="9191" width="5.6640625" style="1" customWidth="1"/>
    <col min="9192" max="9192" width="0" style="1" hidden="1" customWidth="1"/>
    <col min="9193" max="9193" width="17.33203125" style="1" customWidth="1"/>
    <col min="9194" max="9194" width="12.6640625" style="1" customWidth="1"/>
    <col min="9195" max="9195" width="0" style="1" hidden="1" customWidth="1"/>
    <col min="9196" max="9196" width="5.33203125" style="1" customWidth="1"/>
    <col min="9197" max="9197" width="0" style="1" hidden="1" customWidth="1"/>
    <col min="9198" max="9198" width="17" style="1" customWidth="1"/>
    <col min="9199" max="9199" width="6.33203125" style="1" customWidth="1"/>
    <col min="9200" max="9200" width="0" style="1" hidden="1" customWidth="1"/>
    <col min="9201" max="9201" width="14.33203125" style="1" customWidth="1"/>
    <col min="9202" max="9202" width="7.5546875" style="1" customWidth="1"/>
    <col min="9203" max="9203" width="0" style="1" hidden="1" customWidth="1"/>
    <col min="9204" max="9205" width="14.33203125" style="1" customWidth="1"/>
    <col min="9206" max="9206" width="20.88671875" style="1" customWidth="1"/>
    <col min="9207" max="9207" width="14.44140625" style="1" customWidth="1"/>
    <col min="9208" max="9208" width="15" style="1" customWidth="1"/>
    <col min="9209" max="9209" width="2.6640625" style="1" customWidth="1"/>
    <col min="9210" max="9210" width="11.6640625" style="1" customWidth="1"/>
    <col min="9211" max="9211" width="11.5546875" style="1" customWidth="1"/>
    <col min="9212" max="9212" width="2.33203125" style="1" customWidth="1"/>
    <col min="9213" max="9213" width="41" style="1" customWidth="1"/>
    <col min="9214" max="9214" width="14.33203125" style="1" customWidth="1"/>
    <col min="9215" max="9216" width="11.5546875" style="1" customWidth="1"/>
    <col min="9217" max="9217" width="21.88671875" style="1" customWidth="1"/>
    <col min="9218" max="9409" width="11.44140625" style="1"/>
    <col min="9410" max="9410" width="21.88671875" style="1" customWidth="1"/>
    <col min="9411" max="9411" width="13.88671875" style="1" customWidth="1"/>
    <col min="9412" max="9412" width="38.6640625" style="1" customWidth="1"/>
    <col min="9413" max="9413" width="3" style="1" bestFit="1" customWidth="1"/>
    <col min="9414" max="9414" width="32.33203125" style="1" customWidth="1"/>
    <col min="9415" max="9415" width="46.33203125" style="1" customWidth="1"/>
    <col min="9416" max="9416" width="19" style="1" customWidth="1"/>
    <col min="9417" max="9417" width="0" style="1" hidden="1" customWidth="1"/>
    <col min="9418" max="9418" width="17.6640625" style="1" customWidth="1"/>
    <col min="9419" max="9419" width="0" style="1" hidden="1" customWidth="1"/>
    <col min="9420" max="9420" width="22.33203125" style="1" customWidth="1"/>
    <col min="9421" max="9421" width="5.33203125" style="1" customWidth="1"/>
    <col min="9422" max="9422" width="36.33203125" style="1" customWidth="1"/>
    <col min="9423" max="9423" width="5.6640625" style="1" customWidth="1"/>
    <col min="9424" max="9424" width="0" style="1" hidden="1" customWidth="1"/>
    <col min="9425" max="9425" width="20.6640625" style="1" customWidth="1"/>
    <col min="9426" max="9426" width="4.88671875" style="1" customWidth="1"/>
    <col min="9427" max="9427" width="0" style="1" hidden="1" customWidth="1"/>
    <col min="9428" max="9428" width="24.6640625" style="1" customWidth="1"/>
    <col min="9429" max="9429" width="12.33203125" style="1" customWidth="1"/>
    <col min="9430" max="9430" width="0" style="1" hidden="1" customWidth="1"/>
    <col min="9431" max="9431" width="3.44140625" style="1" customWidth="1"/>
    <col min="9432" max="9432" width="0" style="1" hidden="1" customWidth="1"/>
    <col min="9433" max="9433" width="17.6640625" style="1" customWidth="1"/>
    <col min="9434" max="9434" width="3.44140625" style="1" customWidth="1"/>
    <col min="9435" max="9435" width="0" style="1" hidden="1" customWidth="1"/>
    <col min="9436" max="9436" width="23.6640625" style="1" customWidth="1"/>
    <col min="9437" max="9437" width="10" style="1" customWidth="1"/>
    <col min="9438" max="9438" width="0" style="1" hidden="1" customWidth="1"/>
    <col min="9439" max="9440" width="14.6640625" style="1" customWidth="1"/>
    <col min="9441" max="9441" width="12.88671875" style="1" customWidth="1"/>
    <col min="9442" max="9442" width="3.33203125" style="1" customWidth="1"/>
    <col min="9443" max="9443" width="30.33203125" style="1" customWidth="1"/>
    <col min="9444" max="9444" width="5" style="1" customWidth="1"/>
    <col min="9445" max="9445" width="0" style="1" hidden="1" customWidth="1"/>
    <col min="9446" max="9446" width="14.33203125" style="1" customWidth="1"/>
    <col min="9447" max="9447" width="5.6640625" style="1" customWidth="1"/>
    <col min="9448" max="9448" width="0" style="1" hidden="1" customWidth="1"/>
    <col min="9449" max="9449" width="17.33203125" style="1" customWidth="1"/>
    <col min="9450" max="9450" width="12.6640625" style="1" customWidth="1"/>
    <col min="9451" max="9451" width="0" style="1" hidden="1" customWidth="1"/>
    <col min="9452" max="9452" width="5.33203125" style="1" customWidth="1"/>
    <col min="9453" max="9453" width="0" style="1" hidden="1" customWidth="1"/>
    <col min="9454" max="9454" width="17" style="1" customWidth="1"/>
    <col min="9455" max="9455" width="6.33203125" style="1" customWidth="1"/>
    <col min="9456" max="9456" width="0" style="1" hidden="1" customWidth="1"/>
    <col min="9457" max="9457" width="14.33203125" style="1" customWidth="1"/>
    <col min="9458" max="9458" width="7.5546875" style="1" customWidth="1"/>
    <col min="9459" max="9459" width="0" style="1" hidden="1" customWidth="1"/>
    <col min="9460" max="9461" width="14.33203125" style="1" customWidth="1"/>
    <col min="9462" max="9462" width="20.88671875" style="1" customWidth="1"/>
    <col min="9463" max="9463" width="14.44140625" style="1" customWidth="1"/>
    <col min="9464" max="9464" width="15" style="1" customWidth="1"/>
    <col min="9465" max="9465" width="2.6640625" style="1" customWidth="1"/>
    <col min="9466" max="9466" width="11.6640625" style="1" customWidth="1"/>
    <col min="9467" max="9467" width="11.5546875" style="1" customWidth="1"/>
    <col min="9468" max="9468" width="2.33203125" style="1" customWidth="1"/>
    <col min="9469" max="9469" width="41" style="1" customWidth="1"/>
    <col min="9470" max="9470" width="14.33203125" style="1" customWidth="1"/>
    <col min="9471" max="9472" width="11.5546875" style="1" customWidth="1"/>
    <col min="9473" max="9473" width="21.88671875" style="1" customWidth="1"/>
    <col min="9474" max="9665" width="11.44140625" style="1"/>
    <col min="9666" max="9666" width="21.88671875" style="1" customWidth="1"/>
    <col min="9667" max="9667" width="13.88671875" style="1" customWidth="1"/>
    <col min="9668" max="9668" width="38.6640625" style="1" customWidth="1"/>
    <col min="9669" max="9669" width="3" style="1" bestFit="1" customWidth="1"/>
    <col min="9670" max="9670" width="32.33203125" style="1" customWidth="1"/>
    <col min="9671" max="9671" width="46.33203125" style="1" customWidth="1"/>
    <col min="9672" max="9672" width="19" style="1" customWidth="1"/>
    <col min="9673" max="9673" width="0" style="1" hidden="1" customWidth="1"/>
    <col min="9674" max="9674" width="17.6640625" style="1" customWidth="1"/>
    <col min="9675" max="9675" width="0" style="1" hidden="1" customWidth="1"/>
    <col min="9676" max="9676" width="22.33203125" style="1" customWidth="1"/>
    <col min="9677" max="9677" width="5.33203125" style="1" customWidth="1"/>
    <col min="9678" max="9678" width="36.33203125" style="1" customWidth="1"/>
    <col min="9679" max="9679" width="5.6640625" style="1" customWidth="1"/>
    <col min="9680" max="9680" width="0" style="1" hidden="1" customWidth="1"/>
    <col min="9681" max="9681" width="20.6640625" style="1" customWidth="1"/>
    <col min="9682" max="9682" width="4.88671875" style="1" customWidth="1"/>
    <col min="9683" max="9683" width="0" style="1" hidden="1" customWidth="1"/>
    <col min="9684" max="9684" width="24.6640625" style="1" customWidth="1"/>
    <col min="9685" max="9685" width="12.33203125" style="1" customWidth="1"/>
    <col min="9686" max="9686" width="0" style="1" hidden="1" customWidth="1"/>
    <col min="9687" max="9687" width="3.44140625" style="1" customWidth="1"/>
    <col min="9688" max="9688" width="0" style="1" hidden="1" customWidth="1"/>
    <col min="9689" max="9689" width="17.6640625" style="1" customWidth="1"/>
    <col min="9690" max="9690" width="3.44140625" style="1" customWidth="1"/>
    <col min="9691" max="9691" width="0" style="1" hidden="1" customWidth="1"/>
    <col min="9692" max="9692" width="23.6640625" style="1" customWidth="1"/>
    <col min="9693" max="9693" width="10" style="1" customWidth="1"/>
    <col min="9694" max="9694" width="0" style="1" hidden="1" customWidth="1"/>
    <col min="9695" max="9696" width="14.6640625" style="1" customWidth="1"/>
    <col min="9697" max="9697" width="12.88671875" style="1" customWidth="1"/>
    <col min="9698" max="9698" width="3.33203125" style="1" customWidth="1"/>
    <col min="9699" max="9699" width="30.33203125" style="1" customWidth="1"/>
    <col min="9700" max="9700" width="5" style="1" customWidth="1"/>
    <col min="9701" max="9701" width="0" style="1" hidden="1" customWidth="1"/>
    <col min="9702" max="9702" width="14.33203125" style="1" customWidth="1"/>
    <col min="9703" max="9703" width="5.6640625" style="1" customWidth="1"/>
    <col min="9704" max="9704" width="0" style="1" hidden="1" customWidth="1"/>
    <col min="9705" max="9705" width="17.33203125" style="1" customWidth="1"/>
    <col min="9706" max="9706" width="12.6640625" style="1" customWidth="1"/>
    <col min="9707" max="9707" width="0" style="1" hidden="1" customWidth="1"/>
    <col min="9708" max="9708" width="5.33203125" style="1" customWidth="1"/>
    <col min="9709" max="9709" width="0" style="1" hidden="1" customWidth="1"/>
    <col min="9710" max="9710" width="17" style="1" customWidth="1"/>
    <col min="9711" max="9711" width="6.33203125" style="1" customWidth="1"/>
    <col min="9712" max="9712" width="0" style="1" hidden="1" customWidth="1"/>
    <col min="9713" max="9713" width="14.33203125" style="1" customWidth="1"/>
    <col min="9714" max="9714" width="7.5546875" style="1" customWidth="1"/>
    <col min="9715" max="9715" width="0" style="1" hidden="1" customWidth="1"/>
    <col min="9716" max="9717" width="14.33203125" style="1" customWidth="1"/>
    <col min="9718" max="9718" width="20.88671875" style="1" customWidth="1"/>
    <col min="9719" max="9719" width="14.44140625" style="1" customWidth="1"/>
    <col min="9720" max="9720" width="15" style="1" customWidth="1"/>
    <col min="9721" max="9721" width="2.6640625" style="1" customWidth="1"/>
    <col min="9722" max="9722" width="11.6640625" style="1" customWidth="1"/>
    <col min="9723" max="9723" width="11.5546875" style="1" customWidth="1"/>
    <col min="9724" max="9724" width="2.33203125" style="1" customWidth="1"/>
    <col min="9725" max="9725" width="41" style="1" customWidth="1"/>
    <col min="9726" max="9726" width="14.33203125" style="1" customWidth="1"/>
    <col min="9727" max="9728" width="11.5546875" style="1" customWidth="1"/>
    <col min="9729" max="9729" width="21.88671875" style="1" customWidth="1"/>
    <col min="9730" max="9921" width="11.44140625" style="1"/>
    <col min="9922" max="9922" width="21.88671875" style="1" customWidth="1"/>
    <col min="9923" max="9923" width="13.88671875" style="1" customWidth="1"/>
    <col min="9924" max="9924" width="38.6640625" style="1" customWidth="1"/>
    <col min="9925" max="9925" width="3" style="1" bestFit="1" customWidth="1"/>
    <col min="9926" max="9926" width="32.33203125" style="1" customWidth="1"/>
    <col min="9927" max="9927" width="46.33203125" style="1" customWidth="1"/>
    <col min="9928" max="9928" width="19" style="1" customWidth="1"/>
    <col min="9929" max="9929" width="0" style="1" hidden="1" customWidth="1"/>
    <col min="9930" max="9930" width="17.6640625" style="1" customWidth="1"/>
    <col min="9931" max="9931" width="0" style="1" hidden="1" customWidth="1"/>
    <col min="9932" max="9932" width="22.33203125" style="1" customWidth="1"/>
    <col min="9933" max="9933" width="5.33203125" style="1" customWidth="1"/>
    <col min="9934" max="9934" width="36.33203125" style="1" customWidth="1"/>
    <col min="9935" max="9935" width="5.6640625" style="1" customWidth="1"/>
    <col min="9936" max="9936" width="0" style="1" hidden="1" customWidth="1"/>
    <col min="9937" max="9937" width="20.6640625" style="1" customWidth="1"/>
    <col min="9938" max="9938" width="4.88671875" style="1" customWidth="1"/>
    <col min="9939" max="9939" width="0" style="1" hidden="1" customWidth="1"/>
    <col min="9940" max="9940" width="24.6640625" style="1" customWidth="1"/>
    <col min="9941" max="9941" width="12.33203125" style="1" customWidth="1"/>
    <col min="9942" max="9942" width="0" style="1" hidden="1" customWidth="1"/>
    <col min="9943" max="9943" width="3.44140625" style="1" customWidth="1"/>
    <col min="9944" max="9944" width="0" style="1" hidden="1" customWidth="1"/>
    <col min="9945" max="9945" width="17.6640625" style="1" customWidth="1"/>
    <col min="9946" max="9946" width="3.44140625" style="1" customWidth="1"/>
    <col min="9947" max="9947" width="0" style="1" hidden="1" customWidth="1"/>
    <col min="9948" max="9948" width="23.6640625" style="1" customWidth="1"/>
    <col min="9949" max="9949" width="10" style="1" customWidth="1"/>
    <col min="9950" max="9950" width="0" style="1" hidden="1" customWidth="1"/>
    <col min="9951" max="9952" width="14.6640625" style="1" customWidth="1"/>
    <col min="9953" max="9953" width="12.88671875" style="1" customWidth="1"/>
    <col min="9954" max="9954" width="3.33203125" style="1" customWidth="1"/>
    <col min="9955" max="9955" width="30.33203125" style="1" customWidth="1"/>
    <col min="9956" max="9956" width="5" style="1" customWidth="1"/>
    <col min="9957" max="9957" width="0" style="1" hidden="1" customWidth="1"/>
    <col min="9958" max="9958" width="14.33203125" style="1" customWidth="1"/>
    <col min="9959" max="9959" width="5.6640625" style="1" customWidth="1"/>
    <col min="9960" max="9960" width="0" style="1" hidden="1" customWidth="1"/>
    <col min="9961" max="9961" width="17.33203125" style="1" customWidth="1"/>
    <col min="9962" max="9962" width="12.6640625" style="1" customWidth="1"/>
    <col min="9963" max="9963" width="0" style="1" hidden="1" customWidth="1"/>
    <col min="9964" max="9964" width="5.33203125" style="1" customWidth="1"/>
    <col min="9965" max="9965" width="0" style="1" hidden="1" customWidth="1"/>
    <col min="9966" max="9966" width="17" style="1" customWidth="1"/>
    <col min="9967" max="9967" width="6.33203125" style="1" customWidth="1"/>
    <col min="9968" max="9968" width="0" style="1" hidden="1" customWidth="1"/>
    <col min="9969" max="9969" width="14.33203125" style="1" customWidth="1"/>
    <col min="9970" max="9970" width="7.5546875" style="1" customWidth="1"/>
    <col min="9971" max="9971" width="0" style="1" hidden="1" customWidth="1"/>
    <col min="9972" max="9973" width="14.33203125" style="1" customWidth="1"/>
    <col min="9974" max="9974" width="20.88671875" style="1" customWidth="1"/>
    <col min="9975" max="9975" width="14.44140625" style="1" customWidth="1"/>
    <col min="9976" max="9976" width="15" style="1" customWidth="1"/>
    <col min="9977" max="9977" width="2.6640625" style="1" customWidth="1"/>
    <col min="9978" max="9978" width="11.6640625" style="1" customWidth="1"/>
    <col min="9979" max="9979" width="11.5546875" style="1" customWidth="1"/>
    <col min="9980" max="9980" width="2.33203125" style="1" customWidth="1"/>
    <col min="9981" max="9981" width="41" style="1" customWidth="1"/>
    <col min="9982" max="9982" width="14.33203125" style="1" customWidth="1"/>
    <col min="9983" max="9984" width="11.5546875" style="1" customWidth="1"/>
    <col min="9985" max="9985" width="21.88671875" style="1" customWidth="1"/>
    <col min="9986" max="10177" width="11.44140625" style="1"/>
    <col min="10178" max="10178" width="21.88671875" style="1" customWidth="1"/>
    <col min="10179" max="10179" width="13.88671875" style="1" customWidth="1"/>
    <col min="10180" max="10180" width="38.6640625" style="1" customWidth="1"/>
    <col min="10181" max="10181" width="3" style="1" bestFit="1" customWidth="1"/>
    <col min="10182" max="10182" width="32.33203125" style="1" customWidth="1"/>
    <col min="10183" max="10183" width="46.33203125" style="1" customWidth="1"/>
    <col min="10184" max="10184" width="19" style="1" customWidth="1"/>
    <col min="10185" max="10185" width="0" style="1" hidden="1" customWidth="1"/>
    <col min="10186" max="10186" width="17.6640625" style="1" customWidth="1"/>
    <col min="10187" max="10187" width="0" style="1" hidden="1" customWidth="1"/>
    <col min="10188" max="10188" width="22.33203125" style="1" customWidth="1"/>
    <col min="10189" max="10189" width="5.33203125" style="1" customWidth="1"/>
    <col min="10190" max="10190" width="36.33203125" style="1" customWidth="1"/>
    <col min="10191" max="10191" width="5.6640625" style="1" customWidth="1"/>
    <col min="10192" max="10192" width="0" style="1" hidden="1" customWidth="1"/>
    <col min="10193" max="10193" width="20.6640625" style="1" customWidth="1"/>
    <col min="10194" max="10194" width="4.88671875" style="1" customWidth="1"/>
    <col min="10195" max="10195" width="0" style="1" hidden="1" customWidth="1"/>
    <col min="10196" max="10196" width="24.6640625" style="1" customWidth="1"/>
    <col min="10197" max="10197" width="12.33203125" style="1" customWidth="1"/>
    <col min="10198" max="10198" width="0" style="1" hidden="1" customWidth="1"/>
    <col min="10199" max="10199" width="3.44140625" style="1" customWidth="1"/>
    <col min="10200" max="10200" width="0" style="1" hidden="1" customWidth="1"/>
    <col min="10201" max="10201" width="17.6640625" style="1" customWidth="1"/>
    <col min="10202" max="10202" width="3.44140625" style="1" customWidth="1"/>
    <col min="10203" max="10203" width="0" style="1" hidden="1" customWidth="1"/>
    <col min="10204" max="10204" width="23.6640625" style="1" customWidth="1"/>
    <col min="10205" max="10205" width="10" style="1" customWidth="1"/>
    <col min="10206" max="10206" width="0" style="1" hidden="1" customWidth="1"/>
    <col min="10207" max="10208" width="14.6640625" style="1" customWidth="1"/>
    <col min="10209" max="10209" width="12.88671875" style="1" customWidth="1"/>
    <col min="10210" max="10210" width="3.33203125" style="1" customWidth="1"/>
    <col min="10211" max="10211" width="30.33203125" style="1" customWidth="1"/>
    <col min="10212" max="10212" width="5" style="1" customWidth="1"/>
    <col min="10213" max="10213" width="0" style="1" hidden="1" customWidth="1"/>
    <col min="10214" max="10214" width="14.33203125" style="1" customWidth="1"/>
    <col min="10215" max="10215" width="5.6640625" style="1" customWidth="1"/>
    <col min="10216" max="10216" width="0" style="1" hidden="1" customWidth="1"/>
    <col min="10217" max="10217" width="17.33203125" style="1" customWidth="1"/>
    <col min="10218" max="10218" width="12.6640625" style="1" customWidth="1"/>
    <col min="10219" max="10219" width="0" style="1" hidden="1" customWidth="1"/>
    <col min="10220" max="10220" width="5.33203125" style="1" customWidth="1"/>
    <col min="10221" max="10221" width="0" style="1" hidden="1" customWidth="1"/>
    <col min="10222" max="10222" width="17" style="1" customWidth="1"/>
    <col min="10223" max="10223" width="6.33203125" style="1" customWidth="1"/>
    <col min="10224" max="10224" width="0" style="1" hidden="1" customWidth="1"/>
    <col min="10225" max="10225" width="14.33203125" style="1" customWidth="1"/>
    <col min="10226" max="10226" width="7.5546875" style="1" customWidth="1"/>
    <col min="10227" max="10227" width="0" style="1" hidden="1" customWidth="1"/>
    <col min="10228" max="10229" width="14.33203125" style="1" customWidth="1"/>
    <col min="10230" max="10230" width="20.88671875" style="1" customWidth="1"/>
    <col min="10231" max="10231" width="14.44140625" style="1" customWidth="1"/>
    <col min="10232" max="10232" width="15" style="1" customWidth="1"/>
    <col min="10233" max="10233" width="2.6640625" style="1" customWidth="1"/>
    <col min="10234" max="10234" width="11.6640625" style="1" customWidth="1"/>
    <col min="10235" max="10235" width="11.5546875" style="1" customWidth="1"/>
    <col min="10236" max="10236" width="2.33203125" style="1" customWidth="1"/>
    <col min="10237" max="10237" width="41" style="1" customWidth="1"/>
    <col min="10238" max="10238" width="14.33203125" style="1" customWidth="1"/>
    <col min="10239" max="10240" width="11.5546875" style="1" customWidth="1"/>
    <col min="10241" max="10241" width="21.88671875" style="1" customWidth="1"/>
    <col min="10242" max="10433" width="11.44140625" style="1"/>
    <col min="10434" max="10434" width="21.88671875" style="1" customWidth="1"/>
    <col min="10435" max="10435" width="13.88671875" style="1" customWidth="1"/>
    <col min="10436" max="10436" width="38.6640625" style="1" customWidth="1"/>
    <col min="10437" max="10437" width="3" style="1" bestFit="1" customWidth="1"/>
    <col min="10438" max="10438" width="32.33203125" style="1" customWidth="1"/>
    <col min="10439" max="10439" width="46.33203125" style="1" customWidth="1"/>
    <col min="10440" max="10440" width="19" style="1" customWidth="1"/>
    <col min="10441" max="10441" width="0" style="1" hidden="1" customWidth="1"/>
    <col min="10442" max="10442" width="17.6640625" style="1" customWidth="1"/>
    <col min="10443" max="10443" width="0" style="1" hidden="1" customWidth="1"/>
    <col min="10444" max="10444" width="22.33203125" style="1" customWidth="1"/>
    <col min="10445" max="10445" width="5.33203125" style="1" customWidth="1"/>
    <col min="10446" max="10446" width="36.33203125" style="1" customWidth="1"/>
    <col min="10447" max="10447" width="5.6640625" style="1" customWidth="1"/>
    <col min="10448" max="10448" width="0" style="1" hidden="1" customWidth="1"/>
    <col min="10449" max="10449" width="20.6640625" style="1" customWidth="1"/>
    <col min="10450" max="10450" width="4.88671875" style="1" customWidth="1"/>
    <col min="10451" max="10451" width="0" style="1" hidden="1" customWidth="1"/>
    <col min="10452" max="10452" width="24.6640625" style="1" customWidth="1"/>
    <col min="10453" max="10453" width="12.33203125" style="1" customWidth="1"/>
    <col min="10454" max="10454" width="0" style="1" hidden="1" customWidth="1"/>
    <col min="10455" max="10455" width="3.44140625" style="1" customWidth="1"/>
    <col min="10456" max="10456" width="0" style="1" hidden="1" customWidth="1"/>
    <col min="10457" max="10457" width="17.6640625" style="1" customWidth="1"/>
    <col min="10458" max="10458" width="3.44140625" style="1" customWidth="1"/>
    <col min="10459" max="10459" width="0" style="1" hidden="1" customWidth="1"/>
    <col min="10460" max="10460" width="23.6640625" style="1" customWidth="1"/>
    <col min="10461" max="10461" width="10" style="1" customWidth="1"/>
    <col min="10462" max="10462" width="0" style="1" hidden="1" customWidth="1"/>
    <col min="10463" max="10464" width="14.6640625" style="1" customWidth="1"/>
    <col min="10465" max="10465" width="12.88671875" style="1" customWidth="1"/>
    <col min="10466" max="10466" width="3.33203125" style="1" customWidth="1"/>
    <col min="10467" max="10467" width="30.33203125" style="1" customWidth="1"/>
    <col min="10468" max="10468" width="5" style="1" customWidth="1"/>
    <col min="10469" max="10469" width="0" style="1" hidden="1" customWidth="1"/>
    <col min="10470" max="10470" width="14.33203125" style="1" customWidth="1"/>
    <col min="10471" max="10471" width="5.6640625" style="1" customWidth="1"/>
    <col min="10472" max="10472" width="0" style="1" hidden="1" customWidth="1"/>
    <col min="10473" max="10473" width="17.33203125" style="1" customWidth="1"/>
    <col min="10474" max="10474" width="12.6640625" style="1" customWidth="1"/>
    <col min="10475" max="10475" width="0" style="1" hidden="1" customWidth="1"/>
    <col min="10476" max="10476" width="5.33203125" style="1" customWidth="1"/>
    <col min="10477" max="10477" width="0" style="1" hidden="1" customWidth="1"/>
    <col min="10478" max="10478" width="17" style="1" customWidth="1"/>
    <col min="10479" max="10479" width="6.33203125" style="1" customWidth="1"/>
    <col min="10480" max="10480" width="0" style="1" hidden="1" customWidth="1"/>
    <col min="10481" max="10481" width="14.33203125" style="1" customWidth="1"/>
    <col min="10482" max="10482" width="7.5546875" style="1" customWidth="1"/>
    <col min="10483" max="10483" width="0" style="1" hidden="1" customWidth="1"/>
    <col min="10484" max="10485" width="14.33203125" style="1" customWidth="1"/>
    <col min="10486" max="10486" width="20.88671875" style="1" customWidth="1"/>
    <col min="10487" max="10487" width="14.44140625" style="1" customWidth="1"/>
    <col min="10488" max="10488" width="15" style="1" customWidth="1"/>
    <col min="10489" max="10489" width="2.6640625" style="1" customWidth="1"/>
    <col min="10490" max="10490" width="11.6640625" style="1" customWidth="1"/>
    <col min="10491" max="10491" width="11.5546875" style="1" customWidth="1"/>
    <col min="10492" max="10492" width="2.33203125" style="1" customWidth="1"/>
    <col min="10493" max="10493" width="41" style="1" customWidth="1"/>
    <col min="10494" max="10494" width="14.33203125" style="1" customWidth="1"/>
    <col min="10495" max="10496" width="11.5546875" style="1" customWidth="1"/>
    <col min="10497" max="10497" width="21.88671875" style="1" customWidth="1"/>
    <col min="10498" max="10689" width="11.44140625" style="1"/>
    <col min="10690" max="10690" width="21.88671875" style="1" customWidth="1"/>
    <col min="10691" max="10691" width="13.88671875" style="1" customWidth="1"/>
    <col min="10692" max="10692" width="38.6640625" style="1" customWidth="1"/>
    <col min="10693" max="10693" width="3" style="1" bestFit="1" customWidth="1"/>
    <col min="10694" max="10694" width="32.33203125" style="1" customWidth="1"/>
    <col min="10695" max="10695" width="46.33203125" style="1" customWidth="1"/>
    <col min="10696" max="10696" width="19" style="1" customWidth="1"/>
    <col min="10697" max="10697" width="0" style="1" hidden="1" customWidth="1"/>
    <col min="10698" max="10698" width="17.6640625" style="1" customWidth="1"/>
    <col min="10699" max="10699" width="0" style="1" hidden="1" customWidth="1"/>
    <col min="10700" max="10700" width="22.33203125" style="1" customWidth="1"/>
    <col min="10701" max="10701" width="5.33203125" style="1" customWidth="1"/>
    <col min="10702" max="10702" width="36.33203125" style="1" customWidth="1"/>
    <col min="10703" max="10703" width="5.6640625" style="1" customWidth="1"/>
    <col min="10704" max="10704" width="0" style="1" hidden="1" customWidth="1"/>
    <col min="10705" max="10705" width="20.6640625" style="1" customWidth="1"/>
    <col min="10706" max="10706" width="4.88671875" style="1" customWidth="1"/>
    <col min="10707" max="10707" width="0" style="1" hidden="1" customWidth="1"/>
    <col min="10708" max="10708" width="24.6640625" style="1" customWidth="1"/>
    <col min="10709" max="10709" width="12.33203125" style="1" customWidth="1"/>
    <col min="10710" max="10710" width="0" style="1" hidden="1" customWidth="1"/>
    <col min="10711" max="10711" width="3.44140625" style="1" customWidth="1"/>
    <col min="10712" max="10712" width="0" style="1" hidden="1" customWidth="1"/>
    <col min="10713" max="10713" width="17.6640625" style="1" customWidth="1"/>
    <col min="10714" max="10714" width="3.44140625" style="1" customWidth="1"/>
    <col min="10715" max="10715" width="0" style="1" hidden="1" customWidth="1"/>
    <col min="10716" max="10716" width="23.6640625" style="1" customWidth="1"/>
    <col min="10717" max="10717" width="10" style="1" customWidth="1"/>
    <col min="10718" max="10718" width="0" style="1" hidden="1" customWidth="1"/>
    <col min="10719" max="10720" width="14.6640625" style="1" customWidth="1"/>
    <col min="10721" max="10721" width="12.88671875" style="1" customWidth="1"/>
    <col min="10722" max="10722" width="3.33203125" style="1" customWidth="1"/>
    <col min="10723" max="10723" width="30.33203125" style="1" customWidth="1"/>
    <col min="10724" max="10724" width="5" style="1" customWidth="1"/>
    <col min="10725" max="10725" width="0" style="1" hidden="1" customWidth="1"/>
    <col min="10726" max="10726" width="14.33203125" style="1" customWidth="1"/>
    <col min="10727" max="10727" width="5.6640625" style="1" customWidth="1"/>
    <col min="10728" max="10728" width="0" style="1" hidden="1" customWidth="1"/>
    <col min="10729" max="10729" width="17.33203125" style="1" customWidth="1"/>
    <col min="10730" max="10730" width="12.6640625" style="1" customWidth="1"/>
    <col min="10731" max="10731" width="0" style="1" hidden="1" customWidth="1"/>
    <col min="10732" max="10732" width="5.33203125" style="1" customWidth="1"/>
    <col min="10733" max="10733" width="0" style="1" hidden="1" customWidth="1"/>
    <col min="10734" max="10734" width="17" style="1" customWidth="1"/>
    <col min="10735" max="10735" width="6.33203125" style="1" customWidth="1"/>
    <col min="10736" max="10736" width="0" style="1" hidden="1" customWidth="1"/>
    <col min="10737" max="10737" width="14.33203125" style="1" customWidth="1"/>
    <col min="10738" max="10738" width="7.5546875" style="1" customWidth="1"/>
    <col min="10739" max="10739" width="0" style="1" hidden="1" customWidth="1"/>
    <col min="10740" max="10741" width="14.33203125" style="1" customWidth="1"/>
    <col min="10742" max="10742" width="20.88671875" style="1" customWidth="1"/>
    <col min="10743" max="10743" width="14.44140625" style="1" customWidth="1"/>
    <col min="10744" max="10744" width="15" style="1" customWidth="1"/>
    <col min="10745" max="10745" width="2.6640625" style="1" customWidth="1"/>
    <col min="10746" max="10746" width="11.6640625" style="1" customWidth="1"/>
    <col min="10747" max="10747" width="11.5546875" style="1" customWidth="1"/>
    <col min="10748" max="10748" width="2.33203125" style="1" customWidth="1"/>
    <col min="10749" max="10749" width="41" style="1" customWidth="1"/>
    <col min="10750" max="10750" width="14.33203125" style="1" customWidth="1"/>
    <col min="10751" max="10752" width="11.5546875" style="1" customWidth="1"/>
    <col min="10753" max="10753" width="21.88671875" style="1" customWidth="1"/>
    <col min="10754" max="10945" width="11.44140625" style="1"/>
    <col min="10946" max="10946" width="21.88671875" style="1" customWidth="1"/>
    <col min="10947" max="10947" width="13.88671875" style="1" customWidth="1"/>
    <col min="10948" max="10948" width="38.6640625" style="1" customWidth="1"/>
    <col min="10949" max="10949" width="3" style="1" bestFit="1" customWidth="1"/>
    <col min="10950" max="10950" width="32.33203125" style="1" customWidth="1"/>
    <col min="10951" max="10951" width="46.33203125" style="1" customWidth="1"/>
    <col min="10952" max="10952" width="19" style="1" customWidth="1"/>
    <col min="10953" max="10953" width="0" style="1" hidden="1" customWidth="1"/>
    <col min="10954" max="10954" width="17.6640625" style="1" customWidth="1"/>
    <col min="10955" max="10955" width="0" style="1" hidden="1" customWidth="1"/>
    <col min="10956" max="10956" width="22.33203125" style="1" customWidth="1"/>
    <col min="10957" max="10957" width="5.33203125" style="1" customWidth="1"/>
    <col min="10958" max="10958" width="36.33203125" style="1" customWidth="1"/>
    <col min="10959" max="10959" width="5.6640625" style="1" customWidth="1"/>
    <col min="10960" max="10960" width="0" style="1" hidden="1" customWidth="1"/>
    <col min="10961" max="10961" width="20.6640625" style="1" customWidth="1"/>
    <col min="10962" max="10962" width="4.88671875" style="1" customWidth="1"/>
    <col min="10963" max="10963" width="0" style="1" hidden="1" customWidth="1"/>
    <col min="10964" max="10964" width="24.6640625" style="1" customWidth="1"/>
    <col min="10965" max="10965" width="12.33203125" style="1" customWidth="1"/>
    <col min="10966" max="10966" width="0" style="1" hidden="1" customWidth="1"/>
    <col min="10967" max="10967" width="3.44140625" style="1" customWidth="1"/>
    <col min="10968" max="10968" width="0" style="1" hidden="1" customWidth="1"/>
    <col min="10969" max="10969" width="17.6640625" style="1" customWidth="1"/>
    <col min="10970" max="10970" width="3.44140625" style="1" customWidth="1"/>
    <col min="10971" max="10971" width="0" style="1" hidden="1" customWidth="1"/>
    <col min="10972" max="10972" width="23.6640625" style="1" customWidth="1"/>
    <col min="10973" max="10973" width="10" style="1" customWidth="1"/>
    <col min="10974" max="10974" width="0" style="1" hidden="1" customWidth="1"/>
    <col min="10975" max="10976" width="14.6640625" style="1" customWidth="1"/>
    <col min="10977" max="10977" width="12.88671875" style="1" customWidth="1"/>
    <col min="10978" max="10978" width="3.33203125" style="1" customWidth="1"/>
    <col min="10979" max="10979" width="30.33203125" style="1" customWidth="1"/>
    <col min="10980" max="10980" width="5" style="1" customWidth="1"/>
    <col min="10981" max="10981" width="0" style="1" hidden="1" customWidth="1"/>
    <col min="10982" max="10982" width="14.33203125" style="1" customWidth="1"/>
    <col min="10983" max="10983" width="5.6640625" style="1" customWidth="1"/>
    <col min="10984" max="10984" width="0" style="1" hidden="1" customWidth="1"/>
    <col min="10985" max="10985" width="17.33203125" style="1" customWidth="1"/>
    <col min="10986" max="10986" width="12.6640625" style="1" customWidth="1"/>
    <col min="10987" max="10987" width="0" style="1" hidden="1" customWidth="1"/>
    <col min="10988" max="10988" width="5.33203125" style="1" customWidth="1"/>
    <col min="10989" max="10989" width="0" style="1" hidden="1" customWidth="1"/>
    <col min="10990" max="10990" width="17" style="1" customWidth="1"/>
    <col min="10991" max="10991" width="6.33203125" style="1" customWidth="1"/>
    <col min="10992" max="10992" width="0" style="1" hidden="1" customWidth="1"/>
    <col min="10993" max="10993" width="14.33203125" style="1" customWidth="1"/>
    <col min="10994" max="10994" width="7.5546875" style="1" customWidth="1"/>
    <col min="10995" max="10995" width="0" style="1" hidden="1" customWidth="1"/>
    <col min="10996" max="10997" width="14.33203125" style="1" customWidth="1"/>
    <col min="10998" max="10998" width="20.88671875" style="1" customWidth="1"/>
    <col min="10999" max="10999" width="14.44140625" style="1" customWidth="1"/>
    <col min="11000" max="11000" width="15" style="1" customWidth="1"/>
    <col min="11001" max="11001" width="2.6640625" style="1" customWidth="1"/>
    <col min="11002" max="11002" width="11.6640625" style="1" customWidth="1"/>
    <col min="11003" max="11003" width="11.5546875" style="1" customWidth="1"/>
    <col min="11004" max="11004" width="2.33203125" style="1" customWidth="1"/>
    <col min="11005" max="11005" width="41" style="1" customWidth="1"/>
    <col min="11006" max="11006" width="14.33203125" style="1" customWidth="1"/>
    <col min="11007" max="11008" width="11.5546875" style="1" customWidth="1"/>
    <col min="11009" max="11009" width="21.88671875" style="1" customWidth="1"/>
    <col min="11010" max="11201" width="11.44140625" style="1"/>
    <col min="11202" max="11202" width="21.88671875" style="1" customWidth="1"/>
    <col min="11203" max="11203" width="13.88671875" style="1" customWidth="1"/>
    <col min="11204" max="11204" width="38.6640625" style="1" customWidth="1"/>
    <col min="11205" max="11205" width="3" style="1" bestFit="1" customWidth="1"/>
    <col min="11206" max="11206" width="32.33203125" style="1" customWidth="1"/>
    <col min="11207" max="11207" width="46.33203125" style="1" customWidth="1"/>
    <col min="11208" max="11208" width="19" style="1" customWidth="1"/>
    <col min="11209" max="11209" width="0" style="1" hidden="1" customWidth="1"/>
    <col min="11210" max="11210" width="17.6640625" style="1" customWidth="1"/>
    <col min="11211" max="11211" width="0" style="1" hidden="1" customWidth="1"/>
    <col min="11212" max="11212" width="22.33203125" style="1" customWidth="1"/>
    <col min="11213" max="11213" width="5.33203125" style="1" customWidth="1"/>
    <col min="11214" max="11214" width="36.33203125" style="1" customWidth="1"/>
    <col min="11215" max="11215" width="5.6640625" style="1" customWidth="1"/>
    <col min="11216" max="11216" width="0" style="1" hidden="1" customWidth="1"/>
    <col min="11217" max="11217" width="20.6640625" style="1" customWidth="1"/>
    <col min="11218" max="11218" width="4.88671875" style="1" customWidth="1"/>
    <col min="11219" max="11219" width="0" style="1" hidden="1" customWidth="1"/>
    <col min="11220" max="11220" width="24.6640625" style="1" customWidth="1"/>
    <col min="11221" max="11221" width="12.33203125" style="1" customWidth="1"/>
    <col min="11222" max="11222" width="0" style="1" hidden="1" customWidth="1"/>
    <col min="11223" max="11223" width="3.44140625" style="1" customWidth="1"/>
    <col min="11224" max="11224" width="0" style="1" hidden="1" customWidth="1"/>
    <col min="11225" max="11225" width="17.6640625" style="1" customWidth="1"/>
    <col min="11226" max="11226" width="3.44140625" style="1" customWidth="1"/>
    <col min="11227" max="11227" width="0" style="1" hidden="1" customWidth="1"/>
    <col min="11228" max="11228" width="23.6640625" style="1" customWidth="1"/>
    <col min="11229" max="11229" width="10" style="1" customWidth="1"/>
    <col min="11230" max="11230" width="0" style="1" hidden="1" customWidth="1"/>
    <col min="11231" max="11232" width="14.6640625" style="1" customWidth="1"/>
    <col min="11233" max="11233" width="12.88671875" style="1" customWidth="1"/>
    <col min="11234" max="11234" width="3.33203125" style="1" customWidth="1"/>
    <col min="11235" max="11235" width="30.33203125" style="1" customWidth="1"/>
    <col min="11236" max="11236" width="5" style="1" customWidth="1"/>
    <col min="11237" max="11237" width="0" style="1" hidden="1" customWidth="1"/>
    <col min="11238" max="11238" width="14.33203125" style="1" customWidth="1"/>
    <col min="11239" max="11239" width="5.6640625" style="1" customWidth="1"/>
    <col min="11240" max="11240" width="0" style="1" hidden="1" customWidth="1"/>
    <col min="11241" max="11241" width="17.33203125" style="1" customWidth="1"/>
    <col min="11242" max="11242" width="12.6640625" style="1" customWidth="1"/>
    <col min="11243" max="11243" width="0" style="1" hidden="1" customWidth="1"/>
    <col min="11244" max="11244" width="5.33203125" style="1" customWidth="1"/>
    <col min="11245" max="11245" width="0" style="1" hidden="1" customWidth="1"/>
    <col min="11246" max="11246" width="17" style="1" customWidth="1"/>
    <col min="11247" max="11247" width="6.33203125" style="1" customWidth="1"/>
    <col min="11248" max="11248" width="0" style="1" hidden="1" customWidth="1"/>
    <col min="11249" max="11249" width="14.33203125" style="1" customWidth="1"/>
    <col min="11250" max="11250" width="7.5546875" style="1" customWidth="1"/>
    <col min="11251" max="11251" width="0" style="1" hidden="1" customWidth="1"/>
    <col min="11252" max="11253" width="14.33203125" style="1" customWidth="1"/>
    <col min="11254" max="11254" width="20.88671875" style="1" customWidth="1"/>
    <col min="11255" max="11255" width="14.44140625" style="1" customWidth="1"/>
    <col min="11256" max="11256" width="15" style="1" customWidth="1"/>
    <col min="11257" max="11257" width="2.6640625" style="1" customWidth="1"/>
    <col min="11258" max="11258" width="11.6640625" style="1" customWidth="1"/>
    <col min="11259" max="11259" width="11.5546875" style="1" customWidth="1"/>
    <col min="11260" max="11260" width="2.33203125" style="1" customWidth="1"/>
    <col min="11261" max="11261" width="41" style="1" customWidth="1"/>
    <col min="11262" max="11262" width="14.33203125" style="1" customWidth="1"/>
    <col min="11263" max="11264" width="11.5546875" style="1" customWidth="1"/>
    <col min="11265" max="11265" width="21.88671875" style="1" customWidth="1"/>
    <col min="11266" max="11457" width="11.44140625" style="1"/>
    <col min="11458" max="11458" width="21.88671875" style="1" customWidth="1"/>
    <col min="11459" max="11459" width="13.88671875" style="1" customWidth="1"/>
    <col min="11460" max="11460" width="38.6640625" style="1" customWidth="1"/>
    <col min="11461" max="11461" width="3" style="1" bestFit="1" customWidth="1"/>
    <col min="11462" max="11462" width="32.33203125" style="1" customWidth="1"/>
    <col min="11463" max="11463" width="46.33203125" style="1" customWidth="1"/>
    <col min="11464" max="11464" width="19" style="1" customWidth="1"/>
    <col min="11465" max="11465" width="0" style="1" hidden="1" customWidth="1"/>
    <col min="11466" max="11466" width="17.6640625" style="1" customWidth="1"/>
    <col min="11467" max="11467" width="0" style="1" hidden="1" customWidth="1"/>
    <col min="11468" max="11468" width="22.33203125" style="1" customWidth="1"/>
    <col min="11469" max="11469" width="5.33203125" style="1" customWidth="1"/>
    <col min="11470" max="11470" width="36.33203125" style="1" customWidth="1"/>
    <col min="11471" max="11471" width="5.6640625" style="1" customWidth="1"/>
    <col min="11472" max="11472" width="0" style="1" hidden="1" customWidth="1"/>
    <col min="11473" max="11473" width="20.6640625" style="1" customWidth="1"/>
    <col min="11474" max="11474" width="4.88671875" style="1" customWidth="1"/>
    <col min="11475" max="11475" width="0" style="1" hidden="1" customWidth="1"/>
    <col min="11476" max="11476" width="24.6640625" style="1" customWidth="1"/>
    <col min="11477" max="11477" width="12.33203125" style="1" customWidth="1"/>
    <col min="11478" max="11478" width="0" style="1" hidden="1" customWidth="1"/>
    <col min="11479" max="11479" width="3.44140625" style="1" customWidth="1"/>
    <col min="11480" max="11480" width="0" style="1" hidden="1" customWidth="1"/>
    <col min="11481" max="11481" width="17.6640625" style="1" customWidth="1"/>
    <col min="11482" max="11482" width="3.44140625" style="1" customWidth="1"/>
    <col min="11483" max="11483" width="0" style="1" hidden="1" customWidth="1"/>
    <col min="11484" max="11484" width="23.6640625" style="1" customWidth="1"/>
    <col min="11485" max="11485" width="10" style="1" customWidth="1"/>
    <col min="11486" max="11486" width="0" style="1" hidden="1" customWidth="1"/>
    <col min="11487" max="11488" width="14.6640625" style="1" customWidth="1"/>
    <col min="11489" max="11489" width="12.88671875" style="1" customWidth="1"/>
    <col min="11490" max="11490" width="3.33203125" style="1" customWidth="1"/>
    <col min="11491" max="11491" width="30.33203125" style="1" customWidth="1"/>
    <col min="11492" max="11492" width="5" style="1" customWidth="1"/>
    <col min="11493" max="11493" width="0" style="1" hidden="1" customWidth="1"/>
    <col min="11494" max="11494" width="14.33203125" style="1" customWidth="1"/>
    <col min="11495" max="11495" width="5.6640625" style="1" customWidth="1"/>
    <col min="11496" max="11496" width="0" style="1" hidden="1" customWidth="1"/>
    <col min="11497" max="11497" width="17.33203125" style="1" customWidth="1"/>
    <col min="11498" max="11498" width="12.6640625" style="1" customWidth="1"/>
    <col min="11499" max="11499" width="0" style="1" hidden="1" customWidth="1"/>
    <col min="11500" max="11500" width="5.33203125" style="1" customWidth="1"/>
    <col min="11501" max="11501" width="0" style="1" hidden="1" customWidth="1"/>
    <col min="11502" max="11502" width="17" style="1" customWidth="1"/>
    <col min="11503" max="11503" width="6.33203125" style="1" customWidth="1"/>
    <col min="11504" max="11504" width="0" style="1" hidden="1" customWidth="1"/>
    <col min="11505" max="11505" width="14.33203125" style="1" customWidth="1"/>
    <col min="11506" max="11506" width="7.5546875" style="1" customWidth="1"/>
    <col min="11507" max="11507" width="0" style="1" hidden="1" customWidth="1"/>
    <col min="11508" max="11509" width="14.33203125" style="1" customWidth="1"/>
    <col min="11510" max="11510" width="20.88671875" style="1" customWidth="1"/>
    <col min="11511" max="11511" width="14.44140625" style="1" customWidth="1"/>
    <col min="11512" max="11512" width="15" style="1" customWidth="1"/>
    <col min="11513" max="11513" width="2.6640625" style="1" customWidth="1"/>
    <col min="11514" max="11514" width="11.6640625" style="1" customWidth="1"/>
    <col min="11515" max="11515" width="11.5546875" style="1" customWidth="1"/>
    <col min="11516" max="11516" width="2.33203125" style="1" customWidth="1"/>
    <col min="11517" max="11517" width="41" style="1" customWidth="1"/>
    <col min="11518" max="11518" width="14.33203125" style="1" customWidth="1"/>
    <col min="11519" max="11520" width="11.5546875" style="1" customWidth="1"/>
    <col min="11521" max="11521" width="21.88671875" style="1" customWidth="1"/>
    <col min="11522" max="11713" width="11.44140625" style="1"/>
    <col min="11714" max="11714" width="21.88671875" style="1" customWidth="1"/>
    <col min="11715" max="11715" width="13.88671875" style="1" customWidth="1"/>
    <col min="11716" max="11716" width="38.6640625" style="1" customWidth="1"/>
    <col min="11717" max="11717" width="3" style="1" bestFit="1" customWidth="1"/>
    <col min="11718" max="11718" width="32.33203125" style="1" customWidth="1"/>
    <col min="11719" max="11719" width="46.33203125" style="1" customWidth="1"/>
    <col min="11720" max="11720" width="19" style="1" customWidth="1"/>
    <col min="11721" max="11721" width="0" style="1" hidden="1" customWidth="1"/>
    <col min="11722" max="11722" width="17.6640625" style="1" customWidth="1"/>
    <col min="11723" max="11723" width="0" style="1" hidden="1" customWidth="1"/>
    <col min="11724" max="11724" width="22.33203125" style="1" customWidth="1"/>
    <col min="11725" max="11725" width="5.33203125" style="1" customWidth="1"/>
    <col min="11726" max="11726" width="36.33203125" style="1" customWidth="1"/>
    <col min="11727" max="11727" width="5.6640625" style="1" customWidth="1"/>
    <col min="11728" max="11728" width="0" style="1" hidden="1" customWidth="1"/>
    <col min="11729" max="11729" width="20.6640625" style="1" customWidth="1"/>
    <col min="11730" max="11730" width="4.88671875" style="1" customWidth="1"/>
    <col min="11731" max="11731" width="0" style="1" hidden="1" customWidth="1"/>
    <col min="11732" max="11732" width="24.6640625" style="1" customWidth="1"/>
    <col min="11733" max="11733" width="12.33203125" style="1" customWidth="1"/>
    <col min="11734" max="11734" width="0" style="1" hidden="1" customWidth="1"/>
    <col min="11735" max="11735" width="3.44140625" style="1" customWidth="1"/>
    <col min="11736" max="11736" width="0" style="1" hidden="1" customWidth="1"/>
    <col min="11737" max="11737" width="17.6640625" style="1" customWidth="1"/>
    <col min="11738" max="11738" width="3.44140625" style="1" customWidth="1"/>
    <col min="11739" max="11739" width="0" style="1" hidden="1" customWidth="1"/>
    <col min="11740" max="11740" width="23.6640625" style="1" customWidth="1"/>
    <col min="11741" max="11741" width="10" style="1" customWidth="1"/>
    <col min="11742" max="11742" width="0" style="1" hidden="1" customWidth="1"/>
    <col min="11743" max="11744" width="14.6640625" style="1" customWidth="1"/>
    <col min="11745" max="11745" width="12.88671875" style="1" customWidth="1"/>
    <col min="11746" max="11746" width="3.33203125" style="1" customWidth="1"/>
    <col min="11747" max="11747" width="30.33203125" style="1" customWidth="1"/>
    <col min="11748" max="11748" width="5" style="1" customWidth="1"/>
    <col min="11749" max="11749" width="0" style="1" hidden="1" customWidth="1"/>
    <col min="11750" max="11750" width="14.33203125" style="1" customWidth="1"/>
    <col min="11751" max="11751" width="5.6640625" style="1" customWidth="1"/>
    <col min="11752" max="11752" width="0" style="1" hidden="1" customWidth="1"/>
    <col min="11753" max="11753" width="17.33203125" style="1" customWidth="1"/>
    <col min="11754" max="11754" width="12.6640625" style="1" customWidth="1"/>
    <col min="11755" max="11755" width="0" style="1" hidden="1" customWidth="1"/>
    <col min="11756" max="11756" width="5.33203125" style="1" customWidth="1"/>
    <col min="11757" max="11757" width="0" style="1" hidden="1" customWidth="1"/>
    <col min="11758" max="11758" width="17" style="1" customWidth="1"/>
    <col min="11759" max="11759" width="6.33203125" style="1" customWidth="1"/>
    <col min="11760" max="11760" width="0" style="1" hidden="1" customWidth="1"/>
    <col min="11761" max="11761" width="14.33203125" style="1" customWidth="1"/>
    <col min="11762" max="11762" width="7.5546875" style="1" customWidth="1"/>
    <col min="11763" max="11763" width="0" style="1" hidden="1" customWidth="1"/>
    <col min="11764" max="11765" width="14.33203125" style="1" customWidth="1"/>
    <col min="11766" max="11766" width="20.88671875" style="1" customWidth="1"/>
    <col min="11767" max="11767" width="14.44140625" style="1" customWidth="1"/>
    <col min="11768" max="11768" width="15" style="1" customWidth="1"/>
    <col min="11769" max="11769" width="2.6640625" style="1" customWidth="1"/>
    <col min="11770" max="11770" width="11.6640625" style="1" customWidth="1"/>
    <col min="11771" max="11771" width="11.5546875" style="1" customWidth="1"/>
    <col min="11772" max="11772" width="2.33203125" style="1" customWidth="1"/>
    <col min="11773" max="11773" width="41" style="1" customWidth="1"/>
    <col min="11774" max="11774" width="14.33203125" style="1" customWidth="1"/>
    <col min="11775" max="11776" width="11.5546875" style="1" customWidth="1"/>
    <col min="11777" max="11777" width="21.88671875" style="1" customWidth="1"/>
    <col min="11778" max="11969" width="11.44140625" style="1"/>
    <col min="11970" max="11970" width="21.88671875" style="1" customWidth="1"/>
    <col min="11971" max="11971" width="13.88671875" style="1" customWidth="1"/>
    <col min="11972" max="11972" width="38.6640625" style="1" customWidth="1"/>
    <col min="11973" max="11973" width="3" style="1" bestFit="1" customWidth="1"/>
    <col min="11974" max="11974" width="32.33203125" style="1" customWidth="1"/>
    <col min="11975" max="11975" width="46.33203125" style="1" customWidth="1"/>
    <col min="11976" max="11976" width="19" style="1" customWidth="1"/>
    <col min="11977" max="11977" width="0" style="1" hidden="1" customWidth="1"/>
    <col min="11978" max="11978" width="17.6640625" style="1" customWidth="1"/>
    <col min="11979" max="11979" width="0" style="1" hidden="1" customWidth="1"/>
    <col min="11980" max="11980" width="22.33203125" style="1" customWidth="1"/>
    <col min="11981" max="11981" width="5.33203125" style="1" customWidth="1"/>
    <col min="11982" max="11982" width="36.33203125" style="1" customWidth="1"/>
    <col min="11983" max="11983" width="5.6640625" style="1" customWidth="1"/>
    <col min="11984" max="11984" width="0" style="1" hidden="1" customWidth="1"/>
    <col min="11985" max="11985" width="20.6640625" style="1" customWidth="1"/>
    <col min="11986" max="11986" width="4.88671875" style="1" customWidth="1"/>
    <col min="11987" max="11987" width="0" style="1" hidden="1" customWidth="1"/>
    <col min="11988" max="11988" width="24.6640625" style="1" customWidth="1"/>
    <col min="11989" max="11989" width="12.33203125" style="1" customWidth="1"/>
    <col min="11990" max="11990" width="0" style="1" hidden="1" customWidth="1"/>
    <col min="11991" max="11991" width="3.44140625" style="1" customWidth="1"/>
    <col min="11992" max="11992" width="0" style="1" hidden="1" customWidth="1"/>
    <col min="11993" max="11993" width="17.6640625" style="1" customWidth="1"/>
    <col min="11994" max="11994" width="3.44140625" style="1" customWidth="1"/>
    <col min="11995" max="11995" width="0" style="1" hidden="1" customWidth="1"/>
    <col min="11996" max="11996" width="23.6640625" style="1" customWidth="1"/>
    <col min="11997" max="11997" width="10" style="1" customWidth="1"/>
    <col min="11998" max="11998" width="0" style="1" hidden="1" customWidth="1"/>
    <col min="11999" max="12000" width="14.6640625" style="1" customWidth="1"/>
    <col min="12001" max="12001" width="12.88671875" style="1" customWidth="1"/>
    <col min="12002" max="12002" width="3.33203125" style="1" customWidth="1"/>
    <col min="12003" max="12003" width="30.33203125" style="1" customWidth="1"/>
    <col min="12004" max="12004" width="5" style="1" customWidth="1"/>
    <col min="12005" max="12005" width="0" style="1" hidden="1" customWidth="1"/>
    <col min="12006" max="12006" width="14.33203125" style="1" customWidth="1"/>
    <col min="12007" max="12007" width="5.6640625" style="1" customWidth="1"/>
    <col min="12008" max="12008" width="0" style="1" hidden="1" customWidth="1"/>
    <col min="12009" max="12009" width="17.33203125" style="1" customWidth="1"/>
    <col min="12010" max="12010" width="12.6640625" style="1" customWidth="1"/>
    <col min="12011" max="12011" width="0" style="1" hidden="1" customWidth="1"/>
    <col min="12012" max="12012" width="5.33203125" style="1" customWidth="1"/>
    <col min="12013" max="12013" width="0" style="1" hidden="1" customWidth="1"/>
    <col min="12014" max="12014" width="17" style="1" customWidth="1"/>
    <col min="12015" max="12015" width="6.33203125" style="1" customWidth="1"/>
    <col min="12016" max="12016" width="0" style="1" hidden="1" customWidth="1"/>
    <col min="12017" max="12017" width="14.33203125" style="1" customWidth="1"/>
    <col min="12018" max="12018" width="7.5546875" style="1" customWidth="1"/>
    <col min="12019" max="12019" width="0" style="1" hidden="1" customWidth="1"/>
    <col min="12020" max="12021" width="14.33203125" style="1" customWidth="1"/>
    <col min="12022" max="12022" width="20.88671875" style="1" customWidth="1"/>
    <col min="12023" max="12023" width="14.44140625" style="1" customWidth="1"/>
    <col min="12024" max="12024" width="15" style="1" customWidth="1"/>
    <col min="12025" max="12025" width="2.6640625" style="1" customWidth="1"/>
    <col min="12026" max="12026" width="11.6640625" style="1" customWidth="1"/>
    <col min="12027" max="12027" width="11.5546875" style="1" customWidth="1"/>
    <col min="12028" max="12028" width="2.33203125" style="1" customWidth="1"/>
    <col min="12029" max="12029" width="41" style="1" customWidth="1"/>
    <col min="12030" max="12030" width="14.33203125" style="1" customWidth="1"/>
    <col min="12031" max="12032" width="11.5546875" style="1" customWidth="1"/>
    <col min="12033" max="12033" width="21.88671875" style="1" customWidth="1"/>
    <col min="12034" max="12225" width="11.44140625" style="1"/>
    <col min="12226" max="12226" width="21.88671875" style="1" customWidth="1"/>
    <col min="12227" max="12227" width="13.88671875" style="1" customWidth="1"/>
    <col min="12228" max="12228" width="38.6640625" style="1" customWidth="1"/>
    <col min="12229" max="12229" width="3" style="1" bestFit="1" customWidth="1"/>
    <col min="12230" max="12230" width="32.33203125" style="1" customWidth="1"/>
    <col min="12231" max="12231" width="46.33203125" style="1" customWidth="1"/>
    <col min="12232" max="12232" width="19" style="1" customWidth="1"/>
    <col min="12233" max="12233" width="0" style="1" hidden="1" customWidth="1"/>
    <col min="12234" max="12234" width="17.6640625" style="1" customWidth="1"/>
    <col min="12235" max="12235" width="0" style="1" hidden="1" customWidth="1"/>
    <col min="12236" max="12236" width="22.33203125" style="1" customWidth="1"/>
    <col min="12237" max="12237" width="5.33203125" style="1" customWidth="1"/>
    <col min="12238" max="12238" width="36.33203125" style="1" customWidth="1"/>
    <col min="12239" max="12239" width="5.6640625" style="1" customWidth="1"/>
    <col min="12240" max="12240" width="0" style="1" hidden="1" customWidth="1"/>
    <col min="12241" max="12241" width="20.6640625" style="1" customWidth="1"/>
    <col min="12242" max="12242" width="4.88671875" style="1" customWidth="1"/>
    <col min="12243" max="12243" width="0" style="1" hidden="1" customWidth="1"/>
    <col min="12244" max="12244" width="24.6640625" style="1" customWidth="1"/>
    <col min="12245" max="12245" width="12.33203125" style="1" customWidth="1"/>
    <col min="12246" max="12246" width="0" style="1" hidden="1" customWidth="1"/>
    <col min="12247" max="12247" width="3.44140625" style="1" customWidth="1"/>
    <col min="12248" max="12248" width="0" style="1" hidden="1" customWidth="1"/>
    <col min="12249" max="12249" width="17.6640625" style="1" customWidth="1"/>
    <col min="12250" max="12250" width="3.44140625" style="1" customWidth="1"/>
    <col min="12251" max="12251" width="0" style="1" hidden="1" customWidth="1"/>
    <col min="12252" max="12252" width="23.6640625" style="1" customWidth="1"/>
    <col min="12253" max="12253" width="10" style="1" customWidth="1"/>
    <col min="12254" max="12254" width="0" style="1" hidden="1" customWidth="1"/>
    <col min="12255" max="12256" width="14.6640625" style="1" customWidth="1"/>
    <col min="12257" max="12257" width="12.88671875" style="1" customWidth="1"/>
    <col min="12258" max="12258" width="3.33203125" style="1" customWidth="1"/>
    <col min="12259" max="12259" width="30.33203125" style="1" customWidth="1"/>
    <col min="12260" max="12260" width="5" style="1" customWidth="1"/>
    <col min="12261" max="12261" width="0" style="1" hidden="1" customWidth="1"/>
    <col min="12262" max="12262" width="14.33203125" style="1" customWidth="1"/>
    <col min="12263" max="12263" width="5.6640625" style="1" customWidth="1"/>
    <col min="12264" max="12264" width="0" style="1" hidden="1" customWidth="1"/>
    <col min="12265" max="12265" width="17.33203125" style="1" customWidth="1"/>
    <col min="12266" max="12266" width="12.6640625" style="1" customWidth="1"/>
    <col min="12267" max="12267" width="0" style="1" hidden="1" customWidth="1"/>
    <col min="12268" max="12268" width="5.33203125" style="1" customWidth="1"/>
    <col min="12269" max="12269" width="0" style="1" hidden="1" customWidth="1"/>
    <col min="12270" max="12270" width="17" style="1" customWidth="1"/>
    <col min="12271" max="12271" width="6.33203125" style="1" customWidth="1"/>
    <col min="12272" max="12272" width="0" style="1" hidden="1" customWidth="1"/>
    <col min="12273" max="12273" width="14.33203125" style="1" customWidth="1"/>
    <col min="12274" max="12274" width="7.5546875" style="1" customWidth="1"/>
    <col min="12275" max="12275" width="0" style="1" hidden="1" customWidth="1"/>
    <col min="12276" max="12277" width="14.33203125" style="1" customWidth="1"/>
    <col min="12278" max="12278" width="20.88671875" style="1" customWidth="1"/>
    <col min="12279" max="12279" width="14.44140625" style="1" customWidth="1"/>
    <col min="12280" max="12280" width="15" style="1" customWidth="1"/>
    <col min="12281" max="12281" width="2.6640625" style="1" customWidth="1"/>
    <col min="12282" max="12282" width="11.6640625" style="1" customWidth="1"/>
    <col min="12283" max="12283" width="11.5546875" style="1" customWidth="1"/>
    <col min="12284" max="12284" width="2.33203125" style="1" customWidth="1"/>
    <col min="12285" max="12285" width="41" style="1" customWidth="1"/>
    <col min="12286" max="12286" width="14.33203125" style="1" customWidth="1"/>
    <col min="12287" max="12288" width="11.5546875" style="1" customWidth="1"/>
    <col min="12289" max="12289" width="21.88671875" style="1" customWidth="1"/>
    <col min="12290" max="12481" width="11.44140625" style="1"/>
    <col min="12482" max="12482" width="21.88671875" style="1" customWidth="1"/>
    <col min="12483" max="12483" width="13.88671875" style="1" customWidth="1"/>
    <col min="12484" max="12484" width="38.6640625" style="1" customWidth="1"/>
    <col min="12485" max="12485" width="3" style="1" bestFit="1" customWidth="1"/>
    <col min="12486" max="12486" width="32.33203125" style="1" customWidth="1"/>
    <col min="12487" max="12487" width="46.33203125" style="1" customWidth="1"/>
    <col min="12488" max="12488" width="19" style="1" customWidth="1"/>
    <col min="12489" max="12489" width="0" style="1" hidden="1" customWidth="1"/>
    <col min="12490" max="12490" width="17.6640625" style="1" customWidth="1"/>
    <col min="12491" max="12491" width="0" style="1" hidden="1" customWidth="1"/>
    <col min="12492" max="12492" width="22.33203125" style="1" customWidth="1"/>
    <col min="12493" max="12493" width="5.33203125" style="1" customWidth="1"/>
    <col min="12494" max="12494" width="36.33203125" style="1" customWidth="1"/>
    <col min="12495" max="12495" width="5.6640625" style="1" customWidth="1"/>
    <col min="12496" max="12496" width="0" style="1" hidden="1" customWidth="1"/>
    <col min="12497" max="12497" width="20.6640625" style="1" customWidth="1"/>
    <col min="12498" max="12498" width="4.88671875" style="1" customWidth="1"/>
    <col min="12499" max="12499" width="0" style="1" hidden="1" customWidth="1"/>
    <col min="12500" max="12500" width="24.6640625" style="1" customWidth="1"/>
    <col min="12501" max="12501" width="12.33203125" style="1" customWidth="1"/>
    <col min="12502" max="12502" width="0" style="1" hidden="1" customWidth="1"/>
    <col min="12503" max="12503" width="3.44140625" style="1" customWidth="1"/>
    <col min="12504" max="12504" width="0" style="1" hidden="1" customWidth="1"/>
    <col min="12505" max="12505" width="17.6640625" style="1" customWidth="1"/>
    <col min="12506" max="12506" width="3.44140625" style="1" customWidth="1"/>
    <col min="12507" max="12507" width="0" style="1" hidden="1" customWidth="1"/>
    <col min="12508" max="12508" width="23.6640625" style="1" customWidth="1"/>
    <col min="12509" max="12509" width="10" style="1" customWidth="1"/>
    <col min="12510" max="12510" width="0" style="1" hidden="1" customWidth="1"/>
    <col min="12511" max="12512" width="14.6640625" style="1" customWidth="1"/>
    <col min="12513" max="12513" width="12.88671875" style="1" customWidth="1"/>
    <col min="12514" max="12514" width="3.33203125" style="1" customWidth="1"/>
    <col min="12515" max="12515" width="30.33203125" style="1" customWidth="1"/>
    <col min="12516" max="12516" width="5" style="1" customWidth="1"/>
    <col min="12517" max="12517" width="0" style="1" hidden="1" customWidth="1"/>
    <col min="12518" max="12518" width="14.33203125" style="1" customWidth="1"/>
    <col min="12519" max="12519" width="5.6640625" style="1" customWidth="1"/>
    <col min="12520" max="12520" width="0" style="1" hidden="1" customWidth="1"/>
    <col min="12521" max="12521" width="17.33203125" style="1" customWidth="1"/>
    <col min="12522" max="12522" width="12.6640625" style="1" customWidth="1"/>
    <col min="12523" max="12523" width="0" style="1" hidden="1" customWidth="1"/>
    <col min="12524" max="12524" width="5.33203125" style="1" customWidth="1"/>
    <col min="12525" max="12525" width="0" style="1" hidden="1" customWidth="1"/>
    <col min="12526" max="12526" width="17" style="1" customWidth="1"/>
    <col min="12527" max="12527" width="6.33203125" style="1" customWidth="1"/>
    <col min="12528" max="12528" width="0" style="1" hidden="1" customWidth="1"/>
    <col min="12529" max="12529" width="14.33203125" style="1" customWidth="1"/>
    <col min="12530" max="12530" width="7.5546875" style="1" customWidth="1"/>
    <col min="12531" max="12531" width="0" style="1" hidden="1" customWidth="1"/>
    <col min="12532" max="12533" width="14.33203125" style="1" customWidth="1"/>
    <col min="12534" max="12534" width="20.88671875" style="1" customWidth="1"/>
    <col min="12535" max="12535" width="14.44140625" style="1" customWidth="1"/>
    <col min="12536" max="12536" width="15" style="1" customWidth="1"/>
    <col min="12537" max="12537" width="2.6640625" style="1" customWidth="1"/>
    <col min="12538" max="12538" width="11.6640625" style="1" customWidth="1"/>
    <col min="12539" max="12539" width="11.5546875" style="1" customWidth="1"/>
    <col min="12540" max="12540" width="2.33203125" style="1" customWidth="1"/>
    <col min="12541" max="12541" width="41" style="1" customWidth="1"/>
    <col min="12542" max="12542" width="14.33203125" style="1" customWidth="1"/>
    <col min="12543" max="12544" width="11.5546875" style="1" customWidth="1"/>
    <col min="12545" max="12545" width="21.88671875" style="1" customWidth="1"/>
    <col min="12546" max="12737" width="11.44140625" style="1"/>
    <col min="12738" max="12738" width="21.88671875" style="1" customWidth="1"/>
    <col min="12739" max="12739" width="13.88671875" style="1" customWidth="1"/>
    <col min="12740" max="12740" width="38.6640625" style="1" customWidth="1"/>
    <col min="12741" max="12741" width="3" style="1" bestFit="1" customWidth="1"/>
    <col min="12742" max="12742" width="32.33203125" style="1" customWidth="1"/>
    <col min="12743" max="12743" width="46.33203125" style="1" customWidth="1"/>
    <col min="12744" max="12744" width="19" style="1" customWidth="1"/>
    <col min="12745" max="12745" width="0" style="1" hidden="1" customWidth="1"/>
    <col min="12746" max="12746" width="17.6640625" style="1" customWidth="1"/>
    <col min="12747" max="12747" width="0" style="1" hidden="1" customWidth="1"/>
    <col min="12748" max="12748" width="22.33203125" style="1" customWidth="1"/>
    <col min="12749" max="12749" width="5.33203125" style="1" customWidth="1"/>
    <col min="12750" max="12750" width="36.33203125" style="1" customWidth="1"/>
    <col min="12751" max="12751" width="5.6640625" style="1" customWidth="1"/>
    <col min="12752" max="12752" width="0" style="1" hidden="1" customWidth="1"/>
    <col min="12753" max="12753" width="20.6640625" style="1" customWidth="1"/>
    <col min="12754" max="12754" width="4.88671875" style="1" customWidth="1"/>
    <col min="12755" max="12755" width="0" style="1" hidden="1" customWidth="1"/>
    <col min="12756" max="12756" width="24.6640625" style="1" customWidth="1"/>
    <col min="12757" max="12757" width="12.33203125" style="1" customWidth="1"/>
    <col min="12758" max="12758" width="0" style="1" hidden="1" customWidth="1"/>
    <col min="12759" max="12759" width="3.44140625" style="1" customWidth="1"/>
    <col min="12760" max="12760" width="0" style="1" hidden="1" customWidth="1"/>
    <col min="12761" max="12761" width="17.6640625" style="1" customWidth="1"/>
    <col min="12762" max="12762" width="3.44140625" style="1" customWidth="1"/>
    <col min="12763" max="12763" width="0" style="1" hidden="1" customWidth="1"/>
    <col min="12764" max="12764" width="23.6640625" style="1" customWidth="1"/>
    <col min="12765" max="12765" width="10" style="1" customWidth="1"/>
    <col min="12766" max="12766" width="0" style="1" hidden="1" customWidth="1"/>
    <col min="12767" max="12768" width="14.6640625" style="1" customWidth="1"/>
    <col min="12769" max="12769" width="12.88671875" style="1" customWidth="1"/>
    <col min="12770" max="12770" width="3.33203125" style="1" customWidth="1"/>
    <col min="12771" max="12771" width="30.33203125" style="1" customWidth="1"/>
    <col min="12772" max="12772" width="5" style="1" customWidth="1"/>
    <col min="12773" max="12773" width="0" style="1" hidden="1" customWidth="1"/>
    <col min="12774" max="12774" width="14.33203125" style="1" customWidth="1"/>
    <col min="12775" max="12775" width="5.6640625" style="1" customWidth="1"/>
    <col min="12776" max="12776" width="0" style="1" hidden="1" customWidth="1"/>
    <col min="12777" max="12777" width="17.33203125" style="1" customWidth="1"/>
    <col min="12778" max="12778" width="12.6640625" style="1" customWidth="1"/>
    <col min="12779" max="12779" width="0" style="1" hidden="1" customWidth="1"/>
    <col min="12780" max="12780" width="5.33203125" style="1" customWidth="1"/>
    <col min="12781" max="12781" width="0" style="1" hidden="1" customWidth="1"/>
    <col min="12782" max="12782" width="17" style="1" customWidth="1"/>
    <col min="12783" max="12783" width="6.33203125" style="1" customWidth="1"/>
    <col min="12784" max="12784" width="0" style="1" hidden="1" customWidth="1"/>
    <col min="12785" max="12785" width="14.33203125" style="1" customWidth="1"/>
    <col min="12786" max="12786" width="7.5546875" style="1" customWidth="1"/>
    <col min="12787" max="12787" width="0" style="1" hidden="1" customWidth="1"/>
    <col min="12788" max="12789" width="14.33203125" style="1" customWidth="1"/>
    <col min="12790" max="12790" width="20.88671875" style="1" customWidth="1"/>
    <col min="12791" max="12791" width="14.44140625" style="1" customWidth="1"/>
    <col min="12792" max="12792" width="15" style="1" customWidth="1"/>
    <col min="12793" max="12793" width="2.6640625" style="1" customWidth="1"/>
    <col min="12794" max="12794" width="11.6640625" style="1" customWidth="1"/>
    <col min="12795" max="12795" width="11.5546875" style="1" customWidth="1"/>
    <col min="12796" max="12796" width="2.33203125" style="1" customWidth="1"/>
    <col min="12797" max="12797" width="41" style="1" customWidth="1"/>
    <col min="12798" max="12798" width="14.33203125" style="1" customWidth="1"/>
    <col min="12799" max="12800" width="11.5546875" style="1" customWidth="1"/>
    <col min="12801" max="12801" width="21.88671875" style="1" customWidth="1"/>
    <col min="12802" max="12993" width="11.44140625" style="1"/>
    <col min="12994" max="12994" width="21.88671875" style="1" customWidth="1"/>
    <col min="12995" max="12995" width="13.88671875" style="1" customWidth="1"/>
    <col min="12996" max="12996" width="38.6640625" style="1" customWidth="1"/>
    <col min="12997" max="12997" width="3" style="1" bestFit="1" customWidth="1"/>
    <col min="12998" max="12998" width="32.33203125" style="1" customWidth="1"/>
    <col min="12999" max="12999" width="46.33203125" style="1" customWidth="1"/>
    <col min="13000" max="13000" width="19" style="1" customWidth="1"/>
    <col min="13001" max="13001" width="0" style="1" hidden="1" customWidth="1"/>
    <col min="13002" max="13002" width="17.6640625" style="1" customWidth="1"/>
    <col min="13003" max="13003" width="0" style="1" hidden="1" customWidth="1"/>
    <col min="13004" max="13004" width="22.33203125" style="1" customWidth="1"/>
    <col min="13005" max="13005" width="5.33203125" style="1" customWidth="1"/>
    <col min="13006" max="13006" width="36.33203125" style="1" customWidth="1"/>
    <col min="13007" max="13007" width="5.6640625" style="1" customWidth="1"/>
    <col min="13008" max="13008" width="0" style="1" hidden="1" customWidth="1"/>
    <col min="13009" max="13009" width="20.6640625" style="1" customWidth="1"/>
    <col min="13010" max="13010" width="4.88671875" style="1" customWidth="1"/>
    <col min="13011" max="13011" width="0" style="1" hidden="1" customWidth="1"/>
    <col min="13012" max="13012" width="24.6640625" style="1" customWidth="1"/>
    <col min="13013" max="13013" width="12.33203125" style="1" customWidth="1"/>
    <col min="13014" max="13014" width="0" style="1" hidden="1" customWidth="1"/>
    <col min="13015" max="13015" width="3.44140625" style="1" customWidth="1"/>
    <col min="13016" max="13016" width="0" style="1" hidden="1" customWidth="1"/>
    <col min="13017" max="13017" width="17.6640625" style="1" customWidth="1"/>
    <col min="13018" max="13018" width="3.44140625" style="1" customWidth="1"/>
    <col min="13019" max="13019" width="0" style="1" hidden="1" customWidth="1"/>
    <col min="13020" max="13020" width="23.6640625" style="1" customWidth="1"/>
    <col min="13021" max="13021" width="10" style="1" customWidth="1"/>
    <col min="13022" max="13022" width="0" style="1" hidden="1" customWidth="1"/>
    <col min="13023" max="13024" width="14.6640625" style="1" customWidth="1"/>
    <col min="13025" max="13025" width="12.88671875" style="1" customWidth="1"/>
    <col min="13026" max="13026" width="3.33203125" style="1" customWidth="1"/>
    <col min="13027" max="13027" width="30.33203125" style="1" customWidth="1"/>
    <col min="13028" max="13028" width="5" style="1" customWidth="1"/>
    <col min="13029" max="13029" width="0" style="1" hidden="1" customWidth="1"/>
    <col min="13030" max="13030" width="14.33203125" style="1" customWidth="1"/>
    <col min="13031" max="13031" width="5.6640625" style="1" customWidth="1"/>
    <col min="13032" max="13032" width="0" style="1" hidden="1" customWidth="1"/>
    <col min="13033" max="13033" width="17.33203125" style="1" customWidth="1"/>
    <col min="13034" max="13034" width="12.6640625" style="1" customWidth="1"/>
    <col min="13035" max="13035" width="0" style="1" hidden="1" customWidth="1"/>
    <col min="13036" max="13036" width="5.33203125" style="1" customWidth="1"/>
    <col min="13037" max="13037" width="0" style="1" hidden="1" customWidth="1"/>
    <col min="13038" max="13038" width="17" style="1" customWidth="1"/>
    <col min="13039" max="13039" width="6.33203125" style="1" customWidth="1"/>
    <col min="13040" max="13040" width="0" style="1" hidden="1" customWidth="1"/>
    <col min="13041" max="13041" width="14.33203125" style="1" customWidth="1"/>
    <col min="13042" max="13042" width="7.5546875" style="1" customWidth="1"/>
    <col min="13043" max="13043" width="0" style="1" hidden="1" customWidth="1"/>
    <col min="13044" max="13045" width="14.33203125" style="1" customWidth="1"/>
    <col min="13046" max="13046" width="20.88671875" style="1" customWidth="1"/>
    <col min="13047" max="13047" width="14.44140625" style="1" customWidth="1"/>
    <col min="13048" max="13048" width="15" style="1" customWidth="1"/>
    <col min="13049" max="13049" width="2.6640625" style="1" customWidth="1"/>
    <col min="13050" max="13050" width="11.6640625" style="1" customWidth="1"/>
    <col min="13051" max="13051" width="11.5546875" style="1" customWidth="1"/>
    <col min="13052" max="13052" width="2.33203125" style="1" customWidth="1"/>
    <col min="13053" max="13053" width="41" style="1" customWidth="1"/>
    <col min="13054" max="13054" width="14.33203125" style="1" customWidth="1"/>
    <col min="13055" max="13056" width="11.5546875" style="1" customWidth="1"/>
    <col min="13057" max="13057" width="21.88671875" style="1" customWidth="1"/>
    <col min="13058" max="13249" width="11.44140625" style="1"/>
    <col min="13250" max="13250" width="21.88671875" style="1" customWidth="1"/>
    <col min="13251" max="13251" width="13.88671875" style="1" customWidth="1"/>
    <col min="13252" max="13252" width="38.6640625" style="1" customWidth="1"/>
    <col min="13253" max="13253" width="3" style="1" bestFit="1" customWidth="1"/>
    <col min="13254" max="13254" width="32.33203125" style="1" customWidth="1"/>
    <col min="13255" max="13255" width="46.33203125" style="1" customWidth="1"/>
    <col min="13256" max="13256" width="19" style="1" customWidth="1"/>
    <col min="13257" max="13257" width="0" style="1" hidden="1" customWidth="1"/>
    <col min="13258" max="13258" width="17.6640625" style="1" customWidth="1"/>
    <col min="13259" max="13259" width="0" style="1" hidden="1" customWidth="1"/>
    <col min="13260" max="13260" width="22.33203125" style="1" customWidth="1"/>
    <col min="13261" max="13261" width="5.33203125" style="1" customWidth="1"/>
    <col min="13262" max="13262" width="36.33203125" style="1" customWidth="1"/>
    <col min="13263" max="13263" width="5.6640625" style="1" customWidth="1"/>
    <col min="13264" max="13264" width="0" style="1" hidden="1" customWidth="1"/>
    <col min="13265" max="13265" width="20.6640625" style="1" customWidth="1"/>
    <col min="13266" max="13266" width="4.88671875" style="1" customWidth="1"/>
    <col min="13267" max="13267" width="0" style="1" hidden="1" customWidth="1"/>
    <col min="13268" max="13268" width="24.6640625" style="1" customWidth="1"/>
    <col min="13269" max="13269" width="12.33203125" style="1" customWidth="1"/>
    <col min="13270" max="13270" width="0" style="1" hidden="1" customWidth="1"/>
    <col min="13271" max="13271" width="3.44140625" style="1" customWidth="1"/>
    <col min="13272" max="13272" width="0" style="1" hidden="1" customWidth="1"/>
    <col min="13273" max="13273" width="17.6640625" style="1" customWidth="1"/>
    <col min="13274" max="13274" width="3.44140625" style="1" customWidth="1"/>
    <col min="13275" max="13275" width="0" style="1" hidden="1" customWidth="1"/>
    <col min="13276" max="13276" width="23.6640625" style="1" customWidth="1"/>
    <col min="13277" max="13277" width="10" style="1" customWidth="1"/>
    <col min="13278" max="13278" width="0" style="1" hidden="1" customWidth="1"/>
    <col min="13279" max="13280" width="14.6640625" style="1" customWidth="1"/>
    <col min="13281" max="13281" width="12.88671875" style="1" customWidth="1"/>
    <col min="13282" max="13282" width="3.33203125" style="1" customWidth="1"/>
    <col min="13283" max="13283" width="30.33203125" style="1" customWidth="1"/>
    <col min="13284" max="13284" width="5" style="1" customWidth="1"/>
    <col min="13285" max="13285" width="0" style="1" hidden="1" customWidth="1"/>
    <col min="13286" max="13286" width="14.33203125" style="1" customWidth="1"/>
    <col min="13287" max="13287" width="5.6640625" style="1" customWidth="1"/>
    <col min="13288" max="13288" width="0" style="1" hidden="1" customWidth="1"/>
    <col min="13289" max="13289" width="17.33203125" style="1" customWidth="1"/>
    <col min="13290" max="13290" width="12.6640625" style="1" customWidth="1"/>
    <col min="13291" max="13291" width="0" style="1" hidden="1" customWidth="1"/>
    <col min="13292" max="13292" width="5.33203125" style="1" customWidth="1"/>
    <col min="13293" max="13293" width="0" style="1" hidden="1" customWidth="1"/>
    <col min="13294" max="13294" width="17" style="1" customWidth="1"/>
    <col min="13295" max="13295" width="6.33203125" style="1" customWidth="1"/>
    <col min="13296" max="13296" width="0" style="1" hidden="1" customWidth="1"/>
    <col min="13297" max="13297" width="14.33203125" style="1" customWidth="1"/>
    <col min="13298" max="13298" width="7.5546875" style="1" customWidth="1"/>
    <col min="13299" max="13299" width="0" style="1" hidden="1" customWidth="1"/>
    <col min="13300" max="13301" width="14.33203125" style="1" customWidth="1"/>
    <col min="13302" max="13302" width="20.88671875" style="1" customWidth="1"/>
    <col min="13303" max="13303" width="14.44140625" style="1" customWidth="1"/>
    <col min="13304" max="13304" width="15" style="1" customWidth="1"/>
    <col min="13305" max="13305" width="2.6640625" style="1" customWidth="1"/>
    <col min="13306" max="13306" width="11.6640625" style="1" customWidth="1"/>
    <col min="13307" max="13307" width="11.5546875" style="1" customWidth="1"/>
    <col min="13308" max="13308" width="2.33203125" style="1" customWidth="1"/>
    <col min="13309" max="13309" width="41" style="1" customWidth="1"/>
    <col min="13310" max="13310" width="14.33203125" style="1" customWidth="1"/>
    <col min="13311" max="13312" width="11.5546875" style="1" customWidth="1"/>
    <col min="13313" max="13313" width="21.88671875" style="1" customWidth="1"/>
    <col min="13314" max="13505" width="11.44140625" style="1"/>
    <col min="13506" max="13506" width="21.88671875" style="1" customWidth="1"/>
    <col min="13507" max="13507" width="13.88671875" style="1" customWidth="1"/>
    <col min="13508" max="13508" width="38.6640625" style="1" customWidth="1"/>
    <col min="13509" max="13509" width="3" style="1" bestFit="1" customWidth="1"/>
    <col min="13510" max="13510" width="32.33203125" style="1" customWidth="1"/>
    <col min="13511" max="13511" width="46.33203125" style="1" customWidth="1"/>
    <col min="13512" max="13512" width="19" style="1" customWidth="1"/>
    <col min="13513" max="13513" width="0" style="1" hidden="1" customWidth="1"/>
    <col min="13514" max="13514" width="17.6640625" style="1" customWidth="1"/>
    <col min="13515" max="13515" width="0" style="1" hidden="1" customWidth="1"/>
    <col min="13516" max="13516" width="22.33203125" style="1" customWidth="1"/>
    <col min="13517" max="13517" width="5.33203125" style="1" customWidth="1"/>
    <col min="13518" max="13518" width="36.33203125" style="1" customWidth="1"/>
    <col min="13519" max="13519" width="5.6640625" style="1" customWidth="1"/>
    <col min="13520" max="13520" width="0" style="1" hidden="1" customWidth="1"/>
    <col min="13521" max="13521" width="20.6640625" style="1" customWidth="1"/>
    <col min="13522" max="13522" width="4.88671875" style="1" customWidth="1"/>
    <col min="13523" max="13523" width="0" style="1" hidden="1" customWidth="1"/>
    <col min="13524" max="13524" width="24.6640625" style="1" customWidth="1"/>
    <col min="13525" max="13525" width="12.33203125" style="1" customWidth="1"/>
    <col min="13526" max="13526" width="0" style="1" hidden="1" customWidth="1"/>
    <col min="13527" max="13527" width="3.44140625" style="1" customWidth="1"/>
    <col min="13528" max="13528" width="0" style="1" hidden="1" customWidth="1"/>
    <col min="13529" max="13529" width="17.6640625" style="1" customWidth="1"/>
    <col min="13530" max="13530" width="3.44140625" style="1" customWidth="1"/>
    <col min="13531" max="13531" width="0" style="1" hidden="1" customWidth="1"/>
    <col min="13532" max="13532" width="23.6640625" style="1" customWidth="1"/>
    <col min="13533" max="13533" width="10" style="1" customWidth="1"/>
    <col min="13534" max="13534" width="0" style="1" hidden="1" customWidth="1"/>
    <col min="13535" max="13536" width="14.6640625" style="1" customWidth="1"/>
    <col min="13537" max="13537" width="12.88671875" style="1" customWidth="1"/>
    <col min="13538" max="13538" width="3.33203125" style="1" customWidth="1"/>
    <col min="13539" max="13539" width="30.33203125" style="1" customWidth="1"/>
    <col min="13540" max="13540" width="5" style="1" customWidth="1"/>
    <col min="13541" max="13541" width="0" style="1" hidden="1" customWidth="1"/>
    <col min="13542" max="13542" width="14.33203125" style="1" customWidth="1"/>
    <col min="13543" max="13543" width="5.6640625" style="1" customWidth="1"/>
    <col min="13544" max="13544" width="0" style="1" hidden="1" customWidth="1"/>
    <col min="13545" max="13545" width="17.33203125" style="1" customWidth="1"/>
    <col min="13546" max="13546" width="12.6640625" style="1" customWidth="1"/>
    <col min="13547" max="13547" width="0" style="1" hidden="1" customWidth="1"/>
    <col min="13548" max="13548" width="5.33203125" style="1" customWidth="1"/>
    <col min="13549" max="13549" width="0" style="1" hidden="1" customWidth="1"/>
    <col min="13550" max="13550" width="17" style="1" customWidth="1"/>
    <col min="13551" max="13551" width="6.33203125" style="1" customWidth="1"/>
    <col min="13552" max="13552" width="0" style="1" hidden="1" customWidth="1"/>
    <col min="13553" max="13553" width="14.33203125" style="1" customWidth="1"/>
    <col min="13554" max="13554" width="7.5546875" style="1" customWidth="1"/>
    <col min="13555" max="13555" width="0" style="1" hidden="1" customWidth="1"/>
    <col min="13556" max="13557" width="14.33203125" style="1" customWidth="1"/>
    <col min="13558" max="13558" width="20.88671875" style="1" customWidth="1"/>
    <col min="13559" max="13559" width="14.44140625" style="1" customWidth="1"/>
    <col min="13560" max="13560" width="15" style="1" customWidth="1"/>
    <col min="13561" max="13561" width="2.6640625" style="1" customWidth="1"/>
    <col min="13562" max="13562" width="11.6640625" style="1" customWidth="1"/>
    <col min="13563" max="13563" width="11.5546875" style="1" customWidth="1"/>
    <col min="13564" max="13564" width="2.33203125" style="1" customWidth="1"/>
    <col min="13565" max="13565" width="41" style="1" customWidth="1"/>
    <col min="13566" max="13566" width="14.33203125" style="1" customWidth="1"/>
    <col min="13567" max="13568" width="11.5546875" style="1" customWidth="1"/>
    <col min="13569" max="13569" width="21.88671875" style="1" customWidth="1"/>
    <col min="13570" max="13761" width="11.44140625" style="1"/>
    <col min="13762" max="13762" width="21.88671875" style="1" customWidth="1"/>
    <col min="13763" max="13763" width="13.88671875" style="1" customWidth="1"/>
    <col min="13764" max="13764" width="38.6640625" style="1" customWidth="1"/>
    <col min="13765" max="13765" width="3" style="1" bestFit="1" customWidth="1"/>
    <col min="13766" max="13766" width="32.33203125" style="1" customWidth="1"/>
    <col min="13767" max="13767" width="46.33203125" style="1" customWidth="1"/>
    <col min="13768" max="13768" width="19" style="1" customWidth="1"/>
    <col min="13769" max="13769" width="0" style="1" hidden="1" customWidth="1"/>
    <col min="13770" max="13770" width="17.6640625" style="1" customWidth="1"/>
    <col min="13771" max="13771" width="0" style="1" hidden="1" customWidth="1"/>
    <col min="13772" max="13772" width="22.33203125" style="1" customWidth="1"/>
    <col min="13773" max="13773" width="5.33203125" style="1" customWidth="1"/>
    <col min="13774" max="13774" width="36.33203125" style="1" customWidth="1"/>
    <col min="13775" max="13775" width="5.6640625" style="1" customWidth="1"/>
    <col min="13776" max="13776" width="0" style="1" hidden="1" customWidth="1"/>
    <col min="13777" max="13777" width="20.6640625" style="1" customWidth="1"/>
    <col min="13778" max="13778" width="4.88671875" style="1" customWidth="1"/>
    <col min="13779" max="13779" width="0" style="1" hidden="1" customWidth="1"/>
    <col min="13780" max="13780" width="24.6640625" style="1" customWidth="1"/>
    <col min="13781" max="13781" width="12.33203125" style="1" customWidth="1"/>
    <col min="13782" max="13782" width="0" style="1" hidden="1" customWidth="1"/>
    <col min="13783" max="13783" width="3.44140625" style="1" customWidth="1"/>
    <col min="13784" max="13784" width="0" style="1" hidden="1" customWidth="1"/>
    <col min="13785" max="13785" width="17.6640625" style="1" customWidth="1"/>
    <col min="13786" max="13786" width="3.44140625" style="1" customWidth="1"/>
    <col min="13787" max="13787" width="0" style="1" hidden="1" customWidth="1"/>
    <col min="13788" max="13788" width="23.6640625" style="1" customWidth="1"/>
    <col min="13789" max="13789" width="10" style="1" customWidth="1"/>
    <col min="13790" max="13790" width="0" style="1" hidden="1" customWidth="1"/>
    <col min="13791" max="13792" width="14.6640625" style="1" customWidth="1"/>
    <col min="13793" max="13793" width="12.88671875" style="1" customWidth="1"/>
    <col min="13794" max="13794" width="3.33203125" style="1" customWidth="1"/>
    <col min="13795" max="13795" width="30.33203125" style="1" customWidth="1"/>
    <col min="13796" max="13796" width="5" style="1" customWidth="1"/>
    <col min="13797" max="13797" width="0" style="1" hidden="1" customWidth="1"/>
    <col min="13798" max="13798" width="14.33203125" style="1" customWidth="1"/>
    <col min="13799" max="13799" width="5.6640625" style="1" customWidth="1"/>
    <col min="13800" max="13800" width="0" style="1" hidden="1" customWidth="1"/>
    <col min="13801" max="13801" width="17.33203125" style="1" customWidth="1"/>
    <col min="13802" max="13802" width="12.6640625" style="1" customWidth="1"/>
    <col min="13803" max="13803" width="0" style="1" hidden="1" customWidth="1"/>
    <col min="13804" max="13804" width="5.33203125" style="1" customWidth="1"/>
    <col min="13805" max="13805" width="0" style="1" hidden="1" customWidth="1"/>
    <col min="13806" max="13806" width="17" style="1" customWidth="1"/>
    <col min="13807" max="13807" width="6.33203125" style="1" customWidth="1"/>
    <col min="13808" max="13808" width="0" style="1" hidden="1" customWidth="1"/>
    <col min="13809" max="13809" width="14.33203125" style="1" customWidth="1"/>
    <col min="13810" max="13810" width="7.5546875" style="1" customWidth="1"/>
    <col min="13811" max="13811" width="0" style="1" hidden="1" customWidth="1"/>
    <col min="13812" max="13813" width="14.33203125" style="1" customWidth="1"/>
    <col min="13814" max="13814" width="20.88671875" style="1" customWidth="1"/>
    <col min="13815" max="13815" width="14.44140625" style="1" customWidth="1"/>
    <col min="13816" max="13816" width="15" style="1" customWidth="1"/>
    <col min="13817" max="13817" width="2.6640625" style="1" customWidth="1"/>
    <col min="13818" max="13818" width="11.6640625" style="1" customWidth="1"/>
    <col min="13819" max="13819" width="11.5546875" style="1" customWidth="1"/>
    <col min="13820" max="13820" width="2.33203125" style="1" customWidth="1"/>
    <col min="13821" max="13821" width="41" style="1" customWidth="1"/>
    <col min="13822" max="13822" width="14.33203125" style="1" customWidth="1"/>
    <col min="13823" max="13824" width="11.5546875" style="1" customWidth="1"/>
    <col min="13825" max="13825" width="21.88671875" style="1" customWidth="1"/>
    <col min="13826" max="14017" width="11.44140625" style="1"/>
    <col min="14018" max="14018" width="21.88671875" style="1" customWidth="1"/>
    <col min="14019" max="14019" width="13.88671875" style="1" customWidth="1"/>
    <col min="14020" max="14020" width="38.6640625" style="1" customWidth="1"/>
    <col min="14021" max="14021" width="3" style="1" bestFit="1" customWidth="1"/>
    <col min="14022" max="14022" width="32.33203125" style="1" customWidth="1"/>
    <col min="14023" max="14023" width="46.33203125" style="1" customWidth="1"/>
    <col min="14024" max="14024" width="19" style="1" customWidth="1"/>
    <col min="14025" max="14025" width="0" style="1" hidden="1" customWidth="1"/>
    <col min="14026" max="14026" width="17.6640625" style="1" customWidth="1"/>
    <col min="14027" max="14027" width="0" style="1" hidden="1" customWidth="1"/>
    <col min="14028" max="14028" width="22.33203125" style="1" customWidth="1"/>
    <col min="14029" max="14029" width="5.33203125" style="1" customWidth="1"/>
    <col min="14030" max="14030" width="36.33203125" style="1" customWidth="1"/>
    <col min="14031" max="14031" width="5.6640625" style="1" customWidth="1"/>
    <col min="14032" max="14032" width="0" style="1" hidden="1" customWidth="1"/>
    <col min="14033" max="14033" width="20.6640625" style="1" customWidth="1"/>
    <col min="14034" max="14034" width="4.88671875" style="1" customWidth="1"/>
    <col min="14035" max="14035" width="0" style="1" hidden="1" customWidth="1"/>
    <col min="14036" max="14036" width="24.6640625" style="1" customWidth="1"/>
    <col min="14037" max="14037" width="12.33203125" style="1" customWidth="1"/>
    <col min="14038" max="14038" width="0" style="1" hidden="1" customWidth="1"/>
    <col min="14039" max="14039" width="3.44140625" style="1" customWidth="1"/>
    <col min="14040" max="14040" width="0" style="1" hidden="1" customWidth="1"/>
    <col min="14041" max="14041" width="17.6640625" style="1" customWidth="1"/>
    <col min="14042" max="14042" width="3.44140625" style="1" customWidth="1"/>
    <col min="14043" max="14043" width="0" style="1" hidden="1" customWidth="1"/>
    <col min="14044" max="14044" width="23.6640625" style="1" customWidth="1"/>
    <col min="14045" max="14045" width="10" style="1" customWidth="1"/>
    <col min="14046" max="14046" width="0" style="1" hidden="1" customWidth="1"/>
    <col min="14047" max="14048" width="14.6640625" style="1" customWidth="1"/>
    <col min="14049" max="14049" width="12.88671875" style="1" customWidth="1"/>
    <col min="14050" max="14050" width="3.33203125" style="1" customWidth="1"/>
    <col min="14051" max="14051" width="30.33203125" style="1" customWidth="1"/>
    <col min="14052" max="14052" width="5" style="1" customWidth="1"/>
    <col min="14053" max="14053" width="0" style="1" hidden="1" customWidth="1"/>
    <col min="14054" max="14054" width="14.33203125" style="1" customWidth="1"/>
    <col min="14055" max="14055" width="5.6640625" style="1" customWidth="1"/>
    <col min="14056" max="14056" width="0" style="1" hidden="1" customWidth="1"/>
    <col min="14057" max="14057" width="17.33203125" style="1" customWidth="1"/>
    <col min="14058" max="14058" width="12.6640625" style="1" customWidth="1"/>
    <col min="14059" max="14059" width="0" style="1" hidden="1" customWidth="1"/>
    <col min="14060" max="14060" width="5.33203125" style="1" customWidth="1"/>
    <col min="14061" max="14061" width="0" style="1" hidden="1" customWidth="1"/>
    <col min="14062" max="14062" width="17" style="1" customWidth="1"/>
    <col min="14063" max="14063" width="6.33203125" style="1" customWidth="1"/>
    <col min="14064" max="14064" width="0" style="1" hidden="1" customWidth="1"/>
    <col min="14065" max="14065" width="14.33203125" style="1" customWidth="1"/>
    <col min="14066" max="14066" width="7.5546875" style="1" customWidth="1"/>
    <col min="14067" max="14067" width="0" style="1" hidden="1" customWidth="1"/>
    <col min="14068" max="14069" width="14.33203125" style="1" customWidth="1"/>
    <col min="14070" max="14070" width="20.88671875" style="1" customWidth="1"/>
    <col min="14071" max="14071" width="14.44140625" style="1" customWidth="1"/>
    <col min="14072" max="14072" width="15" style="1" customWidth="1"/>
    <col min="14073" max="14073" width="2.6640625" style="1" customWidth="1"/>
    <col min="14074" max="14074" width="11.6640625" style="1" customWidth="1"/>
    <col min="14075" max="14075" width="11.5546875" style="1" customWidth="1"/>
    <col min="14076" max="14076" width="2.33203125" style="1" customWidth="1"/>
    <col min="14077" max="14077" width="41" style="1" customWidth="1"/>
    <col min="14078" max="14078" width="14.33203125" style="1" customWidth="1"/>
    <col min="14079" max="14080" width="11.5546875" style="1" customWidth="1"/>
    <col min="14081" max="14081" width="21.88671875" style="1" customWidth="1"/>
    <col min="14082" max="14273" width="11.44140625" style="1"/>
    <col min="14274" max="14274" width="21.88671875" style="1" customWidth="1"/>
    <col min="14275" max="14275" width="13.88671875" style="1" customWidth="1"/>
    <col min="14276" max="14276" width="38.6640625" style="1" customWidth="1"/>
    <col min="14277" max="14277" width="3" style="1" bestFit="1" customWidth="1"/>
    <col min="14278" max="14278" width="32.33203125" style="1" customWidth="1"/>
    <col min="14279" max="14279" width="46.33203125" style="1" customWidth="1"/>
    <col min="14280" max="14280" width="19" style="1" customWidth="1"/>
    <col min="14281" max="14281" width="0" style="1" hidden="1" customWidth="1"/>
    <col min="14282" max="14282" width="17.6640625" style="1" customWidth="1"/>
    <col min="14283" max="14283" width="0" style="1" hidden="1" customWidth="1"/>
    <col min="14284" max="14284" width="22.33203125" style="1" customWidth="1"/>
    <col min="14285" max="14285" width="5.33203125" style="1" customWidth="1"/>
    <col min="14286" max="14286" width="36.33203125" style="1" customWidth="1"/>
    <col min="14287" max="14287" width="5.6640625" style="1" customWidth="1"/>
    <col min="14288" max="14288" width="0" style="1" hidden="1" customWidth="1"/>
    <col min="14289" max="14289" width="20.6640625" style="1" customWidth="1"/>
    <col min="14290" max="14290" width="4.88671875" style="1" customWidth="1"/>
    <col min="14291" max="14291" width="0" style="1" hidden="1" customWidth="1"/>
    <col min="14292" max="14292" width="24.6640625" style="1" customWidth="1"/>
    <col min="14293" max="14293" width="12.33203125" style="1" customWidth="1"/>
    <col min="14294" max="14294" width="0" style="1" hidden="1" customWidth="1"/>
    <col min="14295" max="14295" width="3.44140625" style="1" customWidth="1"/>
    <col min="14296" max="14296" width="0" style="1" hidden="1" customWidth="1"/>
    <col min="14297" max="14297" width="17.6640625" style="1" customWidth="1"/>
    <col min="14298" max="14298" width="3.44140625" style="1" customWidth="1"/>
    <col min="14299" max="14299" width="0" style="1" hidden="1" customWidth="1"/>
    <col min="14300" max="14300" width="23.6640625" style="1" customWidth="1"/>
    <col min="14301" max="14301" width="10" style="1" customWidth="1"/>
    <col min="14302" max="14302" width="0" style="1" hidden="1" customWidth="1"/>
    <col min="14303" max="14304" width="14.6640625" style="1" customWidth="1"/>
    <col min="14305" max="14305" width="12.88671875" style="1" customWidth="1"/>
    <col min="14306" max="14306" width="3.33203125" style="1" customWidth="1"/>
    <col min="14307" max="14307" width="30.33203125" style="1" customWidth="1"/>
    <col min="14308" max="14308" width="5" style="1" customWidth="1"/>
    <col min="14309" max="14309" width="0" style="1" hidden="1" customWidth="1"/>
    <col min="14310" max="14310" width="14.33203125" style="1" customWidth="1"/>
    <col min="14311" max="14311" width="5.6640625" style="1" customWidth="1"/>
    <col min="14312" max="14312" width="0" style="1" hidden="1" customWidth="1"/>
    <col min="14313" max="14313" width="17.33203125" style="1" customWidth="1"/>
    <col min="14314" max="14314" width="12.6640625" style="1" customWidth="1"/>
    <col min="14315" max="14315" width="0" style="1" hidden="1" customWidth="1"/>
    <col min="14316" max="14316" width="5.33203125" style="1" customWidth="1"/>
    <col min="14317" max="14317" width="0" style="1" hidden="1" customWidth="1"/>
    <col min="14318" max="14318" width="17" style="1" customWidth="1"/>
    <col min="14319" max="14319" width="6.33203125" style="1" customWidth="1"/>
    <col min="14320" max="14320" width="0" style="1" hidden="1" customWidth="1"/>
    <col min="14321" max="14321" width="14.33203125" style="1" customWidth="1"/>
    <col min="14322" max="14322" width="7.5546875" style="1" customWidth="1"/>
    <col min="14323" max="14323" width="0" style="1" hidden="1" customWidth="1"/>
    <col min="14324" max="14325" width="14.33203125" style="1" customWidth="1"/>
    <col min="14326" max="14326" width="20.88671875" style="1" customWidth="1"/>
    <col min="14327" max="14327" width="14.44140625" style="1" customWidth="1"/>
    <col min="14328" max="14328" width="15" style="1" customWidth="1"/>
    <col min="14329" max="14329" width="2.6640625" style="1" customWidth="1"/>
    <col min="14330" max="14330" width="11.6640625" style="1" customWidth="1"/>
    <col min="14331" max="14331" width="11.5546875" style="1" customWidth="1"/>
    <col min="14332" max="14332" width="2.33203125" style="1" customWidth="1"/>
    <col min="14333" max="14333" width="41" style="1" customWidth="1"/>
    <col min="14334" max="14334" width="14.33203125" style="1" customWidth="1"/>
    <col min="14335" max="14336" width="11.5546875" style="1" customWidth="1"/>
    <col min="14337" max="14337" width="21.88671875" style="1" customWidth="1"/>
    <col min="14338" max="14529" width="11.44140625" style="1"/>
    <col min="14530" max="14530" width="21.88671875" style="1" customWidth="1"/>
    <col min="14531" max="14531" width="13.88671875" style="1" customWidth="1"/>
    <col min="14532" max="14532" width="38.6640625" style="1" customWidth="1"/>
    <col min="14533" max="14533" width="3" style="1" bestFit="1" customWidth="1"/>
    <col min="14534" max="14534" width="32.33203125" style="1" customWidth="1"/>
    <col min="14535" max="14535" width="46.33203125" style="1" customWidth="1"/>
    <col min="14536" max="14536" width="19" style="1" customWidth="1"/>
    <col min="14537" max="14537" width="0" style="1" hidden="1" customWidth="1"/>
    <col min="14538" max="14538" width="17.6640625" style="1" customWidth="1"/>
    <col min="14539" max="14539" width="0" style="1" hidden="1" customWidth="1"/>
    <col min="14540" max="14540" width="22.33203125" style="1" customWidth="1"/>
    <col min="14541" max="14541" width="5.33203125" style="1" customWidth="1"/>
    <col min="14542" max="14542" width="36.33203125" style="1" customWidth="1"/>
    <col min="14543" max="14543" width="5.6640625" style="1" customWidth="1"/>
    <col min="14544" max="14544" width="0" style="1" hidden="1" customWidth="1"/>
    <col min="14545" max="14545" width="20.6640625" style="1" customWidth="1"/>
    <col min="14546" max="14546" width="4.88671875" style="1" customWidth="1"/>
    <col min="14547" max="14547" width="0" style="1" hidden="1" customWidth="1"/>
    <col min="14548" max="14548" width="24.6640625" style="1" customWidth="1"/>
    <col min="14549" max="14549" width="12.33203125" style="1" customWidth="1"/>
    <col min="14550" max="14550" width="0" style="1" hidden="1" customWidth="1"/>
    <col min="14551" max="14551" width="3.44140625" style="1" customWidth="1"/>
    <col min="14552" max="14552" width="0" style="1" hidden="1" customWidth="1"/>
    <col min="14553" max="14553" width="17.6640625" style="1" customWidth="1"/>
    <col min="14554" max="14554" width="3.44140625" style="1" customWidth="1"/>
    <col min="14555" max="14555" width="0" style="1" hidden="1" customWidth="1"/>
    <col min="14556" max="14556" width="23.6640625" style="1" customWidth="1"/>
    <col min="14557" max="14557" width="10" style="1" customWidth="1"/>
    <col min="14558" max="14558" width="0" style="1" hidden="1" customWidth="1"/>
    <col min="14559" max="14560" width="14.6640625" style="1" customWidth="1"/>
    <col min="14561" max="14561" width="12.88671875" style="1" customWidth="1"/>
    <col min="14562" max="14562" width="3.33203125" style="1" customWidth="1"/>
    <col min="14563" max="14563" width="30.33203125" style="1" customWidth="1"/>
    <col min="14564" max="14564" width="5" style="1" customWidth="1"/>
    <col min="14565" max="14565" width="0" style="1" hidden="1" customWidth="1"/>
    <col min="14566" max="14566" width="14.33203125" style="1" customWidth="1"/>
    <col min="14567" max="14567" width="5.6640625" style="1" customWidth="1"/>
    <col min="14568" max="14568" width="0" style="1" hidden="1" customWidth="1"/>
    <col min="14569" max="14569" width="17.33203125" style="1" customWidth="1"/>
    <col min="14570" max="14570" width="12.6640625" style="1" customWidth="1"/>
    <col min="14571" max="14571" width="0" style="1" hidden="1" customWidth="1"/>
    <col min="14572" max="14572" width="5.33203125" style="1" customWidth="1"/>
    <col min="14573" max="14573" width="0" style="1" hidden="1" customWidth="1"/>
    <col min="14574" max="14574" width="17" style="1" customWidth="1"/>
    <col min="14575" max="14575" width="6.33203125" style="1" customWidth="1"/>
    <col min="14576" max="14576" width="0" style="1" hidden="1" customWidth="1"/>
    <col min="14577" max="14577" width="14.33203125" style="1" customWidth="1"/>
    <col min="14578" max="14578" width="7.5546875" style="1" customWidth="1"/>
    <col min="14579" max="14579" width="0" style="1" hidden="1" customWidth="1"/>
    <col min="14580" max="14581" width="14.33203125" style="1" customWidth="1"/>
    <col min="14582" max="14582" width="20.88671875" style="1" customWidth="1"/>
    <col min="14583" max="14583" width="14.44140625" style="1" customWidth="1"/>
    <col min="14584" max="14584" width="15" style="1" customWidth="1"/>
    <col min="14585" max="14585" width="2.6640625" style="1" customWidth="1"/>
    <col min="14586" max="14586" width="11.6640625" style="1" customWidth="1"/>
    <col min="14587" max="14587" width="11.5546875" style="1" customWidth="1"/>
    <col min="14588" max="14588" width="2.33203125" style="1" customWidth="1"/>
    <col min="14589" max="14589" width="41" style="1" customWidth="1"/>
    <col min="14590" max="14590" width="14.33203125" style="1" customWidth="1"/>
    <col min="14591" max="14592" width="11.5546875" style="1" customWidth="1"/>
    <col min="14593" max="14593" width="21.88671875" style="1" customWidth="1"/>
    <col min="14594" max="14785" width="11.44140625" style="1"/>
    <col min="14786" max="14786" width="21.88671875" style="1" customWidth="1"/>
    <col min="14787" max="14787" width="13.88671875" style="1" customWidth="1"/>
    <col min="14788" max="14788" width="38.6640625" style="1" customWidth="1"/>
    <col min="14789" max="14789" width="3" style="1" bestFit="1" customWidth="1"/>
    <col min="14790" max="14790" width="32.33203125" style="1" customWidth="1"/>
    <col min="14791" max="14791" width="46.33203125" style="1" customWidth="1"/>
    <col min="14792" max="14792" width="19" style="1" customWidth="1"/>
    <col min="14793" max="14793" width="0" style="1" hidden="1" customWidth="1"/>
    <col min="14794" max="14794" width="17.6640625" style="1" customWidth="1"/>
    <col min="14795" max="14795" width="0" style="1" hidden="1" customWidth="1"/>
    <col min="14796" max="14796" width="22.33203125" style="1" customWidth="1"/>
    <col min="14797" max="14797" width="5.33203125" style="1" customWidth="1"/>
    <col min="14798" max="14798" width="36.33203125" style="1" customWidth="1"/>
    <col min="14799" max="14799" width="5.6640625" style="1" customWidth="1"/>
    <col min="14800" max="14800" width="0" style="1" hidden="1" customWidth="1"/>
    <col min="14801" max="14801" width="20.6640625" style="1" customWidth="1"/>
    <col min="14802" max="14802" width="4.88671875" style="1" customWidth="1"/>
    <col min="14803" max="14803" width="0" style="1" hidden="1" customWidth="1"/>
    <col min="14804" max="14804" width="24.6640625" style="1" customWidth="1"/>
    <col min="14805" max="14805" width="12.33203125" style="1" customWidth="1"/>
    <col min="14806" max="14806" width="0" style="1" hidden="1" customWidth="1"/>
    <col min="14807" max="14807" width="3.44140625" style="1" customWidth="1"/>
    <col min="14808" max="14808" width="0" style="1" hidden="1" customWidth="1"/>
    <col min="14809" max="14809" width="17.6640625" style="1" customWidth="1"/>
    <col min="14810" max="14810" width="3.44140625" style="1" customWidth="1"/>
    <col min="14811" max="14811" width="0" style="1" hidden="1" customWidth="1"/>
    <col min="14812" max="14812" width="23.6640625" style="1" customWidth="1"/>
    <col min="14813" max="14813" width="10" style="1" customWidth="1"/>
    <col min="14814" max="14814" width="0" style="1" hidden="1" customWidth="1"/>
    <col min="14815" max="14816" width="14.6640625" style="1" customWidth="1"/>
    <col min="14817" max="14817" width="12.88671875" style="1" customWidth="1"/>
    <col min="14818" max="14818" width="3.33203125" style="1" customWidth="1"/>
    <col min="14819" max="14819" width="30.33203125" style="1" customWidth="1"/>
    <col min="14820" max="14820" width="5" style="1" customWidth="1"/>
    <col min="14821" max="14821" width="0" style="1" hidden="1" customWidth="1"/>
    <col min="14822" max="14822" width="14.33203125" style="1" customWidth="1"/>
    <col min="14823" max="14823" width="5.6640625" style="1" customWidth="1"/>
    <col min="14824" max="14824" width="0" style="1" hidden="1" customWidth="1"/>
    <col min="14825" max="14825" width="17.33203125" style="1" customWidth="1"/>
    <col min="14826" max="14826" width="12.6640625" style="1" customWidth="1"/>
    <col min="14827" max="14827" width="0" style="1" hidden="1" customWidth="1"/>
    <col min="14828" max="14828" width="5.33203125" style="1" customWidth="1"/>
    <col min="14829" max="14829" width="0" style="1" hidden="1" customWidth="1"/>
    <col min="14830" max="14830" width="17" style="1" customWidth="1"/>
    <col min="14831" max="14831" width="6.33203125" style="1" customWidth="1"/>
    <col min="14832" max="14832" width="0" style="1" hidden="1" customWidth="1"/>
    <col min="14833" max="14833" width="14.33203125" style="1" customWidth="1"/>
    <col min="14834" max="14834" width="7.5546875" style="1" customWidth="1"/>
    <col min="14835" max="14835" width="0" style="1" hidden="1" customWidth="1"/>
    <col min="14836" max="14837" width="14.33203125" style="1" customWidth="1"/>
    <col min="14838" max="14838" width="20.88671875" style="1" customWidth="1"/>
    <col min="14839" max="14839" width="14.44140625" style="1" customWidth="1"/>
    <col min="14840" max="14840" width="15" style="1" customWidth="1"/>
    <col min="14841" max="14841" width="2.6640625" style="1" customWidth="1"/>
    <col min="14842" max="14842" width="11.6640625" style="1" customWidth="1"/>
    <col min="14843" max="14843" width="11.5546875" style="1" customWidth="1"/>
    <col min="14844" max="14844" width="2.33203125" style="1" customWidth="1"/>
    <col min="14845" max="14845" width="41" style="1" customWidth="1"/>
    <col min="14846" max="14846" width="14.33203125" style="1" customWidth="1"/>
    <col min="14847" max="14848" width="11.5546875" style="1" customWidth="1"/>
    <col min="14849" max="14849" width="21.88671875" style="1" customWidth="1"/>
    <col min="14850" max="15041" width="11.44140625" style="1"/>
    <col min="15042" max="15042" width="21.88671875" style="1" customWidth="1"/>
    <col min="15043" max="15043" width="13.88671875" style="1" customWidth="1"/>
    <col min="15044" max="15044" width="38.6640625" style="1" customWidth="1"/>
    <col min="15045" max="15045" width="3" style="1" bestFit="1" customWidth="1"/>
    <col min="15046" max="15046" width="32.33203125" style="1" customWidth="1"/>
    <col min="15047" max="15047" width="46.33203125" style="1" customWidth="1"/>
    <col min="15048" max="15048" width="19" style="1" customWidth="1"/>
    <col min="15049" max="15049" width="0" style="1" hidden="1" customWidth="1"/>
    <col min="15050" max="15050" width="17.6640625" style="1" customWidth="1"/>
    <col min="15051" max="15051" width="0" style="1" hidden="1" customWidth="1"/>
    <col min="15052" max="15052" width="22.33203125" style="1" customWidth="1"/>
    <col min="15053" max="15053" width="5.33203125" style="1" customWidth="1"/>
    <col min="15054" max="15054" width="36.33203125" style="1" customWidth="1"/>
    <col min="15055" max="15055" width="5.6640625" style="1" customWidth="1"/>
    <col min="15056" max="15056" width="0" style="1" hidden="1" customWidth="1"/>
    <col min="15057" max="15057" width="20.6640625" style="1" customWidth="1"/>
    <col min="15058" max="15058" width="4.88671875" style="1" customWidth="1"/>
    <col min="15059" max="15059" width="0" style="1" hidden="1" customWidth="1"/>
    <col min="15060" max="15060" width="24.6640625" style="1" customWidth="1"/>
    <col min="15061" max="15061" width="12.33203125" style="1" customWidth="1"/>
    <col min="15062" max="15062" width="0" style="1" hidden="1" customWidth="1"/>
    <col min="15063" max="15063" width="3.44140625" style="1" customWidth="1"/>
    <col min="15064" max="15064" width="0" style="1" hidden="1" customWidth="1"/>
    <col min="15065" max="15065" width="17.6640625" style="1" customWidth="1"/>
    <col min="15066" max="15066" width="3.44140625" style="1" customWidth="1"/>
    <col min="15067" max="15067" width="0" style="1" hidden="1" customWidth="1"/>
    <col min="15068" max="15068" width="23.6640625" style="1" customWidth="1"/>
    <col min="15069" max="15069" width="10" style="1" customWidth="1"/>
    <col min="15070" max="15070" width="0" style="1" hidden="1" customWidth="1"/>
    <col min="15071" max="15072" width="14.6640625" style="1" customWidth="1"/>
    <col min="15073" max="15073" width="12.88671875" style="1" customWidth="1"/>
    <col min="15074" max="15074" width="3.33203125" style="1" customWidth="1"/>
    <col min="15075" max="15075" width="30.33203125" style="1" customWidth="1"/>
    <col min="15076" max="15076" width="5" style="1" customWidth="1"/>
    <col min="15077" max="15077" width="0" style="1" hidden="1" customWidth="1"/>
    <col min="15078" max="15078" width="14.33203125" style="1" customWidth="1"/>
    <col min="15079" max="15079" width="5.6640625" style="1" customWidth="1"/>
    <col min="15080" max="15080" width="0" style="1" hidden="1" customWidth="1"/>
    <col min="15081" max="15081" width="17.33203125" style="1" customWidth="1"/>
    <col min="15082" max="15082" width="12.6640625" style="1" customWidth="1"/>
    <col min="15083" max="15083" width="0" style="1" hidden="1" customWidth="1"/>
    <col min="15084" max="15084" width="5.33203125" style="1" customWidth="1"/>
    <col min="15085" max="15085" width="0" style="1" hidden="1" customWidth="1"/>
    <col min="15086" max="15086" width="17" style="1" customWidth="1"/>
    <col min="15087" max="15087" width="6.33203125" style="1" customWidth="1"/>
    <col min="15088" max="15088" width="0" style="1" hidden="1" customWidth="1"/>
    <col min="15089" max="15089" width="14.33203125" style="1" customWidth="1"/>
    <col min="15090" max="15090" width="7.5546875" style="1" customWidth="1"/>
    <col min="15091" max="15091" width="0" style="1" hidden="1" customWidth="1"/>
    <col min="15092" max="15093" width="14.33203125" style="1" customWidth="1"/>
    <col min="15094" max="15094" width="20.88671875" style="1" customWidth="1"/>
    <col min="15095" max="15095" width="14.44140625" style="1" customWidth="1"/>
    <col min="15096" max="15096" width="15" style="1" customWidth="1"/>
    <col min="15097" max="15097" width="2.6640625" style="1" customWidth="1"/>
    <col min="15098" max="15098" width="11.6640625" style="1" customWidth="1"/>
    <col min="15099" max="15099" width="11.5546875" style="1" customWidth="1"/>
    <col min="15100" max="15100" width="2.33203125" style="1" customWidth="1"/>
    <col min="15101" max="15101" width="41" style="1" customWidth="1"/>
    <col min="15102" max="15102" width="14.33203125" style="1" customWidth="1"/>
    <col min="15103" max="15104" width="11.5546875" style="1" customWidth="1"/>
    <col min="15105" max="15105" width="21.88671875" style="1" customWidth="1"/>
    <col min="15106" max="15297" width="11.44140625" style="1"/>
    <col min="15298" max="15298" width="21.88671875" style="1" customWidth="1"/>
    <col min="15299" max="15299" width="13.88671875" style="1" customWidth="1"/>
    <col min="15300" max="15300" width="38.6640625" style="1" customWidth="1"/>
    <col min="15301" max="15301" width="3" style="1" bestFit="1" customWidth="1"/>
    <col min="15302" max="15302" width="32.33203125" style="1" customWidth="1"/>
    <col min="15303" max="15303" width="46.33203125" style="1" customWidth="1"/>
    <col min="15304" max="15304" width="19" style="1" customWidth="1"/>
    <col min="15305" max="15305" width="0" style="1" hidden="1" customWidth="1"/>
    <col min="15306" max="15306" width="17.6640625" style="1" customWidth="1"/>
    <col min="15307" max="15307" width="0" style="1" hidden="1" customWidth="1"/>
    <col min="15308" max="15308" width="22.33203125" style="1" customWidth="1"/>
    <col min="15309" max="15309" width="5.33203125" style="1" customWidth="1"/>
    <col min="15310" max="15310" width="36.33203125" style="1" customWidth="1"/>
    <col min="15311" max="15311" width="5.6640625" style="1" customWidth="1"/>
    <col min="15312" max="15312" width="0" style="1" hidden="1" customWidth="1"/>
    <col min="15313" max="15313" width="20.6640625" style="1" customWidth="1"/>
    <col min="15314" max="15314" width="4.88671875" style="1" customWidth="1"/>
    <col min="15315" max="15315" width="0" style="1" hidden="1" customWidth="1"/>
    <col min="15316" max="15316" width="24.6640625" style="1" customWidth="1"/>
    <col min="15317" max="15317" width="12.33203125" style="1" customWidth="1"/>
    <col min="15318" max="15318" width="0" style="1" hidden="1" customWidth="1"/>
    <col min="15319" max="15319" width="3.44140625" style="1" customWidth="1"/>
    <col min="15320" max="15320" width="0" style="1" hidden="1" customWidth="1"/>
    <col min="15321" max="15321" width="17.6640625" style="1" customWidth="1"/>
    <col min="15322" max="15322" width="3.44140625" style="1" customWidth="1"/>
    <col min="15323" max="15323" width="0" style="1" hidden="1" customWidth="1"/>
    <col min="15324" max="15324" width="23.6640625" style="1" customWidth="1"/>
    <col min="15325" max="15325" width="10" style="1" customWidth="1"/>
    <col min="15326" max="15326" width="0" style="1" hidden="1" customWidth="1"/>
    <col min="15327" max="15328" width="14.6640625" style="1" customWidth="1"/>
    <col min="15329" max="15329" width="12.88671875" style="1" customWidth="1"/>
    <col min="15330" max="15330" width="3.33203125" style="1" customWidth="1"/>
    <col min="15331" max="15331" width="30.33203125" style="1" customWidth="1"/>
    <col min="15332" max="15332" width="5" style="1" customWidth="1"/>
    <col min="15333" max="15333" width="0" style="1" hidden="1" customWidth="1"/>
    <col min="15334" max="15334" width="14.33203125" style="1" customWidth="1"/>
    <col min="15335" max="15335" width="5.6640625" style="1" customWidth="1"/>
    <col min="15336" max="15336" width="0" style="1" hidden="1" customWidth="1"/>
    <col min="15337" max="15337" width="17.33203125" style="1" customWidth="1"/>
    <col min="15338" max="15338" width="12.6640625" style="1" customWidth="1"/>
    <col min="15339" max="15339" width="0" style="1" hidden="1" customWidth="1"/>
    <col min="15340" max="15340" width="5.33203125" style="1" customWidth="1"/>
    <col min="15341" max="15341" width="0" style="1" hidden="1" customWidth="1"/>
    <col min="15342" max="15342" width="17" style="1" customWidth="1"/>
    <col min="15343" max="15343" width="6.33203125" style="1" customWidth="1"/>
    <col min="15344" max="15344" width="0" style="1" hidden="1" customWidth="1"/>
    <col min="15345" max="15345" width="14.33203125" style="1" customWidth="1"/>
    <col min="15346" max="15346" width="7.5546875" style="1" customWidth="1"/>
    <col min="15347" max="15347" width="0" style="1" hidden="1" customWidth="1"/>
    <col min="15348" max="15349" width="14.33203125" style="1" customWidth="1"/>
    <col min="15350" max="15350" width="20.88671875" style="1" customWidth="1"/>
    <col min="15351" max="15351" width="14.44140625" style="1" customWidth="1"/>
    <col min="15352" max="15352" width="15" style="1" customWidth="1"/>
    <col min="15353" max="15353" width="2.6640625" style="1" customWidth="1"/>
    <col min="15354" max="15354" width="11.6640625" style="1" customWidth="1"/>
    <col min="15355" max="15355" width="11.5546875" style="1" customWidth="1"/>
    <col min="15356" max="15356" width="2.33203125" style="1" customWidth="1"/>
    <col min="15357" max="15357" width="41" style="1" customWidth="1"/>
    <col min="15358" max="15358" width="14.33203125" style="1" customWidth="1"/>
    <col min="15359" max="15360" width="11.5546875" style="1" customWidth="1"/>
    <col min="15361" max="15361" width="21.88671875" style="1" customWidth="1"/>
    <col min="15362" max="15553" width="11.44140625" style="1"/>
    <col min="15554" max="15554" width="21.88671875" style="1" customWidth="1"/>
    <col min="15555" max="15555" width="13.88671875" style="1" customWidth="1"/>
    <col min="15556" max="15556" width="38.6640625" style="1" customWidth="1"/>
    <col min="15557" max="15557" width="3" style="1" bestFit="1" customWidth="1"/>
    <col min="15558" max="15558" width="32.33203125" style="1" customWidth="1"/>
    <col min="15559" max="15559" width="46.33203125" style="1" customWidth="1"/>
    <col min="15560" max="15560" width="19" style="1" customWidth="1"/>
    <col min="15561" max="15561" width="0" style="1" hidden="1" customWidth="1"/>
    <col min="15562" max="15562" width="17.6640625" style="1" customWidth="1"/>
    <col min="15563" max="15563" width="0" style="1" hidden="1" customWidth="1"/>
    <col min="15564" max="15564" width="22.33203125" style="1" customWidth="1"/>
    <col min="15565" max="15565" width="5.33203125" style="1" customWidth="1"/>
    <col min="15566" max="15566" width="36.33203125" style="1" customWidth="1"/>
    <col min="15567" max="15567" width="5.6640625" style="1" customWidth="1"/>
    <col min="15568" max="15568" width="0" style="1" hidden="1" customWidth="1"/>
    <col min="15569" max="15569" width="20.6640625" style="1" customWidth="1"/>
    <col min="15570" max="15570" width="4.88671875" style="1" customWidth="1"/>
    <col min="15571" max="15571" width="0" style="1" hidden="1" customWidth="1"/>
    <col min="15572" max="15572" width="24.6640625" style="1" customWidth="1"/>
    <col min="15573" max="15573" width="12.33203125" style="1" customWidth="1"/>
    <col min="15574" max="15574" width="0" style="1" hidden="1" customWidth="1"/>
    <col min="15575" max="15575" width="3.44140625" style="1" customWidth="1"/>
    <col min="15576" max="15576" width="0" style="1" hidden="1" customWidth="1"/>
    <col min="15577" max="15577" width="17.6640625" style="1" customWidth="1"/>
    <col min="15578" max="15578" width="3.44140625" style="1" customWidth="1"/>
    <col min="15579" max="15579" width="0" style="1" hidden="1" customWidth="1"/>
    <col min="15580" max="15580" width="23.6640625" style="1" customWidth="1"/>
    <col min="15581" max="15581" width="10" style="1" customWidth="1"/>
    <col min="15582" max="15582" width="0" style="1" hidden="1" customWidth="1"/>
    <col min="15583" max="15584" width="14.6640625" style="1" customWidth="1"/>
    <col min="15585" max="15585" width="12.88671875" style="1" customWidth="1"/>
    <col min="15586" max="15586" width="3.33203125" style="1" customWidth="1"/>
    <col min="15587" max="15587" width="30.33203125" style="1" customWidth="1"/>
    <col min="15588" max="15588" width="5" style="1" customWidth="1"/>
    <col min="15589" max="15589" width="0" style="1" hidden="1" customWidth="1"/>
    <col min="15590" max="15590" width="14.33203125" style="1" customWidth="1"/>
    <col min="15591" max="15591" width="5.6640625" style="1" customWidth="1"/>
    <col min="15592" max="15592" width="0" style="1" hidden="1" customWidth="1"/>
    <col min="15593" max="15593" width="17.33203125" style="1" customWidth="1"/>
    <col min="15594" max="15594" width="12.6640625" style="1" customWidth="1"/>
    <col min="15595" max="15595" width="0" style="1" hidden="1" customWidth="1"/>
    <col min="15596" max="15596" width="5.33203125" style="1" customWidth="1"/>
    <col min="15597" max="15597" width="0" style="1" hidden="1" customWidth="1"/>
    <col min="15598" max="15598" width="17" style="1" customWidth="1"/>
    <col min="15599" max="15599" width="6.33203125" style="1" customWidth="1"/>
    <col min="15600" max="15600" width="0" style="1" hidden="1" customWidth="1"/>
    <col min="15601" max="15601" width="14.33203125" style="1" customWidth="1"/>
    <col min="15602" max="15602" width="7.5546875" style="1" customWidth="1"/>
    <col min="15603" max="15603" width="0" style="1" hidden="1" customWidth="1"/>
    <col min="15604" max="15605" width="14.33203125" style="1" customWidth="1"/>
    <col min="15606" max="15606" width="20.88671875" style="1" customWidth="1"/>
    <col min="15607" max="15607" width="14.44140625" style="1" customWidth="1"/>
    <col min="15608" max="15608" width="15" style="1" customWidth="1"/>
    <col min="15609" max="15609" width="2.6640625" style="1" customWidth="1"/>
    <col min="15610" max="15610" width="11.6640625" style="1" customWidth="1"/>
    <col min="15611" max="15611" width="11.5546875" style="1" customWidth="1"/>
    <col min="15612" max="15612" width="2.33203125" style="1" customWidth="1"/>
    <col min="15613" max="15613" width="41" style="1" customWidth="1"/>
    <col min="15614" max="15614" width="14.33203125" style="1" customWidth="1"/>
    <col min="15615" max="15616" width="11.5546875" style="1" customWidth="1"/>
    <col min="15617" max="15617" width="21.88671875" style="1" customWidth="1"/>
    <col min="15618" max="15809" width="11.44140625" style="1"/>
    <col min="15810" max="15810" width="21.88671875" style="1" customWidth="1"/>
    <col min="15811" max="15811" width="13.88671875" style="1" customWidth="1"/>
    <col min="15812" max="15812" width="38.6640625" style="1" customWidth="1"/>
    <col min="15813" max="15813" width="3" style="1" bestFit="1" customWidth="1"/>
    <col min="15814" max="15814" width="32.33203125" style="1" customWidth="1"/>
    <col min="15815" max="15815" width="46.33203125" style="1" customWidth="1"/>
    <col min="15816" max="15816" width="19" style="1" customWidth="1"/>
    <col min="15817" max="15817" width="0" style="1" hidden="1" customWidth="1"/>
    <col min="15818" max="15818" width="17.6640625" style="1" customWidth="1"/>
    <col min="15819" max="15819" width="0" style="1" hidden="1" customWidth="1"/>
    <col min="15820" max="15820" width="22.33203125" style="1" customWidth="1"/>
    <col min="15821" max="15821" width="5.33203125" style="1" customWidth="1"/>
    <col min="15822" max="15822" width="36.33203125" style="1" customWidth="1"/>
    <col min="15823" max="15823" width="5.6640625" style="1" customWidth="1"/>
    <col min="15824" max="15824" width="0" style="1" hidden="1" customWidth="1"/>
    <col min="15825" max="15825" width="20.6640625" style="1" customWidth="1"/>
    <col min="15826" max="15826" width="4.88671875" style="1" customWidth="1"/>
    <col min="15827" max="15827" width="0" style="1" hidden="1" customWidth="1"/>
    <col min="15828" max="15828" width="24.6640625" style="1" customWidth="1"/>
    <col min="15829" max="15829" width="12.33203125" style="1" customWidth="1"/>
    <col min="15830" max="15830" width="0" style="1" hidden="1" customWidth="1"/>
    <col min="15831" max="15831" width="3.44140625" style="1" customWidth="1"/>
    <col min="15832" max="15832" width="0" style="1" hidden="1" customWidth="1"/>
    <col min="15833" max="15833" width="17.6640625" style="1" customWidth="1"/>
    <col min="15834" max="15834" width="3.44140625" style="1" customWidth="1"/>
    <col min="15835" max="15835" width="0" style="1" hidden="1" customWidth="1"/>
    <col min="15836" max="15836" width="23.6640625" style="1" customWidth="1"/>
    <col min="15837" max="15837" width="10" style="1" customWidth="1"/>
    <col min="15838" max="15838" width="0" style="1" hidden="1" customWidth="1"/>
    <col min="15839" max="15840" width="14.6640625" style="1" customWidth="1"/>
    <col min="15841" max="15841" width="12.88671875" style="1" customWidth="1"/>
    <col min="15842" max="15842" width="3.33203125" style="1" customWidth="1"/>
    <col min="15843" max="15843" width="30.33203125" style="1" customWidth="1"/>
    <col min="15844" max="15844" width="5" style="1" customWidth="1"/>
    <col min="15845" max="15845" width="0" style="1" hidden="1" customWidth="1"/>
    <col min="15846" max="15846" width="14.33203125" style="1" customWidth="1"/>
    <col min="15847" max="15847" width="5.6640625" style="1" customWidth="1"/>
    <col min="15848" max="15848" width="0" style="1" hidden="1" customWidth="1"/>
    <col min="15849" max="15849" width="17.33203125" style="1" customWidth="1"/>
    <col min="15850" max="15850" width="12.6640625" style="1" customWidth="1"/>
    <col min="15851" max="15851" width="0" style="1" hidden="1" customWidth="1"/>
    <col min="15852" max="15852" width="5.33203125" style="1" customWidth="1"/>
    <col min="15853" max="15853" width="0" style="1" hidden="1" customWidth="1"/>
    <col min="15854" max="15854" width="17" style="1" customWidth="1"/>
    <col min="15855" max="15855" width="6.33203125" style="1" customWidth="1"/>
    <col min="15856" max="15856" width="0" style="1" hidden="1" customWidth="1"/>
    <col min="15857" max="15857" width="14.33203125" style="1" customWidth="1"/>
    <col min="15858" max="15858" width="7.5546875" style="1" customWidth="1"/>
    <col min="15859" max="15859" width="0" style="1" hidden="1" customWidth="1"/>
    <col min="15860" max="15861" width="14.33203125" style="1" customWidth="1"/>
    <col min="15862" max="15862" width="20.88671875" style="1" customWidth="1"/>
    <col min="15863" max="15863" width="14.44140625" style="1" customWidth="1"/>
    <col min="15864" max="15864" width="15" style="1" customWidth="1"/>
    <col min="15865" max="15865" width="2.6640625" style="1" customWidth="1"/>
    <col min="15866" max="15866" width="11.6640625" style="1" customWidth="1"/>
    <col min="15867" max="15867" width="11.5546875" style="1" customWidth="1"/>
    <col min="15868" max="15868" width="2.33203125" style="1" customWidth="1"/>
    <col min="15869" max="15869" width="41" style="1" customWidth="1"/>
    <col min="15870" max="15870" width="14.33203125" style="1" customWidth="1"/>
    <col min="15871" max="15872" width="11.5546875" style="1" customWidth="1"/>
    <col min="15873" max="15873" width="21.88671875" style="1" customWidth="1"/>
    <col min="15874" max="16065" width="11.44140625" style="1"/>
    <col min="16066" max="16066" width="21.88671875" style="1" customWidth="1"/>
    <col min="16067" max="16067" width="13.88671875" style="1" customWidth="1"/>
    <col min="16068" max="16068" width="38.6640625" style="1" customWidth="1"/>
    <col min="16069" max="16069" width="3" style="1" bestFit="1" customWidth="1"/>
    <col min="16070" max="16070" width="32.33203125" style="1" customWidth="1"/>
    <col min="16071" max="16071" width="46.33203125" style="1" customWidth="1"/>
    <col min="16072" max="16072" width="19" style="1" customWidth="1"/>
    <col min="16073" max="16073" width="0" style="1" hidden="1" customWidth="1"/>
    <col min="16074" max="16074" width="17.6640625" style="1" customWidth="1"/>
    <col min="16075" max="16075" width="0" style="1" hidden="1" customWidth="1"/>
    <col min="16076" max="16076" width="22.33203125" style="1" customWidth="1"/>
    <col min="16077" max="16077" width="5.33203125" style="1" customWidth="1"/>
    <col min="16078" max="16078" width="36.33203125" style="1" customWidth="1"/>
    <col min="16079" max="16079" width="5.6640625" style="1" customWidth="1"/>
    <col min="16080" max="16080" width="0" style="1" hidden="1" customWidth="1"/>
    <col min="16081" max="16081" width="20.6640625" style="1" customWidth="1"/>
    <col min="16082" max="16082" width="4.88671875" style="1" customWidth="1"/>
    <col min="16083" max="16083" width="0" style="1" hidden="1" customWidth="1"/>
    <col min="16084" max="16084" width="24.6640625" style="1" customWidth="1"/>
    <col min="16085" max="16085" width="12.33203125" style="1" customWidth="1"/>
    <col min="16086" max="16086" width="0" style="1" hidden="1" customWidth="1"/>
    <col min="16087" max="16087" width="3.44140625" style="1" customWidth="1"/>
    <col min="16088" max="16088" width="0" style="1" hidden="1" customWidth="1"/>
    <col min="16089" max="16089" width="17.6640625" style="1" customWidth="1"/>
    <col min="16090" max="16090" width="3.44140625" style="1" customWidth="1"/>
    <col min="16091" max="16091" width="0" style="1" hidden="1" customWidth="1"/>
    <col min="16092" max="16092" width="23.6640625" style="1" customWidth="1"/>
    <col min="16093" max="16093" width="10" style="1" customWidth="1"/>
    <col min="16094" max="16094" width="0" style="1" hidden="1" customWidth="1"/>
    <col min="16095" max="16096" width="14.6640625" style="1" customWidth="1"/>
    <col min="16097" max="16097" width="12.88671875" style="1" customWidth="1"/>
    <col min="16098" max="16098" width="3.33203125" style="1" customWidth="1"/>
    <col min="16099" max="16099" width="30.33203125" style="1" customWidth="1"/>
    <col min="16100" max="16100" width="5" style="1" customWidth="1"/>
    <col min="16101" max="16101" width="0" style="1" hidden="1" customWidth="1"/>
    <col min="16102" max="16102" width="14.33203125" style="1" customWidth="1"/>
    <col min="16103" max="16103" width="5.6640625" style="1" customWidth="1"/>
    <col min="16104" max="16104" width="0" style="1" hidden="1" customWidth="1"/>
    <col min="16105" max="16105" width="17.33203125" style="1" customWidth="1"/>
    <col min="16106" max="16106" width="12.6640625" style="1" customWidth="1"/>
    <col min="16107" max="16107" width="0" style="1" hidden="1" customWidth="1"/>
    <col min="16108" max="16108" width="5.33203125" style="1" customWidth="1"/>
    <col min="16109" max="16109" width="0" style="1" hidden="1" customWidth="1"/>
    <col min="16110" max="16110" width="17" style="1" customWidth="1"/>
    <col min="16111" max="16111" width="6.33203125" style="1" customWidth="1"/>
    <col min="16112" max="16112" width="0" style="1" hidden="1" customWidth="1"/>
    <col min="16113" max="16113" width="14.33203125" style="1" customWidth="1"/>
    <col min="16114" max="16114" width="7.5546875" style="1" customWidth="1"/>
    <col min="16115" max="16115" width="0" style="1" hidden="1" customWidth="1"/>
    <col min="16116" max="16117" width="14.33203125" style="1" customWidth="1"/>
    <col min="16118" max="16118" width="20.88671875" style="1" customWidth="1"/>
    <col min="16119" max="16119" width="14.44140625" style="1" customWidth="1"/>
    <col min="16120" max="16120" width="15" style="1" customWidth="1"/>
    <col min="16121" max="16121" width="2.6640625" style="1" customWidth="1"/>
    <col min="16122" max="16122" width="11.6640625" style="1" customWidth="1"/>
    <col min="16123" max="16123" width="11.5546875" style="1" customWidth="1"/>
    <col min="16124" max="16124" width="2.33203125" style="1" customWidth="1"/>
    <col min="16125" max="16125" width="41" style="1" customWidth="1"/>
    <col min="16126" max="16126" width="14.33203125" style="1" customWidth="1"/>
    <col min="16127" max="16128" width="11.5546875" style="1" customWidth="1"/>
    <col min="16129" max="16129" width="21.88671875" style="1" customWidth="1"/>
    <col min="16130" max="16323" width="11.44140625" style="1"/>
    <col min="16324" max="16384" width="11.5546875" style="1" customWidth="1"/>
  </cols>
  <sheetData>
    <row r="1" spans="1:47"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627" t="s">
        <v>1314</v>
      </c>
      <c r="AS1" s="627" t="s">
        <v>1342</v>
      </c>
    </row>
    <row r="2" spans="1:47"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row>
    <row r="3" spans="1:47"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c r="AP3" s="697" t="s">
        <v>182</v>
      </c>
      <c r="AQ3" s="691"/>
    </row>
    <row r="4" spans="1:47"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row>
    <row r="5" spans="1:47" ht="278.25" customHeight="1" x14ac:dyDescent="0.3">
      <c r="A5" s="972" t="s">
        <v>51</v>
      </c>
      <c r="B5" s="722" t="s">
        <v>74</v>
      </c>
      <c r="C5" s="722" t="s">
        <v>92</v>
      </c>
      <c r="D5" s="722" t="s">
        <v>12</v>
      </c>
      <c r="E5" s="722" t="s">
        <v>36</v>
      </c>
      <c r="F5" s="895" t="s">
        <v>1100</v>
      </c>
      <c r="G5" s="971" t="s">
        <v>880</v>
      </c>
      <c r="H5" s="722" t="s">
        <v>1212</v>
      </c>
      <c r="I5" s="895" t="s">
        <v>1101</v>
      </c>
      <c r="J5" s="689" t="s">
        <v>66</v>
      </c>
      <c r="K5" s="722">
        <v>2</v>
      </c>
      <c r="L5" s="1083">
        <f>IF(J5="Diaria",+(K5/360),IF(J5="Mensual",+(K5/12),IF(J5="Bimestral",+(K5/6),IF(J5="Trimestral",+(K5/4),IF(J5="Semestral",+(K5/2),IF(J5="Anual",+(K5/1),""))))))</f>
        <v>0.16666666666666666</v>
      </c>
      <c r="M5" s="722" t="s">
        <v>73</v>
      </c>
      <c r="N5" s="722">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722" t="s">
        <v>31</v>
      </c>
      <c r="P5" s="68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0.2</v>
      </c>
      <c r="Q5" s="689" t="s">
        <v>73</v>
      </c>
      <c r="R5" s="68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17" t="s">
        <v>60</v>
      </c>
      <c r="T5" s="717" t="s">
        <v>61</v>
      </c>
      <c r="U5" s="717">
        <f>+MAX(N5,P5,R5)</f>
        <v>0.2</v>
      </c>
      <c r="V5" s="1004" t="str">
        <f>IF(L5&lt;=20%,"Muy baja",IF(L5&lt;=40%,"Baja",IF(L5&lt;=60%,"Media",IF(L5&lt;=80%,"Alta",IF(L5&lt;=100%,"Muy alta",IF(L5&gt;=100%,"Muy alta",""))))))</f>
        <v>Muy baja</v>
      </c>
      <c r="W5" s="714">
        <v>0.2</v>
      </c>
      <c r="X5" s="1004" t="str">
        <f>IF(U5=20%,"Leve",IF(U5=40%,"Menor",IF(U5=60%,"Moderado",IF(U5=80%,"Mayor",IF(U5=100%,"Catastrófico","")))))</f>
        <v>Leve</v>
      </c>
      <c r="Y5" s="714">
        <v>0.4</v>
      </c>
      <c r="Z5" s="717" t="s">
        <v>169</v>
      </c>
      <c r="AA5" s="714">
        <f>IF(Z5="Bajo",25%,IF(Z5="Moderado",50%,IF(Z5="Alto",75%,IF(Z5="Extremo",100%,""))))</f>
        <v>0.25</v>
      </c>
      <c r="AB5" s="1082" t="s">
        <v>1102</v>
      </c>
      <c r="AC5" s="40" t="s">
        <v>1103</v>
      </c>
      <c r="AD5" s="39" t="s">
        <v>57</v>
      </c>
      <c r="AE5" s="170">
        <f t="shared" ref="AE5:AE15" si="0">IF(AD5="Preventivo",25%,IF(AD5="Detectivo",15%,IF(AD5="Correctivo",10%,"")))</f>
        <v>0.25</v>
      </c>
      <c r="AF5" s="333" t="s">
        <v>215</v>
      </c>
      <c r="AG5" s="170">
        <f t="shared" ref="AG5:AG15" si="1">IF(AF5="Manual",15%,IF(AF5="Automático",25%,""))</f>
        <v>0.15</v>
      </c>
      <c r="AH5" s="31">
        <f t="shared" ref="AH5:AH15" si="2">+AG5+AE5</f>
        <v>0.4</v>
      </c>
      <c r="AI5" s="308" t="s">
        <v>24</v>
      </c>
      <c r="AJ5" s="333" t="s">
        <v>1104</v>
      </c>
      <c r="AK5" s="333">
        <f>+AH5*AA5</f>
        <v>0.1</v>
      </c>
      <c r="AL5" s="171">
        <f>+AA5-AK5</f>
        <v>0.15</v>
      </c>
      <c r="AM5" s="966" t="str">
        <f>+IF(C5="Corrupción","Moderado",IF(AL7&lt;=25%,"Bajo",IF(AL7&lt;=50%,"Moderado",IF(AL7&lt;=75%,"Alto",IF(AL7&gt;75%,"Extremo","")))))</f>
        <v>Bajo</v>
      </c>
      <c r="AN5" s="974" t="s">
        <v>71</v>
      </c>
      <c r="AO5" s="172">
        <v>1</v>
      </c>
      <c r="AP5" s="39" t="s">
        <v>1105</v>
      </c>
      <c r="AQ5" s="368" t="s">
        <v>1106</v>
      </c>
    </row>
    <row r="6" spans="1:47" ht="224.25" customHeight="1" x14ac:dyDescent="0.3">
      <c r="A6" s="972"/>
      <c r="B6" s="722"/>
      <c r="C6" s="722"/>
      <c r="D6" s="722"/>
      <c r="E6" s="722"/>
      <c r="F6" s="895"/>
      <c r="G6" s="971"/>
      <c r="H6" s="722"/>
      <c r="I6" s="895"/>
      <c r="J6" s="689"/>
      <c r="K6" s="722"/>
      <c r="L6" s="1083"/>
      <c r="M6" s="722"/>
      <c r="N6" s="722"/>
      <c r="O6" s="722"/>
      <c r="P6" s="689"/>
      <c r="Q6" s="689"/>
      <c r="R6" s="689"/>
      <c r="S6" s="717"/>
      <c r="T6" s="717"/>
      <c r="U6" s="717"/>
      <c r="V6" s="1004"/>
      <c r="W6" s="714"/>
      <c r="X6" s="1004"/>
      <c r="Y6" s="714"/>
      <c r="Z6" s="717"/>
      <c r="AA6" s="714"/>
      <c r="AB6" s="1082"/>
      <c r="AC6" s="39" t="s">
        <v>1107</v>
      </c>
      <c r="AD6" s="39" t="s">
        <v>57</v>
      </c>
      <c r="AE6" s="170">
        <f t="shared" si="0"/>
        <v>0.25</v>
      </c>
      <c r="AF6" s="333" t="s">
        <v>215</v>
      </c>
      <c r="AG6" s="170">
        <f t="shared" si="1"/>
        <v>0.15</v>
      </c>
      <c r="AH6" s="31">
        <f t="shared" si="2"/>
        <v>0.4</v>
      </c>
      <c r="AI6" s="308" t="s">
        <v>24</v>
      </c>
      <c r="AJ6" s="333" t="s">
        <v>1108</v>
      </c>
      <c r="AK6" s="333">
        <f>+AL5*AH6</f>
        <v>0.06</v>
      </c>
      <c r="AL6" s="171">
        <f>+AL5-AK6</f>
        <v>0.09</v>
      </c>
      <c r="AM6" s="966"/>
      <c r="AN6" s="974"/>
      <c r="AO6" s="172">
        <v>2</v>
      </c>
      <c r="AP6" s="544" t="s">
        <v>1109</v>
      </c>
      <c r="AQ6" s="368" t="s">
        <v>1106</v>
      </c>
    </row>
    <row r="7" spans="1:47" ht="207" customHeight="1" x14ac:dyDescent="0.3">
      <c r="A7" s="972"/>
      <c r="B7" s="722"/>
      <c r="C7" s="722"/>
      <c r="D7" s="722"/>
      <c r="E7" s="722"/>
      <c r="F7" s="895"/>
      <c r="G7" s="971"/>
      <c r="H7" s="722"/>
      <c r="I7" s="895"/>
      <c r="J7" s="689"/>
      <c r="K7" s="722"/>
      <c r="L7" s="1083"/>
      <c r="M7" s="722"/>
      <c r="N7" s="722"/>
      <c r="O7" s="722"/>
      <c r="P7" s="689"/>
      <c r="Q7" s="689"/>
      <c r="R7" s="689"/>
      <c r="S7" s="717"/>
      <c r="T7" s="717"/>
      <c r="U7" s="717"/>
      <c r="V7" s="1004"/>
      <c r="W7" s="714"/>
      <c r="X7" s="1004"/>
      <c r="Y7" s="714"/>
      <c r="Z7" s="717"/>
      <c r="AA7" s="714"/>
      <c r="AB7" s="1082"/>
      <c r="AC7" s="39" t="s">
        <v>1110</v>
      </c>
      <c r="AD7" s="39" t="s">
        <v>57</v>
      </c>
      <c r="AE7" s="170">
        <f t="shared" si="0"/>
        <v>0.25</v>
      </c>
      <c r="AF7" s="333" t="s">
        <v>215</v>
      </c>
      <c r="AG7" s="170">
        <f t="shared" si="1"/>
        <v>0.15</v>
      </c>
      <c r="AH7" s="31">
        <f t="shared" si="2"/>
        <v>0.4</v>
      </c>
      <c r="AI7" s="308" t="s">
        <v>24</v>
      </c>
      <c r="AJ7" s="333" t="s">
        <v>1111</v>
      </c>
      <c r="AK7" s="333">
        <f>+AL6*AH7</f>
        <v>3.5999999999999997E-2</v>
      </c>
      <c r="AL7" s="171">
        <f>+AL6-AK7</f>
        <v>5.3999999999999999E-2</v>
      </c>
      <c r="AM7" s="966"/>
      <c r="AN7" s="974"/>
      <c r="AO7" s="362">
        <v>3</v>
      </c>
      <c r="AP7" s="544" t="s">
        <v>1112</v>
      </c>
      <c r="AQ7" s="368" t="s">
        <v>1106</v>
      </c>
    </row>
    <row r="8" spans="1:47" ht="192.75" customHeight="1" x14ac:dyDescent="0.3">
      <c r="A8" s="972" t="s">
        <v>51</v>
      </c>
      <c r="B8" s="722" t="s">
        <v>74</v>
      </c>
      <c r="C8" s="722" t="s">
        <v>92</v>
      </c>
      <c r="D8" s="722" t="s">
        <v>12</v>
      </c>
      <c r="E8" s="722" t="s">
        <v>36</v>
      </c>
      <c r="F8" s="895" t="s">
        <v>1113</v>
      </c>
      <c r="G8" s="971" t="s">
        <v>893</v>
      </c>
      <c r="H8" s="722" t="s">
        <v>1213</v>
      </c>
      <c r="I8" s="895" t="s">
        <v>1114</v>
      </c>
      <c r="J8" s="689" t="s">
        <v>89</v>
      </c>
      <c r="K8" s="689">
        <v>1</v>
      </c>
      <c r="L8" s="713">
        <f>IF(J8="Diaria",+(K8/360),IF(J8="Mensual",+(K8/12),IF(J8="Bimestral",+(K8/6),IF(J8="Trimestral",+(K8/4),IF(J8="Semestral",+(K8/2),IF(J8="Anual",+(K8/1),""))))))</f>
        <v>0.25</v>
      </c>
      <c r="M8" s="689" t="s">
        <v>73</v>
      </c>
      <c r="N8" s="68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689" t="s">
        <v>48</v>
      </c>
      <c r="P8" s="68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689" t="s">
        <v>73</v>
      </c>
      <c r="R8" s="68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17" t="s">
        <v>60</v>
      </c>
      <c r="T8" s="717" t="s">
        <v>45</v>
      </c>
      <c r="U8" s="717">
        <f>+MAX(N8,P8,R8)</f>
        <v>0.4</v>
      </c>
      <c r="V8" s="1004" t="str">
        <f>IF(L8&lt;=20%,"Muy baja",IF(L8&lt;=40%,"Baja",IF(L8&lt;=60%,"Media",IF(L8&lt;=80%,"Alta",IF(L8&lt;=100%,"Muy alta",IF(L8&gt;=100%,"Muy alta",""))))))</f>
        <v>Baja</v>
      </c>
      <c r="W8" s="714">
        <v>0.2</v>
      </c>
      <c r="X8" s="1004" t="str">
        <f>IF(U8=20%,"Leve",IF(U8=40%,"Menor",IF(U8=60%,"Moderado",IF(U8=80%,"Mayor",IF(U8=100%,"Catastrófico","")))))</f>
        <v>Menor</v>
      </c>
      <c r="Y8" s="714">
        <v>0.4</v>
      </c>
      <c r="Z8" s="717" t="s">
        <v>169</v>
      </c>
      <c r="AA8" s="714">
        <f>IF(Z8="Bajo",25%,IF(Z8="Moderado",50%,IF(Z8="Alto",75%,IF(Z8="Extremo",100%,""))))</f>
        <v>0.25</v>
      </c>
      <c r="AB8" s="1082" t="s">
        <v>1115</v>
      </c>
      <c r="AC8" s="39" t="s">
        <v>1116</v>
      </c>
      <c r="AD8" s="39" t="s">
        <v>57</v>
      </c>
      <c r="AE8" s="170">
        <f t="shared" si="0"/>
        <v>0.25</v>
      </c>
      <c r="AF8" s="333" t="s">
        <v>215</v>
      </c>
      <c r="AG8" s="170">
        <f t="shared" si="1"/>
        <v>0.15</v>
      </c>
      <c r="AH8" s="31">
        <f t="shared" si="2"/>
        <v>0.4</v>
      </c>
      <c r="AI8" s="308" t="s">
        <v>24</v>
      </c>
      <c r="AJ8" s="333" t="s">
        <v>1117</v>
      </c>
      <c r="AK8" s="333">
        <f>+AH8*AA8</f>
        <v>0.1</v>
      </c>
      <c r="AL8" s="171">
        <f>+AA8-AK8</f>
        <v>0.15</v>
      </c>
      <c r="AM8" s="966" t="str">
        <f>+IF(C8="Corrupción","Moderado",IF(AL9&lt;=25%,"Bajo",IF(AL9&lt;=50%,"Moderado",IF(AL9&lt;=75%,"Alto",IF(AL9&gt;75%,"Extremo","")))))</f>
        <v>Bajo</v>
      </c>
      <c r="AN8" s="974" t="s">
        <v>71</v>
      </c>
      <c r="AO8" s="173">
        <v>1</v>
      </c>
      <c r="AP8" s="88" t="s">
        <v>1118</v>
      </c>
      <c r="AQ8" s="308" t="s">
        <v>1119</v>
      </c>
    </row>
    <row r="9" spans="1:47" ht="184.2" customHeight="1" x14ac:dyDescent="0.3">
      <c r="A9" s="972"/>
      <c r="B9" s="722"/>
      <c r="C9" s="722"/>
      <c r="D9" s="722"/>
      <c r="E9" s="722"/>
      <c r="F9" s="895"/>
      <c r="G9" s="971"/>
      <c r="H9" s="722"/>
      <c r="I9" s="895"/>
      <c r="J9" s="689"/>
      <c r="K9" s="689"/>
      <c r="L9" s="713"/>
      <c r="M9" s="689"/>
      <c r="N9" s="689"/>
      <c r="O9" s="689"/>
      <c r="P9" s="689"/>
      <c r="Q9" s="689"/>
      <c r="R9" s="689"/>
      <c r="S9" s="717"/>
      <c r="T9" s="717"/>
      <c r="U9" s="717"/>
      <c r="V9" s="1004"/>
      <c r="W9" s="714"/>
      <c r="X9" s="1004"/>
      <c r="Y9" s="714"/>
      <c r="Z9" s="717"/>
      <c r="AA9" s="714"/>
      <c r="AB9" s="1082"/>
      <c r="AC9" s="39" t="s">
        <v>1120</v>
      </c>
      <c r="AD9" s="39" t="s">
        <v>57</v>
      </c>
      <c r="AE9" s="170">
        <f t="shared" si="0"/>
        <v>0.25</v>
      </c>
      <c r="AF9" s="333" t="s">
        <v>215</v>
      </c>
      <c r="AG9" s="170">
        <f t="shared" si="1"/>
        <v>0.15</v>
      </c>
      <c r="AH9" s="31">
        <f t="shared" si="2"/>
        <v>0.4</v>
      </c>
      <c r="AI9" s="308" t="s">
        <v>24</v>
      </c>
      <c r="AJ9" s="333" t="s">
        <v>1121</v>
      </c>
      <c r="AK9" s="333">
        <f>+AL8*AH9</f>
        <v>0.06</v>
      </c>
      <c r="AL9" s="171">
        <f>+AL8-AK9</f>
        <v>0.09</v>
      </c>
      <c r="AM9" s="966"/>
      <c r="AN9" s="974"/>
      <c r="AO9" s="362">
        <v>2</v>
      </c>
      <c r="AP9" s="88" t="s">
        <v>1122</v>
      </c>
      <c r="AQ9" s="308" t="s">
        <v>1123</v>
      </c>
    </row>
    <row r="10" spans="1:47" ht="147.75" customHeight="1" x14ac:dyDescent="0.3">
      <c r="A10" s="972" t="s">
        <v>51</v>
      </c>
      <c r="B10" s="722" t="s">
        <v>74</v>
      </c>
      <c r="C10" s="722" t="s">
        <v>101</v>
      </c>
      <c r="D10" s="722" t="s">
        <v>90</v>
      </c>
      <c r="E10" s="722" t="s">
        <v>96</v>
      </c>
      <c r="F10" s="895" t="s">
        <v>1124</v>
      </c>
      <c r="G10" s="971" t="s">
        <v>1125</v>
      </c>
      <c r="H10" s="722" t="s">
        <v>1214</v>
      </c>
      <c r="I10" s="895" t="s">
        <v>1126</v>
      </c>
      <c r="J10" s="689" t="s">
        <v>66</v>
      </c>
      <c r="K10" s="689">
        <v>1</v>
      </c>
      <c r="L10" s="713">
        <f>IF(J10="Diaria",+(K10/360),IF(J10="Mensual",+(K10/12),IF(J10="Bimestral",+(K10/6),IF(J10="Trimestral",+(K10/4),IF(J10="Semestral",+(K10/2),IF(J10="Anual",+(K10/1),""))))))</f>
        <v>8.3333333333333329E-2</v>
      </c>
      <c r="M10" s="689" t="s">
        <v>30</v>
      </c>
      <c r="N10" s="689">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689" t="s">
        <v>48</v>
      </c>
      <c r="P10" s="689">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689" t="s">
        <v>32</v>
      </c>
      <c r="R10" s="689">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0.2</v>
      </c>
      <c r="S10" s="717" t="s">
        <v>73</v>
      </c>
      <c r="T10" s="717" t="s">
        <v>45</v>
      </c>
      <c r="U10" s="717">
        <f>+MAX(N10,P10,R10)</f>
        <v>0.4</v>
      </c>
      <c r="V10" s="1004" t="str">
        <f>IF(L10&lt;=20%,"Muy baja",IF(L10&lt;=40%,"Baja",IF(L10&lt;=60%,"Media",IF(L10&lt;=80%,"Alta",IF(L10&lt;=100%,"Muy alta",IF(L10&gt;=100%,"Muy alta",""))))))</f>
        <v>Muy baja</v>
      </c>
      <c r="W10" s="714">
        <v>0.4</v>
      </c>
      <c r="X10" s="1004" t="str">
        <f>IF(U10=20%,"Leve",IF(U10=40%,"Menor",IF(U10=60%,"Moderado",IF(U10=80%,"Mayor",IF(U10=100%,"Catastrófico","")))))</f>
        <v>Menor</v>
      </c>
      <c r="Y10" s="714">
        <v>0.4</v>
      </c>
      <c r="Z10" s="717" t="s">
        <v>56</v>
      </c>
      <c r="AA10" s="714">
        <f>IF(Z10="Bajo",25%,IF(Z10="Moderado",50%,IF(Z10="Alto",75%,IF(Z10="Extremo",100%,""))))</f>
        <v>0.5</v>
      </c>
      <c r="AB10" s="1079" t="s">
        <v>1344</v>
      </c>
      <c r="AC10" s="39" t="s">
        <v>1127</v>
      </c>
      <c r="AD10" s="39" t="s">
        <v>57</v>
      </c>
      <c r="AE10" s="170">
        <f t="shared" si="0"/>
        <v>0.25</v>
      </c>
      <c r="AF10" s="333" t="s">
        <v>215</v>
      </c>
      <c r="AG10" s="170">
        <f t="shared" si="1"/>
        <v>0.15</v>
      </c>
      <c r="AH10" s="31">
        <f t="shared" si="2"/>
        <v>0.4</v>
      </c>
      <c r="AI10" s="395" t="s">
        <v>41</v>
      </c>
      <c r="AJ10" s="333" t="s">
        <v>1128</v>
      </c>
      <c r="AK10" s="333">
        <f>+AH10*AA10</f>
        <v>0.2</v>
      </c>
      <c r="AL10" s="171">
        <f>+AA10-AK10</f>
        <v>0.3</v>
      </c>
      <c r="AM10" s="1080" t="str">
        <f>+IF(C10="Corrupción","Moderado",IF(AL11&lt;=25%,"Bajo",IF(AL11&lt;=50%,"Moderado",IF(AL11&lt;=75%,"Alto",IF(AL11&gt;75%,"Extremo","")))))</f>
        <v>Bajo</v>
      </c>
      <c r="AN10" s="974" t="s">
        <v>71</v>
      </c>
      <c r="AO10" s="173">
        <v>1</v>
      </c>
      <c r="AP10" s="88" t="s">
        <v>1129</v>
      </c>
      <c r="AQ10" s="537" t="s">
        <v>1130</v>
      </c>
    </row>
    <row r="11" spans="1:47" ht="152.25" customHeight="1" thickBot="1" x14ac:dyDescent="0.35">
      <c r="A11" s="972"/>
      <c r="B11" s="722"/>
      <c r="C11" s="722"/>
      <c r="D11" s="722"/>
      <c r="E11" s="722"/>
      <c r="F11" s="895"/>
      <c r="G11" s="971"/>
      <c r="H11" s="722"/>
      <c r="I11" s="895"/>
      <c r="J11" s="689"/>
      <c r="K11" s="689"/>
      <c r="L11" s="713"/>
      <c r="M11" s="689"/>
      <c r="N11" s="689"/>
      <c r="O11" s="689"/>
      <c r="P11" s="689"/>
      <c r="Q11" s="689"/>
      <c r="R11" s="689"/>
      <c r="S11" s="717"/>
      <c r="T11" s="717"/>
      <c r="U11" s="717"/>
      <c r="V11" s="1004"/>
      <c r="W11" s="714"/>
      <c r="X11" s="1004"/>
      <c r="Y11" s="714"/>
      <c r="Z11" s="717"/>
      <c r="AA11" s="714"/>
      <c r="AB11" s="1079"/>
      <c r="AC11" s="39" t="s">
        <v>1131</v>
      </c>
      <c r="AD11" s="39" t="s">
        <v>57</v>
      </c>
      <c r="AE11" s="170">
        <f t="shared" si="0"/>
        <v>0.25</v>
      </c>
      <c r="AF11" s="333" t="s">
        <v>215</v>
      </c>
      <c r="AG11" s="170">
        <f t="shared" si="1"/>
        <v>0.15</v>
      </c>
      <c r="AH11" s="31">
        <f t="shared" si="2"/>
        <v>0.4</v>
      </c>
      <c r="AI11" s="395" t="s">
        <v>41</v>
      </c>
      <c r="AJ11" s="333" t="s">
        <v>1128</v>
      </c>
      <c r="AK11" s="333">
        <f>+AL10*AH11</f>
        <v>0.12</v>
      </c>
      <c r="AL11" s="171">
        <f>+AL10-AK11</f>
        <v>0.18</v>
      </c>
      <c r="AM11" s="1081"/>
      <c r="AN11" s="974"/>
      <c r="AO11" s="362">
        <v>2</v>
      </c>
      <c r="AP11" s="39" t="s">
        <v>1132</v>
      </c>
      <c r="AQ11" s="537" t="s">
        <v>1133</v>
      </c>
    </row>
    <row r="12" spans="1:47" ht="376.5" customHeight="1" thickBot="1" x14ac:dyDescent="0.35">
      <c r="A12" s="302" t="s">
        <v>217</v>
      </c>
      <c r="B12" s="348" t="s">
        <v>74</v>
      </c>
      <c r="C12" s="282" t="s">
        <v>92</v>
      </c>
      <c r="D12" s="282" t="s">
        <v>79</v>
      </c>
      <c r="E12" s="254" t="s">
        <v>36</v>
      </c>
      <c r="F12" s="253" t="s">
        <v>596</v>
      </c>
      <c r="G12" s="538" t="s">
        <v>597</v>
      </c>
      <c r="H12" s="538" t="s">
        <v>1255</v>
      </c>
      <c r="I12" s="253" t="s">
        <v>599</v>
      </c>
      <c r="J12" s="282" t="s">
        <v>66</v>
      </c>
      <c r="K12" s="282">
        <v>1</v>
      </c>
      <c r="L12" s="285">
        <v>2.7777777777777779E-3</v>
      </c>
      <c r="M12" s="282" t="s">
        <v>304</v>
      </c>
      <c r="N12" s="282" t="str">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
      </c>
      <c r="O12" s="282" t="s">
        <v>64</v>
      </c>
      <c r="P12" s="282">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0.6</v>
      </c>
      <c r="Q12" s="282" t="s">
        <v>73</v>
      </c>
      <c r="R12" s="282">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278" t="s">
        <v>60</v>
      </c>
      <c r="T12" s="278" t="s">
        <v>45</v>
      </c>
      <c r="U12" s="278">
        <f>+MAX(N12,P12,R12)</f>
        <v>0.6</v>
      </c>
      <c r="V12" s="289" t="str">
        <f>IF(L12&lt;=20%,"Muy baja",IF(L12&lt;=40%,"Baja",IF(L12&lt;=60%,"Media",IF(L12&lt;=80%,"Alta",IF(L12&lt;=100%,"Muy alta",IF(L12&gt;=100%,"Muy alta",""))))))</f>
        <v>Muy baja</v>
      </c>
      <c r="W12" s="271" t="str">
        <f>+IFERROR(VLOOKUP(V12,[19]Fórmula!$F$1:$G$6,2,FALSE),"")</f>
        <v/>
      </c>
      <c r="X12" s="280" t="str">
        <f>IF(U12=20%,"Leve",IF(U12=40%,"Menor",IF(U12=60%,"Moderado",IF(U12=80%,"Mayor",IF(U12=100%,"Catastrófico","")))))</f>
        <v>Moderado</v>
      </c>
      <c r="Y12" s="297" t="s">
        <v>56</v>
      </c>
      <c r="Z12" s="275" t="str">
        <f>+IFERROR(VLOOKUP(V12&amp;X12,[19]Fórmula!$C$2:$D$26,2,FALSE),"")</f>
        <v/>
      </c>
      <c r="AA12" s="297" t="s">
        <v>56</v>
      </c>
      <c r="AB12" s="542" t="s">
        <v>600</v>
      </c>
      <c r="AC12" s="543" t="s">
        <v>1134</v>
      </c>
      <c r="AD12" s="49" t="s">
        <v>57</v>
      </c>
      <c r="AE12" s="257">
        <f t="shared" si="0"/>
        <v>0.25</v>
      </c>
      <c r="AF12" s="72" t="s">
        <v>215</v>
      </c>
      <c r="AG12" s="257">
        <f t="shared" si="1"/>
        <v>0.15</v>
      </c>
      <c r="AH12" s="257">
        <f t="shared" si="2"/>
        <v>0.4</v>
      </c>
      <c r="AI12" s="304" t="s">
        <v>24</v>
      </c>
      <c r="AJ12" s="253" t="s">
        <v>640</v>
      </c>
      <c r="AK12" s="282" t="s">
        <v>24</v>
      </c>
      <c r="AL12" s="365">
        <v>0.3</v>
      </c>
      <c r="AM12" s="420" t="s">
        <v>56</v>
      </c>
      <c r="AN12" s="487" t="s">
        <v>59</v>
      </c>
      <c r="AO12" s="486">
        <v>1</v>
      </c>
      <c r="AP12" s="545" t="s">
        <v>602</v>
      </c>
      <c r="AQ12" s="240" t="s">
        <v>1130</v>
      </c>
    </row>
    <row r="13" spans="1:47" ht="187.95" customHeight="1" thickBot="1" x14ac:dyDescent="0.35">
      <c r="A13" s="804" t="s">
        <v>217</v>
      </c>
      <c r="B13" s="786" t="s">
        <v>74</v>
      </c>
      <c r="C13" s="786" t="s">
        <v>1290</v>
      </c>
      <c r="D13" s="786" t="s">
        <v>642</v>
      </c>
      <c r="E13" s="722" t="s">
        <v>96</v>
      </c>
      <c r="F13" s="253" t="s">
        <v>1135</v>
      </c>
      <c r="G13" s="1086" t="s">
        <v>1136</v>
      </c>
      <c r="H13" s="1087" t="s">
        <v>1137</v>
      </c>
      <c r="I13" s="1088" t="s">
        <v>1138</v>
      </c>
      <c r="J13" s="786" t="s">
        <v>66</v>
      </c>
      <c r="K13" s="786">
        <v>1</v>
      </c>
      <c r="L13" s="829">
        <f>IF(J13="Diaria",+(K13/360),IF(J13="Mensual",+(K13/12),IF(J13="Bimestral",+(K13/6),IF(J13="Trimestral",+(K13/4),IF(J13="Semestral",+(K13/2),IF(J13="Anual",+(K13/1),""))))))</f>
        <v>8.3333333333333329E-2</v>
      </c>
      <c r="M13" s="786" t="s">
        <v>73</v>
      </c>
      <c r="N13" s="282">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1090" t="s">
        <v>64</v>
      </c>
      <c r="P13" s="282">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786" t="s">
        <v>73</v>
      </c>
      <c r="R13" s="282">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792" t="s">
        <v>72</v>
      </c>
      <c r="T13" s="792" t="s">
        <v>28</v>
      </c>
      <c r="U13" s="278">
        <f>+MAX(N13,P13,R13)</f>
        <v>0.6</v>
      </c>
      <c r="V13" s="816" t="str">
        <f>IF(L13&lt;=20%,"Muy baja",IF(L13&lt;=40%,"Baja",IF(L13&lt;=60%,"Media",IF(L13&lt;=80%,"Alta",IF(L13&lt;=100%,"Muy alta",IF(L13&gt;=100%,"Muy alta",""))))))</f>
        <v>Muy baja</v>
      </c>
      <c r="W13" s="449">
        <f>+IFERROR(VLOOKUP(V13,[6]Fórmula!$F$1:$G$6,2,FALSE),"")</f>
        <v>0.2</v>
      </c>
      <c r="X13" s="816" t="str">
        <f>IF(U13=20%,"Leve",IF(U13=40%,"Menor",IF(U13=60%,"Moderado",IF(U13=80%,"Mayor",IF(U13=100%,"Catastrófico","")))))</f>
        <v>Moderado</v>
      </c>
      <c r="Y13" s="449">
        <f>+IFERROR(VLOOKUP(X13,[6]Fórmula!$H$1:$I$6,2,FALSE),"")</f>
        <v>0.6</v>
      </c>
      <c r="Z13" s="818" t="str">
        <f>+IFERROR(VLOOKUP(V13&amp;X13,[6]Fórmula!$C$2:$D$26,2,FALSE),"")</f>
        <v>Moderado</v>
      </c>
      <c r="AA13" s="449">
        <f>IF(Z13="Bajo",25%,IF(Z13="Moderado",50%,IF(Z13="Alto",75%,IF(Z13="Extremo",100%,""))))</f>
        <v>0.5</v>
      </c>
      <c r="AB13" s="1084" t="s">
        <v>1139</v>
      </c>
      <c r="AC13" s="541" t="s">
        <v>1140</v>
      </c>
      <c r="AD13" s="49" t="s">
        <v>57</v>
      </c>
      <c r="AE13" s="451">
        <f t="shared" si="0"/>
        <v>0.25</v>
      </c>
      <c r="AF13" s="304" t="s">
        <v>215</v>
      </c>
      <c r="AG13" s="451">
        <f t="shared" si="1"/>
        <v>0.15</v>
      </c>
      <c r="AH13" s="451">
        <f t="shared" si="2"/>
        <v>0.4</v>
      </c>
      <c r="AI13" s="454" t="s">
        <v>216</v>
      </c>
      <c r="AJ13" s="253" t="s">
        <v>1141</v>
      </c>
      <c r="AK13" s="454" t="s">
        <v>1142</v>
      </c>
      <c r="AL13" s="23"/>
      <c r="AM13" s="780" t="str">
        <f>+IF(B13="Corrupción","Moderado",IF(AL13&lt;=25%,"Bajo",IF(AL13&lt;=50%,"Moderado",IF(AL13&lt;=75%,"Alto",IF(AL13&gt;75%,"Extremo","")))))</f>
        <v>Bajo</v>
      </c>
      <c r="AN13" s="783" t="s">
        <v>59</v>
      </c>
      <c r="AO13" s="83"/>
      <c r="AP13" s="546" t="s">
        <v>1143</v>
      </c>
      <c r="AQ13" s="536" t="s">
        <v>1144</v>
      </c>
    </row>
    <row r="14" spans="1:47" ht="249.6" customHeight="1" thickBot="1" x14ac:dyDescent="0.35">
      <c r="A14" s="806"/>
      <c r="B14" s="788"/>
      <c r="C14" s="788"/>
      <c r="D14" s="788"/>
      <c r="E14" s="722"/>
      <c r="F14" s="253" t="s">
        <v>1145</v>
      </c>
      <c r="G14" s="1086"/>
      <c r="H14" s="1087"/>
      <c r="I14" s="1089"/>
      <c r="J14" s="788"/>
      <c r="K14" s="788"/>
      <c r="L14" s="830"/>
      <c r="M14" s="788"/>
      <c r="N14" s="282" t="str">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
      </c>
      <c r="O14" s="1091"/>
      <c r="P14" s="282" t="str">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
      </c>
      <c r="Q14" s="788"/>
      <c r="R14" s="282" t="str">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
      </c>
      <c r="S14" s="794"/>
      <c r="T14" s="794"/>
      <c r="U14" s="278">
        <f>+MAX(N14,P14,R14)</f>
        <v>0</v>
      </c>
      <c r="V14" s="817"/>
      <c r="W14" s="449" t="str">
        <f>+IFERROR(VLOOKUP(V14,[6]Fórmula!$F$1:$G$6,2,FALSE),"")</f>
        <v/>
      </c>
      <c r="X14" s="817"/>
      <c r="Y14" s="449" t="str">
        <f>+IFERROR(VLOOKUP(X14,[6]Fórmula!$H$1:$I$6,2,FALSE),"")</f>
        <v/>
      </c>
      <c r="Z14" s="819"/>
      <c r="AA14" s="449">
        <f>IF(Z13="Bajo",25%,IF(Z13="Moderado",50%,IF(Z13="Alto",75%,IF(Z13="Extremo",100%,""))))</f>
        <v>0.5</v>
      </c>
      <c r="AB14" s="1085"/>
      <c r="AC14" s="541" t="s">
        <v>1146</v>
      </c>
      <c r="AD14" s="49" t="s">
        <v>39</v>
      </c>
      <c r="AE14" s="451">
        <f t="shared" si="0"/>
        <v>0.15</v>
      </c>
      <c r="AF14" s="304" t="s">
        <v>215</v>
      </c>
      <c r="AG14" s="451">
        <f t="shared" si="1"/>
        <v>0.15</v>
      </c>
      <c r="AH14" s="451">
        <f t="shared" si="2"/>
        <v>0.3</v>
      </c>
      <c r="AI14" s="454" t="s">
        <v>216</v>
      </c>
      <c r="AJ14" s="333" t="s">
        <v>1147</v>
      </c>
      <c r="AK14" s="456" t="s">
        <v>1148</v>
      </c>
      <c r="AL14" s="23"/>
      <c r="AM14" s="782"/>
      <c r="AN14" s="820"/>
      <c r="AO14" s="83"/>
      <c r="AP14" s="546" t="s">
        <v>1149</v>
      </c>
      <c r="AQ14" s="368" t="s">
        <v>1106</v>
      </c>
    </row>
    <row r="15" spans="1:47" s="617" customFormat="1" ht="409.6" x14ac:dyDescent="0.3">
      <c r="A15" s="602" t="s">
        <v>51</v>
      </c>
      <c r="B15" s="29" t="s">
        <v>1264</v>
      </c>
      <c r="C15" s="29" t="s">
        <v>58</v>
      </c>
      <c r="D15" s="29" t="s">
        <v>79</v>
      </c>
      <c r="E15" s="29" t="s">
        <v>80</v>
      </c>
      <c r="F15" s="40" t="s">
        <v>1261</v>
      </c>
      <c r="G15" s="182" t="s">
        <v>533</v>
      </c>
      <c r="H15" s="622" t="s">
        <v>1262</v>
      </c>
      <c r="I15" s="40" t="s">
        <v>1263</v>
      </c>
      <c r="J15" s="603" t="s">
        <v>95</v>
      </c>
      <c r="K15" s="604">
        <v>1</v>
      </c>
      <c r="L15" s="605">
        <f>IF(J15="Diaria",+(K15/360),IF(J15="Mensual",+(K15/12),IF(J15="Bimestral",+(K15/6),IF(J15="Trimestral",+(K15/4),IF(J15="Semestral",+(K15/2),IF(J15="Anual",+(K15/1),""))))))</f>
        <v>0.5</v>
      </c>
      <c r="M15" s="604" t="s">
        <v>47</v>
      </c>
      <c r="N15" s="588">
        <f t="shared" ref="N15" si="3">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06" t="s">
        <v>76</v>
      </c>
      <c r="P15" s="588" t="str">
        <f t="shared" ref="P15" si="4">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
      </c>
      <c r="Q15" s="604" t="s">
        <v>73</v>
      </c>
      <c r="R15" s="588">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607" t="s">
        <v>60</v>
      </c>
      <c r="T15" s="607" t="s">
        <v>73</v>
      </c>
      <c r="U15" s="608">
        <f>+MAX(N15,P15,R15)</f>
        <v>0.4</v>
      </c>
      <c r="V15" s="609" t="str">
        <f>IF(L15&lt;=20%,"Muy baja",IF(L15&lt;=40%,"Baja",IF(L15&lt;=60%,"Media",IF(L15&lt;=80%,"Alta",IF(L15&lt;=100%,"Muy alta",IF(L15&gt;=100%,"Muy alta",""))))))</f>
        <v>Media</v>
      </c>
      <c r="W15" s="610">
        <f>+IFERROR(VLOOKUP(V15,[3]Fórmula!$F$1:$G$6,2,FALSE),"")</f>
        <v>0.6</v>
      </c>
      <c r="X15" s="611" t="s">
        <v>56</v>
      </c>
      <c r="Y15" s="610">
        <f>+IFERROR(VLOOKUP(X15,[3]Fórmula!$H$1:$I$6,2,FALSE),"")</f>
        <v>0.6</v>
      </c>
      <c r="Z15" s="611" t="str">
        <f>+IFERROR(VLOOKUP(V15&amp;X15,[3]Fórmula!$C$2:$D$26,2,FALSE),"")</f>
        <v>Moderado</v>
      </c>
      <c r="AA15" s="612">
        <f>IF(Z15="Bajo",25%,IF(Z15="Moderado",50%,IF(Z15="Alto",75%,IF(Z15="Extremo",100%,""))))</f>
        <v>0.5</v>
      </c>
      <c r="AB15" s="613"/>
      <c r="AC15" s="603" t="s">
        <v>1311</v>
      </c>
      <c r="AD15" s="40" t="s">
        <v>57</v>
      </c>
      <c r="AE15" s="589">
        <f t="shared" si="0"/>
        <v>0.25</v>
      </c>
      <c r="AF15" s="40" t="s">
        <v>215</v>
      </c>
      <c r="AG15" s="589">
        <f t="shared" si="1"/>
        <v>0.15</v>
      </c>
      <c r="AH15" s="589">
        <f t="shared" si="2"/>
        <v>0.4</v>
      </c>
      <c r="AI15" s="40" t="s">
        <v>216</v>
      </c>
      <c r="AJ15" s="40" t="s">
        <v>24</v>
      </c>
      <c r="AK15" s="40" t="s">
        <v>1312</v>
      </c>
      <c r="AL15" s="29">
        <f>+AA15*AH15</f>
        <v>0.2</v>
      </c>
      <c r="AM15" s="298" t="s">
        <v>56</v>
      </c>
      <c r="AN15" s="384" t="s">
        <v>59</v>
      </c>
      <c r="AO15" s="616"/>
      <c r="AP15" s="182"/>
      <c r="AQ15" s="46"/>
    </row>
    <row r="16" spans="1:47" ht="290.25" customHeight="1" x14ac:dyDescent="0.3">
      <c r="A16" s="640" t="s">
        <v>217</v>
      </c>
      <c r="B16" s="348" t="s">
        <v>29</v>
      </c>
      <c r="C16" s="348" t="s">
        <v>92</v>
      </c>
      <c r="D16" s="348" t="s">
        <v>79</v>
      </c>
      <c r="E16" s="348" t="s">
        <v>36</v>
      </c>
      <c r="F16" s="350" t="s">
        <v>1339</v>
      </c>
      <c r="G16" s="348" t="s">
        <v>1300</v>
      </c>
      <c r="H16" s="641" t="s">
        <v>835</v>
      </c>
      <c r="I16" s="350" t="s">
        <v>836</v>
      </c>
      <c r="J16" s="348" t="s">
        <v>66</v>
      </c>
      <c r="K16" s="348">
        <v>1</v>
      </c>
      <c r="L16" s="636">
        <f>IF(J16="Diaria",+(K16/360),IF(J16="Mensual",+(K16/12),IF(J16="Bimestral",+(K16/6),IF(J16="Trimestral",+(K16/4),IF(J16="Semestral",+(K16/2),IF(J16="Anual",+(K16/1),""))))))</f>
        <v>8.3333333333333329E-2</v>
      </c>
      <c r="M16" s="348" t="s">
        <v>73</v>
      </c>
      <c r="N16" s="348">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348" t="s">
        <v>31</v>
      </c>
      <c r="P16" s="348">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0.2</v>
      </c>
      <c r="Q16" s="348" t="s">
        <v>73</v>
      </c>
      <c r="R16" s="348">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635" t="s">
        <v>60</v>
      </c>
      <c r="T16" s="635" t="s">
        <v>45</v>
      </c>
      <c r="U16" s="635">
        <f>+MAX(N16,P16,R16)</f>
        <v>0.2</v>
      </c>
      <c r="V16" s="637" t="str">
        <f>IF(L16&lt;=20%,"Muy baja",IF(L16&lt;=40%,"Baja",IF(L16&lt;=60%,"Media",IF(L16&lt;=80%,"Alta",IF(L16&lt;=100%,"Muy alta",IF(L16&gt;=100%,"Muy alta",""))))))</f>
        <v>Muy baja</v>
      </c>
      <c r="W16" s="639">
        <f>+IFERROR(VLOOKUP(V16,Fórmula!$F$1:$G$6,2,FALSE),"")</f>
        <v>0.2</v>
      </c>
      <c r="X16" s="637" t="str">
        <f>IF(U16=20%,"Leve",IF(U16=40%,"Menor",IF(U16=60%,"Moderado",IF(U16=80%,"Mayor",IF(U16=100%,"Catastrófico","")))))</f>
        <v>Leve</v>
      </c>
      <c r="Y16" s="639">
        <f>+IFERROR(VLOOKUP(X16,Fórmula!$H$1:$I$6,2,FALSE),"")</f>
        <v>0.2</v>
      </c>
      <c r="Z16" s="352" t="str">
        <f>+IFERROR(VLOOKUP(V16&amp;X16,Fórmula!$C$2:$D$26,2,FALSE),"")</f>
        <v>Bajo</v>
      </c>
      <c r="AA16" s="643">
        <f>IF(Z16="Bajo",25%,IF(Z16="Moderado",50%,IF(Z16="Alto",75%,IF(Z16="Extremo",100%,""))))</f>
        <v>0.25</v>
      </c>
      <c r="AB16" s="642" t="s">
        <v>837</v>
      </c>
      <c r="AC16" s="404" t="s">
        <v>1341</v>
      </c>
      <c r="AD16" s="71" t="s">
        <v>57</v>
      </c>
      <c r="AE16" s="72">
        <f>IF(AD16="Preventivo",25%,IF(AD16="Detectivo",15%,IF(AD16="Correctivo",10%,"")))</f>
        <v>0.25</v>
      </c>
      <c r="AF16" s="350" t="s">
        <v>732</v>
      </c>
      <c r="AG16" s="72">
        <f>IF(AF16="Manual",15%,IF(AF16="Automático",25%,""))</f>
        <v>0.25</v>
      </c>
      <c r="AH16" s="72">
        <f>+AG16+AE16</f>
        <v>0.5</v>
      </c>
      <c r="AI16" s="348" t="s">
        <v>24</v>
      </c>
      <c r="AJ16" s="350" t="s">
        <v>838</v>
      </c>
      <c r="AK16" s="350">
        <f>+AH16*AA16</f>
        <v>0.125</v>
      </c>
      <c r="AL16" s="73">
        <f>+AA16-AK16</f>
        <v>0.125</v>
      </c>
      <c r="AM16" s="352" t="s">
        <v>169</v>
      </c>
      <c r="AN16" s="638" t="s">
        <v>59</v>
      </c>
      <c r="AO16" s="134">
        <v>1</v>
      </c>
      <c r="AP16" s="93"/>
      <c r="AQ16" s="293"/>
      <c r="AR16" s="36"/>
      <c r="AS16" s="36"/>
      <c r="AT16" s="296"/>
      <c r="AU16" s="34"/>
    </row>
    <row r="17" spans="23:38" ht="35.1" customHeight="1" x14ac:dyDescent="0.3">
      <c r="W17" s="20"/>
      <c r="Y17" s="20"/>
      <c r="AE17" s="20"/>
      <c r="AF17" s="20"/>
      <c r="AG17" s="20"/>
      <c r="AH17" s="20"/>
      <c r="AL17" s="23"/>
    </row>
    <row r="18" spans="23:38" ht="35.1" customHeight="1" x14ac:dyDescent="0.3">
      <c r="W18" s="20"/>
      <c r="Y18" s="20"/>
      <c r="AE18" s="20"/>
      <c r="AF18" s="20"/>
      <c r="AG18" s="20"/>
      <c r="AH18" s="20"/>
      <c r="AL18" s="23"/>
    </row>
    <row r="19" spans="23:38" ht="35.1" customHeight="1" x14ac:dyDescent="0.3">
      <c r="W19" s="20"/>
      <c r="Y19" s="20"/>
      <c r="AE19" s="20"/>
      <c r="AF19" s="20"/>
      <c r="AG19" s="20"/>
      <c r="AH19" s="20"/>
      <c r="AL19" s="23"/>
    </row>
    <row r="20" spans="23:38" ht="35.1" customHeight="1" x14ac:dyDescent="0.3">
      <c r="W20" s="20"/>
      <c r="Y20" s="20"/>
      <c r="AE20" s="20"/>
      <c r="AF20" s="20"/>
      <c r="AG20" s="20"/>
      <c r="AH20" s="20"/>
      <c r="AL20" s="23"/>
    </row>
    <row r="21" spans="23:38" ht="35.1" customHeight="1" x14ac:dyDescent="0.3">
      <c r="W21" s="20"/>
      <c r="Y21" s="20"/>
      <c r="AE21" s="20"/>
      <c r="AF21" s="20"/>
      <c r="AG21" s="20"/>
      <c r="AH21" s="20"/>
      <c r="AL21" s="23"/>
    </row>
    <row r="22" spans="23:38" ht="35.1" customHeight="1" x14ac:dyDescent="0.3">
      <c r="W22" s="20"/>
      <c r="Y22" s="20"/>
      <c r="AE22" s="20"/>
      <c r="AF22" s="20"/>
      <c r="AG22" s="20"/>
      <c r="AH22" s="20"/>
      <c r="AL22" s="23"/>
    </row>
    <row r="23" spans="23:38" ht="35.1" customHeight="1" x14ac:dyDescent="0.3">
      <c r="W23" s="20"/>
      <c r="Y23" s="20"/>
      <c r="AE23" s="20"/>
      <c r="AF23" s="20"/>
      <c r="AG23" s="20"/>
      <c r="AH23" s="20"/>
      <c r="AL23" s="23"/>
    </row>
    <row r="24" spans="23:38" ht="35.1" customHeight="1" x14ac:dyDescent="0.3">
      <c r="W24" s="20"/>
      <c r="Y24" s="20"/>
      <c r="AE24" s="20"/>
      <c r="AF24" s="20"/>
      <c r="AG24" s="20"/>
      <c r="AH24" s="20"/>
      <c r="AL24" s="23"/>
    </row>
    <row r="25" spans="23:38" ht="35.1" customHeight="1" x14ac:dyDescent="0.3">
      <c r="W25" s="20"/>
      <c r="Y25" s="20"/>
      <c r="AE25" s="20"/>
      <c r="AF25" s="20"/>
      <c r="AG25" s="20"/>
      <c r="AH25" s="20"/>
      <c r="AL25" s="23"/>
    </row>
    <row r="26" spans="23:38" ht="35.1" customHeight="1" x14ac:dyDescent="0.3">
      <c r="W26" s="20"/>
      <c r="Y26" s="20"/>
      <c r="AE26" s="20"/>
      <c r="AF26" s="20"/>
      <c r="AG26" s="20"/>
      <c r="AH26" s="20"/>
      <c r="AL26" s="23"/>
    </row>
    <row r="27" spans="23:38" ht="35.1" customHeight="1" x14ac:dyDescent="0.3">
      <c r="W27" s="20"/>
      <c r="Y27" s="20"/>
      <c r="AE27" s="20"/>
      <c r="AF27" s="20"/>
      <c r="AG27" s="20"/>
      <c r="AH27" s="20"/>
      <c r="AL27" s="23"/>
    </row>
    <row r="28" spans="23:38" ht="35.1" customHeight="1" x14ac:dyDescent="0.3">
      <c r="W28" s="20"/>
      <c r="Y28" s="20"/>
      <c r="AE28" s="20"/>
      <c r="AF28" s="20"/>
      <c r="AG28" s="20"/>
      <c r="AH28" s="20"/>
      <c r="AL28" s="23"/>
    </row>
    <row r="29" spans="23:38" ht="35.1" customHeight="1" x14ac:dyDescent="0.3">
      <c r="W29" s="20"/>
      <c r="Y29" s="20"/>
      <c r="AE29" s="20"/>
      <c r="AF29" s="20"/>
      <c r="AG29" s="20"/>
      <c r="AH29" s="20"/>
      <c r="AL29" s="23"/>
    </row>
    <row r="30" spans="23:38" ht="35.1" customHeight="1" x14ac:dyDescent="0.3">
      <c r="W30" s="20"/>
      <c r="Y30" s="20"/>
      <c r="AE30" s="20"/>
      <c r="AF30" s="20"/>
      <c r="AG30" s="20"/>
      <c r="AH30" s="20"/>
      <c r="AL30" s="23"/>
    </row>
    <row r="31" spans="23:38" ht="35.1" customHeight="1" x14ac:dyDescent="0.3">
      <c r="W31" s="20"/>
      <c r="Y31" s="20"/>
      <c r="AE31" s="20"/>
      <c r="AF31" s="20"/>
      <c r="AG31" s="20"/>
      <c r="AH31" s="20"/>
      <c r="AL31" s="23"/>
    </row>
    <row r="32" spans="23:38" ht="35.1" customHeight="1" x14ac:dyDescent="0.3">
      <c r="W32" s="20"/>
      <c r="Y32" s="20"/>
      <c r="AE32" s="20"/>
      <c r="AF32" s="20"/>
      <c r="AG32" s="20"/>
      <c r="AH32" s="20"/>
      <c r="AL32" s="23"/>
    </row>
    <row r="33" spans="23:38" ht="35.1" customHeight="1" x14ac:dyDescent="0.3">
      <c r="W33" s="20"/>
      <c r="Y33" s="20"/>
      <c r="AE33" s="20"/>
      <c r="AF33" s="20"/>
      <c r="AG33" s="20"/>
      <c r="AH33" s="20"/>
      <c r="AL33" s="23"/>
    </row>
    <row r="34" spans="23:38" ht="35.1" customHeight="1" x14ac:dyDescent="0.3">
      <c r="W34" s="20"/>
      <c r="Y34" s="20"/>
      <c r="AE34" s="20"/>
      <c r="AF34" s="20"/>
      <c r="AG34" s="20"/>
      <c r="AH34" s="20"/>
      <c r="AL34" s="23"/>
    </row>
    <row r="35" spans="23:38" ht="35.1" customHeight="1" x14ac:dyDescent="0.3">
      <c r="W35" s="20"/>
      <c r="Y35" s="20"/>
      <c r="AE35" s="20"/>
      <c r="AF35" s="20"/>
      <c r="AG35" s="20"/>
      <c r="AH35" s="20"/>
      <c r="AL35" s="23"/>
    </row>
    <row r="36" spans="23:38" ht="35.1" customHeight="1" x14ac:dyDescent="0.3">
      <c r="W36" s="20"/>
      <c r="Y36" s="20"/>
      <c r="AE36" s="20"/>
      <c r="AF36" s="20"/>
      <c r="AG36" s="20"/>
      <c r="AH36" s="20"/>
      <c r="AL36" s="23"/>
    </row>
    <row r="37" spans="23:38" ht="35.1" customHeight="1" x14ac:dyDescent="0.3">
      <c r="W37" s="20"/>
      <c r="Y37" s="20"/>
      <c r="AE37" s="20"/>
      <c r="AF37" s="20"/>
      <c r="AG37" s="20"/>
      <c r="AH37" s="20"/>
      <c r="AL37" s="23"/>
    </row>
    <row r="38" spans="23:38" ht="35.1" customHeight="1" x14ac:dyDescent="0.3">
      <c r="W38" s="20"/>
      <c r="Y38" s="20"/>
      <c r="AE38" s="20"/>
      <c r="AF38" s="20"/>
      <c r="AG38" s="20"/>
      <c r="AH38" s="20"/>
      <c r="AL38" s="23"/>
    </row>
    <row r="39" spans="23:38" ht="35.1" customHeight="1" x14ac:dyDescent="0.3">
      <c r="W39" s="20"/>
      <c r="Y39" s="20"/>
      <c r="AE39" s="20"/>
      <c r="AF39" s="20"/>
      <c r="AG39" s="20"/>
      <c r="AH39" s="20"/>
      <c r="AL39" s="23"/>
    </row>
    <row r="40" spans="23:38" ht="35.1" customHeight="1" x14ac:dyDescent="0.3">
      <c r="W40" s="20"/>
      <c r="Y40" s="20"/>
      <c r="AE40" s="20"/>
      <c r="AF40" s="20"/>
      <c r="AG40" s="20"/>
      <c r="AH40" s="20"/>
      <c r="AL40" s="23"/>
    </row>
    <row r="41" spans="23:38" ht="35.1" customHeight="1" x14ac:dyDescent="0.3">
      <c r="W41" s="20"/>
      <c r="Y41" s="20"/>
      <c r="AE41" s="20"/>
      <c r="AF41" s="20"/>
      <c r="AG41" s="20"/>
      <c r="AH41" s="20"/>
      <c r="AL41" s="23"/>
    </row>
    <row r="42" spans="23:38" ht="35.1" customHeight="1" x14ac:dyDescent="0.3">
      <c r="W42" s="20"/>
      <c r="Y42" s="20"/>
      <c r="AE42" s="20"/>
      <c r="AF42" s="20"/>
      <c r="AG42" s="20"/>
      <c r="AH42" s="20"/>
      <c r="AL42" s="23"/>
    </row>
    <row r="43" spans="23:38" ht="35.1" customHeight="1" x14ac:dyDescent="0.3">
      <c r="W43" s="20"/>
      <c r="Y43" s="20"/>
      <c r="AE43" s="20"/>
      <c r="AF43" s="20"/>
      <c r="AG43" s="20"/>
      <c r="AH43" s="20"/>
      <c r="AL43" s="23"/>
    </row>
    <row r="44" spans="23:38" ht="35.1" customHeight="1" x14ac:dyDescent="0.3">
      <c r="W44" s="20"/>
      <c r="Y44" s="20"/>
      <c r="AE44" s="20"/>
      <c r="AF44" s="20"/>
      <c r="AG44" s="20"/>
      <c r="AH44" s="20"/>
      <c r="AL44" s="23"/>
    </row>
    <row r="45" spans="23:38" ht="35.1" customHeight="1" x14ac:dyDescent="0.3">
      <c r="W45" s="20"/>
      <c r="Y45" s="20"/>
      <c r="AE45" s="20"/>
      <c r="AF45" s="20"/>
      <c r="AG45" s="20"/>
      <c r="AH45" s="20"/>
      <c r="AL45" s="23"/>
    </row>
    <row r="46" spans="23:38" ht="35.1" customHeight="1" x14ac:dyDescent="0.3">
      <c r="W46" s="20"/>
      <c r="Y46" s="20"/>
      <c r="AE46" s="20"/>
      <c r="AF46" s="20"/>
      <c r="AG46" s="20"/>
      <c r="AH46" s="20"/>
      <c r="AL46" s="23"/>
    </row>
    <row r="47" spans="23:38" ht="35.1" customHeight="1" x14ac:dyDescent="0.3">
      <c r="W47" s="20"/>
      <c r="Y47" s="20"/>
      <c r="AE47" s="20"/>
      <c r="AF47" s="20"/>
      <c r="AG47" s="20"/>
      <c r="AH47" s="20"/>
      <c r="AL47" s="23"/>
    </row>
    <row r="48" spans="23:38" ht="35.1" customHeight="1" x14ac:dyDescent="0.3">
      <c r="W48" s="20"/>
      <c r="Y48" s="20"/>
      <c r="AE48" s="20"/>
      <c r="AF48" s="20"/>
      <c r="AG48" s="20"/>
      <c r="AH48" s="20"/>
      <c r="AL48" s="23"/>
    </row>
    <row r="49" spans="23:38" ht="35.1" customHeight="1" x14ac:dyDescent="0.3">
      <c r="W49" s="20"/>
      <c r="Y49" s="20"/>
      <c r="AE49" s="20"/>
      <c r="AF49" s="20"/>
      <c r="AG49" s="20"/>
      <c r="AH49" s="20"/>
      <c r="AL49" s="23"/>
    </row>
    <row r="50" spans="23:38" ht="35.1" customHeight="1" x14ac:dyDescent="0.3">
      <c r="W50" s="20"/>
      <c r="Y50" s="20"/>
      <c r="AE50" s="20"/>
      <c r="AF50" s="20"/>
      <c r="AG50" s="20"/>
      <c r="AH50" s="20"/>
      <c r="AL50" s="23"/>
    </row>
    <row r="51" spans="23:38" ht="35.1" customHeight="1" x14ac:dyDescent="0.3">
      <c r="W51" s="20"/>
      <c r="Y51" s="20"/>
      <c r="AE51" s="20"/>
      <c r="AF51" s="20"/>
      <c r="AG51" s="20"/>
      <c r="AH51" s="20"/>
      <c r="AL51" s="23"/>
    </row>
    <row r="52" spans="23:38" ht="35.1" customHeight="1" x14ac:dyDescent="0.3">
      <c r="W52" s="20"/>
      <c r="Y52" s="20"/>
      <c r="AE52" s="20"/>
      <c r="AF52" s="20"/>
      <c r="AG52" s="20"/>
      <c r="AH52" s="20"/>
      <c r="AL52" s="23"/>
    </row>
    <row r="53" spans="23:38" ht="35.1" customHeight="1" x14ac:dyDescent="0.3">
      <c r="W53" s="20"/>
      <c r="Y53" s="20"/>
      <c r="AE53" s="20"/>
      <c r="AF53" s="20"/>
      <c r="AG53" s="20"/>
      <c r="AH53" s="20"/>
      <c r="AL53" s="23"/>
    </row>
    <row r="54" spans="23:38" ht="35.1" customHeight="1" x14ac:dyDescent="0.3">
      <c r="W54" s="20"/>
      <c r="Y54" s="20"/>
      <c r="AE54" s="20"/>
      <c r="AF54" s="20"/>
      <c r="AG54" s="20"/>
      <c r="AH54" s="20"/>
      <c r="AL54" s="23"/>
    </row>
    <row r="55" spans="23:38" ht="35.1" customHeight="1" x14ac:dyDescent="0.3">
      <c r="W55" s="20"/>
      <c r="Y55" s="20"/>
      <c r="AE55" s="20"/>
      <c r="AF55" s="20"/>
      <c r="AG55" s="20"/>
      <c r="AH55" s="20"/>
      <c r="AL55" s="23"/>
    </row>
    <row r="56" spans="23:38" ht="35.1" customHeight="1" x14ac:dyDescent="0.3">
      <c r="W56" s="20"/>
      <c r="Y56" s="20"/>
      <c r="AE56" s="20"/>
      <c r="AF56" s="20"/>
      <c r="AG56" s="20"/>
      <c r="AH56" s="20"/>
      <c r="AL56" s="23"/>
    </row>
    <row r="57" spans="23:38" ht="35.1" customHeight="1" x14ac:dyDescent="0.3">
      <c r="W57" s="20"/>
      <c r="Y57" s="20"/>
      <c r="AE57" s="20"/>
      <c r="AF57" s="20"/>
      <c r="AG57" s="20"/>
      <c r="AH57" s="20"/>
      <c r="AL57" s="23"/>
    </row>
    <row r="58" spans="23:38" ht="35.1" customHeight="1" x14ac:dyDescent="0.3">
      <c r="W58" s="20"/>
      <c r="Y58" s="20"/>
      <c r="AE58" s="20"/>
      <c r="AF58" s="20"/>
      <c r="AG58" s="20"/>
      <c r="AH58" s="20"/>
      <c r="AL58" s="23"/>
    </row>
    <row r="59" spans="23:38" ht="35.1" customHeight="1" x14ac:dyDescent="0.3">
      <c r="W59" s="20"/>
      <c r="Y59" s="20"/>
      <c r="AE59" s="20"/>
      <c r="AF59" s="20"/>
      <c r="AG59" s="20"/>
      <c r="AH59" s="20"/>
      <c r="AL59" s="23"/>
    </row>
    <row r="60" spans="23:38" ht="35.1" customHeight="1" x14ac:dyDescent="0.3">
      <c r="W60" s="20"/>
      <c r="Y60" s="20"/>
      <c r="AE60" s="20"/>
      <c r="AF60" s="20"/>
      <c r="AG60" s="20"/>
      <c r="AH60" s="20"/>
      <c r="AL60" s="23"/>
    </row>
    <row r="61" spans="23:38" ht="35.1" customHeight="1" x14ac:dyDescent="0.3">
      <c r="W61" s="20"/>
      <c r="Y61" s="20"/>
      <c r="AE61" s="20"/>
      <c r="AF61" s="20"/>
      <c r="AG61" s="20"/>
      <c r="AH61" s="20"/>
      <c r="AL61" s="23"/>
    </row>
    <row r="62" spans="23:38" ht="35.1" customHeight="1" x14ac:dyDescent="0.3">
      <c r="W62" s="20"/>
      <c r="Y62" s="20"/>
      <c r="AE62" s="20"/>
      <c r="AF62" s="20"/>
      <c r="AG62" s="20"/>
      <c r="AH62" s="20"/>
      <c r="AL62" s="23"/>
    </row>
    <row r="63" spans="23:38" ht="35.1" customHeight="1" x14ac:dyDescent="0.3">
      <c r="W63" s="20"/>
      <c r="Y63" s="20"/>
      <c r="AE63" s="20"/>
      <c r="AF63" s="20"/>
      <c r="AG63" s="20"/>
      <c r="AH63" s="20"/>
      <c r="AL63" s="23"/>
    </row>
    <row r="64" spans="23:38" ht="35.1" customHeight="1" x14ac:dyDescent="0.3">
      <c r="W64" s="20"/>
      <c r="Y64" s="20"/>
      <c r="AE64" s="20"/>
      <c r="AF64" s="20"/>
      <c r="AG64" s="20"/>
      <c r="AH64" s="20"/>
      <c r="AL64" s="23"/>
    </row>
    <row r="65" spans="23:38" ht="35.1" customHeight="1" x14ac:dyDescent="0.3">
      <c r="W65" s="20"/>
      <c r="Y65" s="20"/>
      <c r="AE65" s="20"/>
      <c r="AF65" s="20"/>
      <c r="AG65" s="20"/>
      <c r="AH65" s="20"/>
      <c r="AL65" s="23"/>
    </row>
    <row r="66" spans="23:38" ht="35.1" customHeight="1" x14ac:dyDescent="0.3">
      <c r="W66" s="20"/>
      <c r="Y66" s="20"/>
      <c r="AE66" s="20"/>
      <c r="AF66" s="20"/>
      <c r="AG66" s="20"/>
      <c r="AH66" s="20"/>
      <c r="AL66" s="23"/>
    </row>
    <row r="67" spans="23:38" ht="35.1" customHeight="1" x14ac:dyDescent="0.3">
      <c r="W67" s="20"/>
      <c r="Y67" s="20"/>
      <c r="AE67" s="20"/>
      <c r="AF67" s="20"/>
      <c r="AG67" s="20"/>
      <c r="AH67" s="20"/>
      <c r="AL67" s="23"/>
    </row>
    <row r="68" spans="23:38" ht="35.1" customHeight="1" x14ac:dyDescent="0.3">
      <c r="W68" s="20"/>
      <c r="Y68" s="20"/>
      <c r="AE68" s="20"/>
      <c r="AF68" s="20"/>
      <c r="AG68" s="20"/>
      <c r="AH68" s="20"/>
      <c r="AL68" s="23"/>
    </row>
    <row r="69" spans="23:38" ht="35.1" customHeight="1" x14ac:dyDescent="0.3">
      <c r="W69" s="20"/>
      <c r="Y69" s="20"/>
      <c r="AE69" s="20"/>
      <c r="AF69" s="20"/>
      <c r="AG69" s="20"/>
      <c r="AH69" s="20"/>
      <c r="AL69" s="23"/>
    </row>
    <row r="70" spans="23:38" ht="35.1" customHeight="1" x14ac:dyDescent="0.3">
      <c r="W70" s="20"/>
      <c r="Y70" s="20"/>
      <c r="AE70" s="20"/>
      <c r="AF70" s="20"/>
      <c r="AG70" s="20"/>
      <c r="AH70" s="20"/>
      <c r="AL70" s="23"/>
    </row>
    <row r="71" spans="23:38" ht="35.1" customHeight="1" x14ac:dyDescent="0.3">
      <c r="W71" s="20"/>
      <c r="Y71" s="20"/>
      <c r="AE71" s="20"/>
      <c r="AF71" s="20"/>
      <c r="AG71" s="20"/>
      <c r="AH71" s="20"/>
      <c r="AL71" s="23"/>
    </row>
    <row r="72" spans="23:38" ht="35.1" customHeight="1" x14ac:dyDescent="0.3">
      <c r="W72" s="20"/>
      <c r="Y72" s="20"/>
      <c r="AE72" s="20"/>
      <c r="AF72" s="20"/>
      <c r="AG72" s="20"/>
      <c r="AH72" s="20"/>
      <c r="AL72" s="23"/>
    </row>
    <row r="73" spans="23:38" ht="35.1" customHeight="1" x14ac:dyDescent="0.3">
      <c r="W73" s="20"/>
      <c r="Y73" s="20"/>
      <c r="AE73" s="20"/>
      <c r="AF73" s="20"/>
      <c r="AG73" s="20"/>
      <c r="AH73" s="20"/>
      <c r="AL73" s="23"/>
    </row>
    <row r="74" spans="23:38" ht="35.1" customHeight="1" x14ac:dyDescent="0.3">
      <c r="W74" s="20"/>
      <c r="Y74" s="20"/>
      <c r="AE74" s="20"/>
      <c r="AF74" s="20"/>
      <c r="AG74" s="20"/>
      <c r="AH74" s="20"/>
      <c r="AL74" s="23"/>
    </row>
    <row r="75" spans="23:38" ht="35.1" customHeight="1" x14ac:dyDescent="0.3">
      <c r="W75" s="20"/>
      <c r="Y75" s="20"/>
      <c r="AE75" s="20"/>
      <c r="AF75" s="20"/>
      <c r="AG75" s="20"/>
      <c r="AH75" s="20"/>
      <c r="AL75" s="23"/>
    </row>
    <row r="76" spans="23:38" ht="35.1" customHeight="1" x14ac:dyDescent="0.3">
      <c r="W76" s="20"/>
      <c r="Y76" s="20"/>
      <c r="AE76" s="20"/>
      <c r="AF76" s="20"/>
      <c r="AG76" s="20"/>
      <c r="AH76" s="20"/>
      <c r="AL76" s="23"/>
    </row>
    <row r="77" spans="23:38" ht="35.1" customHeight="1" x14ac:dyDescent="0.3">
      <c r="W77" s="20"/>
      <c r="Y77" s="20"/>
      <c r="AE77" s="20"/>
      <c r="AF77" s="20"/>
      <c r="AG77" s="20"/>
      <c r="AH77" s="20"/>
      <c r="AL77" s="23"/>
    </row>
    <row r="78" spans="23:38" ht="35.1" customHeight="1" x14ac:dyDescent="0.3">
      <c r="W78" s="20"/>
      <c r="Y78" s="20"/>
      <c r="AE78" s="20"/>
      <c r="AF78" s="20"/>
      <c r="AG78" s="20"/>
      <c r="AH78" s="20"/>
      <c r="AL78" s="23"/>
    </row>
    <row r="79" spans="23:38" ht="35.1" customHeight="1" x14ac:dyDescent="0.3">
      <c r="W79" s="20"/>
      <c r="Y79" s="20"/>
      <c r="AE79" s="20"/>
      <c r="AF79" s="20"/>
      <c r="AG79" s="20"/>
      <c r="AH79" s="20"/>
      <c r="AL79" s="23"/>
    </row>
    <row r="80" spans="23:38" ht="35.1" customHeight="1" x14ac:dyDescent="0.3">
      <c r="W80" s="20"/>
      <c r="Y80" s="20"/>
      <c r="AE80" s="20"/>
      <c r="AF80" s="20"/>
      <c r="AG80" s="20"/>
      <c r="AH80" s="20"/>
      <c r="AL80" s="23"/>
    </row>
    <row r="81" spans="23:38" ht="35.1" customHeight="1" x14ac:dyDescent="0.3">
      <c r="W81" s="20"/>
      <c r="Y81" s="20"/>
      <c r="AE81" s="20"/>
      <c r="AF81" s="20"/>
      <c r="AG81" s="20"/>
      <c r="AH81" s="20"/>
      <c r="AL81" s="23"/>
    </row>
    <row r="82" spans="23:38" ht="35.1" customHeight="1" x14ac:dyDescent="0.3">
      <c r="W82" s="20"/>
      <c r="Y82" s="20"/>
      <c r="AE82" s="20"/>
      <c r="AF82" s="20"/>
      <c r="AG82" s="20"/>
      <c r="AH82" s="20"/>
      <c r="AL82" s="23"/>
    </row>
    <row r="83" spans="23:38" ht="35.1" customHeight="1" x14ac:dyDescent="0.3">
      <c r="W83" s="20"/>
      <c r="Y83" s="20"/>
      <c r="AE83" s="20"/>
      <c r="AF83" s="20"/>
      <c r="AG83" s="20"/>
      <c r="AH83" s="20"/>
      <c r="AL83" s="23"/>
    </row>
    <row r="84" spans="23:38" ht="35.1" customHeight="1" x14ac:dyDescent="0.3">
      <c r="W84" s="20"/>
      <c r="Y84" s="20"/>
      <c r="AE84" s="20"/>
      <c r="AF84" s="20"/>
      <c r="AG84" s="20"/>
      <c r="AH84" s="20"/>
      <c r="AL84" s="23"/>
    </row>
    <row r="85" spans="23:38" ht="35.1" customHeight="1" x14ac:dyDescent="0.3">
      <c r="W85" s="20"/>
      <c r="Y85" s="20"/>
      <c r="AE85" s="20"/>
      <c r="AF85" s="20"/>
      <c r="AG85" s="20"/>
      <c r="AH85" s="20"/>
      <c r="AL85" s="23"/>
    </row>
    <row r="86" spans="23:38" ht="35.1" customHeight="1" x14ac:dyDescent="0.3">
      <c r="W86" s="20"/>
      <c r="Y86" s="20"/>
      <c r="AE86" s="20"/>
      <c r="AF86" s="20"/>
      <c r="AG86" s="20"/>
      <c r="AH86" s="20"/>
      <c r="AL86" s="23"/>
    </row>
    <row r="87" spans="23:38" ht="35.1" customHeight="1" x14ac:dyDescent="0.3">
      <c r="W87" s="20"/>
      <c r="Y87" s="20"/>
      <c r="AE87" s="20"/>
      <c r="AF87" s="20"/>
      <c r="AG87" s="20"/>
      <c r="AH87" s="20"/>
      <c r="AL87" s="23"/>
    </row>
    <row r="88" spans="23:38" ht="35.1" customHeight="1" x14ac:dyDescent="0.3">
      <c r="W88" s="20"/>
      <c r="Y88" s="20"/>
      <c r="AE88" s="20"/>
      <c r="AF88" s="20"/>
      <c r="AG88" s="20"/>
      <c r="AH88" s="20"/>
      <c r="AL88" s="23"/>
    </row>
    <row r="89" spans="23:38" ht="35.1" customHeight="1" x14ac:dyDescent="0.3">
      <c r="W89" s="20"/>
      <c r="Y89" s="20"/>
      <c r="AE89" s="20"/>
      <c r="AF89" s="20"/>
      <c r="AG89" s="20"/>
      <c r="AH89" s="20"/>
      <c r="AL89" s="23"/>
    </row>
    <row r="90" spans="23:38" ht="35.1" customHeight="1" x14ac:dyDescent="0.3">
      <c r="W90" s="20"/>
      <c r="Y90" s="20"/>
      <c r="AE90" s="20"/>
      <c r="AF90" s="20"/>
      <c r="AG90" s="20"/>
      <c r="AH90" s="20"/>
      <c r="AL90" s="23"/>
    </row>
    <row r="91" spans="23:38" ht="35.1" customHeight="1" x14ac:dyDescent="0.3">
      <c r="W91" s="20"/>
      <c r="Y91" s="20"/>
      <c r="AE91" s="20"/>
      <c r="AF91" s="20"/>
      <c r="AG91" s="20"/>
      <c r="AH91" s="20"/>
      <c r="AL91" s="23"/>
    </row>
    <row r="92" spans="23:38" ht="35.1" customHeight="1" x14ac:dyDescent="0.3">
      <c r="W92" s="20"/>
      <c r="Y92" s="20"/>
      <c r="AE92" s="20"/>
      <c r="AF92" s="20"/>
      <c r="AG92" s="20"/>
      <c r="AH92" s="20"/>
      <c r="AL92" s="23"/>
    </row>
    <row r="93" spans="23:38" ht="35.1" customHeight="1" x14ac:dyDescent="0.3">
      <c r="W93" s="20"/>
      <c r="Y93" s="20"/>
      <c r="AE93" s="20"/>
      <c r="AF93" s="20"/>
      <c r="AG93" s="20"/>
      <c r="AH93" s="20"/>
      <c r="AL93" s="23"/>
    </row>
    <row r="94" spans="23:38" ht="35.1" customHeight="1" x14ac:dyDescent="0.3">
      <c r="W94" s="20"/>
      <c r="Y94" s="20"/>
      <c r="AE94" s="20"/>
      <c r="AF94" s="20"/>
      <c r="AG94" s="20"/>
      <c r="AH94" s="20"/>
      <c r="AL94" s="23"/>
    </row>
    <row r="95" spans="23:38" ht="35.1" customHeight="1" x14ac:dyDescent="0.3">
      <c r="W95" s="20"/>
      <c r="Y95" s="20"/>
      <c r="AE95" s="20"/>
      <c r="AF95" s="20"/>
      <c r="AG95" s="20"/>
      <c r="AH95" s="20"/>
      <c r="AL95" s="23"/>
    </row>
    <row r="96" spans="23:38" ht="35.1" customHeight="1" x14ac:dyDescent="0.3">
      <c r="W96" s="20"/>
      <c r="Y96" s="20"/>
      <c r="AE96" s="20"/>
      <c r="AF96" s="20"/>
      <c r="AG96" s="20"/>
      <c r="AH96" s="20"/>
      <c r="AL96" s="23"/>
    </row>
    <row r="97" spans="23:38" ht="35.1" customHeight="1" x14ac:dyDescent="0.3">
      <c r="W97" s="20"/>
      <c r="Y97" s="20"/>
      <c r="AE97" s="20"/>
      <c r="AF97" s="20"/>
      <c r="AG97" s="20"/>
      <c r="AH97" s="20"/>
      <c r="AL97" s="23"/>
    </row>
    <row r="98" spans="23:38" ht="35.1" customHeight="1" x14ac:dyDescent="0.3">
      <c r="W98" s="20"/>
      <c r="Y98" s="20"/>
      <c r="AE98" s="20"/>
      <c r="AF98" s="20"/>
      <c r="AG98" s="20"/>
      <c r="AH98" s="20"/>
      <c r="AL98" s="23"/>
    </row>
    <row r="99" spans="23:38" ht="35.1" customHeight="1" x14ac:dyDescent="0.3">
      <c r="W99" s="20"/>
      <c r="Y99" s="20"/>
      <c r="AE99" s="20"/>
      <c r="AF99" s="20"/>
      <c r="AG99" s="20"/>
      <c r="AH99" s="20"/>
      <c r="AL99" s="23"/>
    </row>
    <row r="100" spans="23:38" ht="35.1" customHeight="1" x14ac:dyDescent="0.3">
      <c r="W100" s="20"/>
      <c r="Y100" s="20"/>
      <c r="AE100" s="20"/>
      <c r="AF100" s="20"/>
      <c r="AG100" s="20"/>
      <c r="AH100" s="20"/>
      <c r="AL100" s="23"/>
    </row>
    <row r="101" spans="23:38" ht="35.1" customHeight="1" x14ac:dyDescent="0.3">
      <c r="W101" s="20"/>
      <c r="Y101" s="20"/>
      <c r="AE101" s="20"/>
      <c r="AF101" s="20"/>
      <c r="AG101" s="20"/>
      <c r="AH101" s="20"/>
      <c r="AL101" s="23"/>
    </row>
    <row r="102" spans="23:38" ht="35.1" customHeight="1" x14ac:dyDescent="0.3">
      <c r="W102" s="20"/>
      <c r="Y102" s="20"/>
      <c r="AE102" s="20"/>
      <c r="AF102" s="20"/>
      <c r="AG102" s="20"/>
      <c r="AH102" s="20"/>
      <c r="AL102" s="23"/>
    </row>
    <row r="103" spans="23:38" ht="35.1" customHeight="1" x14ac:dyDescent="0.3">
      <c r="W103" s="20"/>
      <c r="Y103" s="20"/>
      <c r="AE103" s="20"/>
      <c r="AF103" s="20"/>
      <c r="AG103" s="20"/>
      <c r="AH103" s="20"/>
      <c r="AL103" s="23"/>
    </row>
    <row r="104" spans="23:38" ht="35.1" customHeight="1" x14ac:dyDescent="0.3">
      <c r="W104" s="20"/>
      <c r="Y104" s="20"/>
      <c r="AE104" s="20"/>
      <c r="AF104" s="20"/>
      <c r="AG104" s="20"/>
      <c r="AH104" s="20"/>
      <c r="AL104" s="23"/>
    </row>
    <row r="105" spans="23:38" ht="35.1" customHeight="1" x14ac:dyDescent="0.3">
      <c r="W105" s="20"/>
      <c r="Y105" s="20"/>
      <c r="AE105" s="20"/>
      <c r="AF105" s="20"/>
      <c r="AG105" s="20"/>
      <c r="AH105" s="20"/>
      <c r="AL105" s="23"/>
    </row>
    <row r="106" spans="23:38" ht="35.1" customHeight="1" x14ac:dyDescent="0.3">
      <c r="W106" s="20"/>
      <c r="Y106" s="20"/>
      <c r="AE106" s="20"/>
      <c r="AF106" s="20"/>
      <c r="AG106" s="20"/>
      <c r="AH106" s="20"/>
      <c r="AL106" s="23"/>
    </row>
    <row r="107" spans="23:38" ht="35.1" customHeight="1" x14ac:dyDescent="0.3">
      <c r="W107" s="20"/>
      <c r="Y107" s="20"/>
      <c r="AE107" s="20"/>
      <c r="AF107" s="20"/>
      <c r="AG107" s="20"/>
      <c r="AH107" s="20"/>
      <c r="AL107" s="23"/>
    </row>
    <row r="108" spans="23:38" ht="35.1" customHeight="1" x14ac:dyDescent="0.3">
      <c r="W108" s="20"/>
      <c r="Y108" s="20"/>
      <c r="AE108" s="20"/>
      <c r="AF108" s="20"/>
      <c r="AG108" s="20"/>
      <c r="AH108" s="20"/>
      <c r="AL108" s="23"/>
    </row>
    <row r="109" spans="23:38" ht="35.1" customHeight="1" x14ac:dyDescent="0.3">
      <c r="W109" s="20"/>
      <c r="Y109" s="20"/>
      <c r="AE109" s="20"/>
      <c r="AF109" s="20"/>
      <c r="AG109" s="20"/>
      <c r="AH109" s="20"/>
      <c r="AL109" s="23"/>
    </row>
    <row r="110" spans="23:38" ht="35.1" customHeight="1" x14ac:dyDescent="0.3">
      <c r="W110" s="20"/>
      <c r="Y110" s="20"/>
      <c r="AE110" s="20"/>
      <c r="AF110" s="20"/>
      <c r="AG110" s="20"/>
      <c r="AH110" s="20"/>
      <c r="AL110" s="23"/>
    </row>
    <row r="111" spans="23:38" ht="35.1" customHeight="1" x14ac:dyDescent="0.3">
      <c r="W111" s="20"/>
      <c r="Y111" s="20"/>
      <c r="AE111" s="20"/>
      <c r="AF111" s="20"/>
      <c r="AG111" s="20"/>
      <c r="AH111" s="20"/>
      <c r="AL111" s="23"/>
    </row>
    <row r="112" spans="23:38" ht="35.1" customHeight="1" x14ac:dyDescent="0.3">
      <c r="W112" s="20"/>
      <c r="Y112" s="20"/>
      <c r="AE112" s="20"/>
      <c r="AF112" s="20"/>
      <c r="AG112" s="20"/>
      <c r="AH112" s="20"/>
      <c r="AL112" s="23"/>
    </row>
    <row r="113" spans="23:38" ht="35.1" customHeight="1" x14ac:dyDescent="0.3">
      <c r="W113" s="20"/>
      <c r="Y113" s="20"/>
      <c r="AE113" s="20"/>
      <c r="AF113" s="20"/>
      <c r="AG113" s="20"/>
      <c r="AH113" s="20"/>
      <c r="AL113" s="23"/>
    </row>
    <row r="114" spans="23:38" ht="35.1" customHeight="1" x14ac:dyDescent="0.3">
      <c r="W114" s="20"/>
      <c r="Y114" s="20"/>
      <c r="AE114" s="20"/>
      <c r="AF114" s="20"/>
      <c r="AG114" s="20"/>
      <c r="AH114" s="20"/>
      <c r="AL114" s="23"/>
    </row>
    <row r="115" spans="23:38" ht="35.1" customHeight="1" x14ac:dyDescent="0.3">
      <c r="W115" s="20"/>
      <c r="Y115" s="20"/>
      <c r="AE115" s="20"/>
      <c r="AF115" s="20"/>
      <c r="AG115" s="20"/>
      <c r="AH115" s="20"/>
      <c r="AL115" s="23"/>
    </row>
    <row r="116" spans="23:38" ht="35.1" customHeight="1" x14ac:dyDescent="0.3">
      <c r="W116" s="20"/>
      <c r="Y116" s="20"/>
      <c r="AE116" s="20"/>
      <c r="AF116" s="20"/>
      <c r="AG116" s="20"/>
      <c r="AH116" s="20"/>
      <c r="AL116" s="23"/>
    </row>
    <row r="117" spans="23:38" ht="35.1" customHeight="1" x14ac:dyDescent="0.3">
      <c r="W117" s="20"/>
      <c r="Y117" s="20"/>
      <c r="AE117" s="20"/>
      <c r="AF117" s="20"/>
      <c r="AG117" s="20"/>
      <c r="AH117" s="20"/>
      <c r="AL117" s="23"/>
    </row>
    <row r="118" spans="23:38" ht="35.1" customHeight="1" x14ac:dyDescent="0.3">
      <c r="W118" s="20"/>
      <c r="Y118" s="20"/>
      <c r="AE118" s="20"/>
      <c r="AF118" s="20"/>
      <c r="AG118" s="20"/>
      <c r="AH118" s="20"/>
      <c r="AL118" s="23"/>
    </row>
    <row r="119" spans="23:38" ht="35.1" customHeight="1" x14ac:dyDescent="0.3">
      <c r="W119" s="20"/>
      <c r="Y119" s="20"/>
      <c r="AE119" s="20"/>
      <c r="AF119" s="20"/>
      <c r="AG119" s="20"/>
      <c r="AH119" s="20"/>
      <c r="AL119" s="23"/>
    </row>
    <row r="120" spans="23:38" ht="35.1" customHeight="1" x14ac:dyDescent="0.3">
      <c r="W120" s="20"/>
      <c r="Y120" s="20"/>
      <c r="AE120" s="20"/>
      <c r="AF120" s="20"/>
      <c r="AG120" s="20"/>
      <c r="AH120" s="20"/>
      <c r="AL120" s="23"/>
    </row>
    <row r="121" spans="23:38" ht="35.1" customHeight="1" x14ac:dyDescent="0.3">
      <c r="W121" s="20"/>
      <c r="Y121" s="20"/>
      <c r="AE121" s="20"/>
      <c r="AF121" s="20"/>
      <c r="AG121" s="20"/>
      <c r="AH121" s="20"/>
      <c r="AL121" s="23"/>
    </row>
    <row r="122" spans="23:38" ht="35.1" customHeight="1" x14ac:dyDescent="0.3">
      <c r="W122" s="20"/>
      <c r="Y122" s="20"/>
      <c r="AE122" s="20"/>
      <c r="AF122" s="20"/>
      <c r="AG122" s="20"/>
      <c r="AH122" s="20"/>
      <c r="AL122" s="23"/>
    </row>
    <row r="123" spans="23:38" ht="35.1" customHeight="1" x14ac:dyDescent="0.3">
      <c r="W123" s="20"/>
      <c r="Y123" s="20"/>
      <c r="AE123" s="20"/>
      <c r="AF123" s="20"/>
      <c r="AG123" s="20"/>
      <c r="AH123" s="20"/>
      <c r="AL123" s="23"/>
    </row>
    <row r="124" spans="23:38" ht="35.1" customHeight="1" x14ac:dyDescent="0.3">
      <c r="W124" s="20"/>
      <c r="Y124" s="20"/>
      <c r="AE124" s="20"/>
      <c r="AF124" s="20"/>
      <c r="AG124" s="20"/>
      <c r="AH124" s="20"/>
      <c r="AL124" s="23"/>
    </row>
    <row r="125" spans="23:38" ht="35.1" customHeight="1" x14ac:dyDescent="0.3">
      <c r="W125" s="20"/>
      <c r="Y125" s="20"/>
      <c r="AE125" s="20"/>
      <c r="AF125" s="20"/>
      <c r="AG125" s="20"/>
      <c r="AH125" s="20"/>
      <c r="AL125" s="23"/>
    </row>
    <row r="126" spans="23:38" ht="35.1" customHeight="1" x14ac:dyDescent="0.3">
      <c r="W126" s="20"/>
      <c r="Y126" s="20"/>
      <c r="AE126" s="20"/>
      <c r="AF126" s="20"/>
      <c r="AG126" s="20"/>
      <c r="AH126" s="20"/>
      <c r="AL126" s="23"/>
    </row>
    <row r="127" spans="23:38" ht="35.1" customHeight="1" x14ac:dyDescent="0.3">
      <c r="W127" s="20"/>
      <c r="Y127" s="20"/>
      <c r="AE127" s="20"/>
      <c r="AF127" s="20"/>
      <c r="AG127" s="20"/>
      <c r="AH127" s="20"/>
      <c r="AL127" s="23"/>
    </row>
    <row r="128" spans="23:38" ht="35.1" customHeight="1" x14ac:dyDescent="0.3">
      <c r="W128" s="20"/>
      <c r="Y128" s="20"/>
      <c r="AE128" s="20"/>
      <c r="AF128" s="20"/>
      <c r="AG128" s="20"/>
      <c r="AH128" s="20"/>
      <c r="AL128" s="23"/>
    </row>
    <row r="129" spans="23:38" ht="35.1" customHeight="1" x14ac:dyDescent="0.3">
      <c r="W129" s="20"/>
      <c r="Y129" s="20"/>
      <c r="AE129" s="20"/>
      <c r="AF129" s="20"/>
      <c r="AG129" s="20"/>
      <c r="AH129" s="20"/>
      <c r="AL129" s="23"/>
    </row>
    <row r="130" spans="23:38" ht="35.1" customHeight="1" x14ac:dyDescent="0.3">
      <c r="W130" s="20"/>
      <c r="Y130" s="20"/>
      <c r="AE130" s="20"/>
      <c r="AF130" s="20"/>
      <c r="AG130" s="20"/>
      <c r="AH130" s="20"/>
      <c r="AL130" s="23"/>
    </row>
    <row r="131" spans="23:38" ht="35.1" customHeight="1" x14ac:dyDescent="0.3">
      <c r="W131" s="20"/>
      <c r="Y131" s="20"/>
      <c r="AE131" s="20"/>
      <c r="AF131" s="20"/>
      <c r="AG131" s="20"/>
      <c r="AH131" s="20"/>
      <c r="AL131" s="23"/>
    </row>
    <row r="132" spans="23:38" ht="35.1" customHeight="1" x14ac:dyDescent="0.3">
      <c r="W132" s="20"/>
      <c r="Y132" s="20"/>
      <c r="AE132" s="20"/>
      <c r="AF132" s="20"/>
      <c r="AG132" s="20"/>
      <c r="AH132" s="20"/>
      <c r="AL132" s="23"/>
    </row>
    <row r="133" spans="23:38" ht="35.1" customHeight="1" x14ac:dyDescent="0.3">
      <c r="W133" s="20"/>
      <c r="Y133" s="20"/>
      <c r="AE133" s="20"/>
      <c r="AF133" s="20"/>
      <c r="AG133" s="20"/>
      <c r="AH133" s="20"/>
      <c r="AL133" s="23"/>
    </row>
    <row r="134" spans="23:38" ht="35.1" customHeight="1" x14ac:dyDescent="0.3">
      <c r="W134" s="20"/>
      <c r="Y134" s="20"/>
      <c r="AE134" s="20"/>
      <c r="AF134" s="20"/>
      <c r="AG134" s="20"/>
      <c r="AH134" s="20"/>
      <c r="AL134" s="23"/>
    </row>
    <row r="135" spans="23:38" ht="35.1" customHeight="1" x14ac:dyDescent="0.3">
      <c r="W135" s="20"/>
      <c r="Y135" s="20"/>
      <c r="AE135" s="20"/>
      <c r="AF135" s="20"/>
      <c r="AG135" s="20"/>
      <c r="AH135" s="20"/>
      <c r="AL135" s="23"/>
    </row>
    <row r="136" spans="23:38" ht="35.1" customHeight="1" x14ac:dyDescent="0.3">
      <c r="W136" s="20"/>
      <c r="Y136" s="20"/>
      <c r="AE136" s="20"/>
      <c r="AF136" s="20"/>
      <c r="AG136" s="20"/>
      <c r="AH136" s="20"/>
      <c r="AL136" s="23"/>
    </row>
    <row r="137" spans="23:38" ht="35.1" customHeight="1" x14ac:dyDescent="0.3">
      <c r="W137" s="20"/>
      <c r="Y137" s="20"/>
      <c r="AE137" s="20"/>
      <c r="AF137" s="20"/>
      <c r="AG137" s="20"/>
      <c r="AH137" s="20"/>
      <c r="AL137" s="23"/>
    </row>
    <row r="138" spans="23:38" ht="35.1" customHeight="1" x14ac:dyDescent="0.3">
      <c r="W138" s="20"/>
      <c r="Y138" s="20"/>
      <c r="AE138" s="20"/>
      <c r="AF138" s="20"/>
      <c r="AG138" s="20"/>
      <c r="AH138" s="20"/>
      <c r="AL138" s="23"/>
    </row>
    <row r="139" spans="23:38" ht="35.1" customHeight="1" x14ac:dyDescent="0.3">
      <c r="W139" s="20"/>
      <c r="Y139" s="20"/>
      <c r="AE139" s="20"/>
      <c r="AF139" s="20"/>
      <c r="AG139" s="20"/>
      <c r="AH139" s="20"/>
      <c r="AL139" s="23"/>
    </row>
    <row r="140" spans="23:38" ht="35.1" customHeight="1" x14ac:dyDescent="0.3">
      <c r="W140" s="20"/>
      <c r="Y140" s="20"/>
      <c r="AE140" s="20"/>
      <c r="AF140" s="20"/>
      <c r="AG140" s="20"/>
      <c r="AH140" s="20"/>
      <c r="AL140" s="23"/>
    </row>
    <row r="141" spans="23:38" ht="35.1" customHeight="1" x14ac:dyDescent="0.3">
      <c r="W141" s="20"/>
      <c r="Y141" s="20"/>
      <c r="AE141" s="20"/>
      <c r="AF141" s="20"/>
      <c r="AG141" s="20"/>
      <c r="AH141" s="20"/>
      <c r="AL141" s="23"/>
    </row>
    <row r="142" spans="23:38" ht="35.1" customHeight="1" x14ac:dyDescent="0.3">
      <c r="W142" s="20"/>
      <c r="Y142" s="20"/>
      <c r="AE142" s="20"/>
      <c r="AF142" s="20"/>
      <c r="AG142" s="20"/>
      <c r="AH142" s="20"/>
      <c r="AL142" s="23"/>
    </row>
    <row r="143" spans="23:38" ht="35.1" customHeight="1" x14ac:dyDescent="0.3">
      <c r="W143" s="20"/>
      <c r="Y143" s="20"/>
      <c r="AE143" s="20"/>
      <c r="AF143" s="20"/>
      <c r="AG143" s="20"/>
      <c r="AH143" s="20"/>
      <c r="AL143" s="23"/>
    </row>
    <row r="144" spans="23:38" ht="35.1" customHeight="1" x14ac:dyDescent="0.3">
      <c r="W144" s="20"/>
      <c r="Y144" s="20"/>
      <c r="AE144" s="20"/>
      <c r="AF144" s="20"/>
      <c r="AG144" s="20"/>
      <c r="AH144" s="20"/>
      <c r="AL144" s="23"/>
    </row>
    <row r="145" spans="23:38" ht="35.1" customHeight="1" x14ac:dyDescent="0.3">
      <c r="W145" s="20"/>
      <c r="Y145" s="20"/>
      <c r="AE145" s="20"/>
      <c r="AF145" s="20"/>
      <c r="AG145" s="20"/>
      <c r="AH145" s="20"/>
      <c r="AL145" s="23"/>
    </row>
    <row r="146" spans="23:38" ht="35.1" customHeight="1" x14ac:dyDescent="0.3">
      <c r="W146" s="20"/>
      <c r="Y146" s="20"/>
      <c r="AE146" s="20"/>
      <c r="AF146" s="20"/>
      <c r="AG146" s="20"/>
      <c r="AH146" s="20"/>
      <c r="AL146" s="23"/>
    </row>
    <row r="147" spans="23:38" ht="35.1" customHeight="1" x14ac:dyDescent="0.3">
      <c r="W147" s="20"/>
      <c r="Y147" s="20"/>
      <c r="AE147" s="20"/>
      <c r="AF147" s="20"/>
      <c r="AG147" s="20"/>
      <c r="AH147" s="20"/>
      <c r="AL147" s="23"/>
    </row>
    <row r="148" spans="23:38" ht="35.1" customHeight="1" x14ac:dyDescent="0.3">
      <c r="W148" s="20"/>
      <c r="Y148" s="20"/>
      <c r="AE148" s="20"/>
      <c r="AF148" s="20"/>
      <c r="AG148" s="20"/>
      <c r="AH148" s="20"/>
      <c r="AL148" s="23"/>
    </row>
    <row r="149" spans="23:38" ht="35.1" customHeight="1" x14ac:dyDescent="0.3">
      <c r="W149" s="20"/>
      <c r="Y149" s="20"/>
      <c r="AE149" s="20"/>
      <c r="AF149" s="20"/>
      <c r="AG149" s="20"/>
      <c r="AH149" s="20"/>
      <c r="AL149" s="23"/>
    </row>
    <row r="150" spans="23:38" ht="35.1" customHeight="1" x14ac:dyDescent="0.3">
      <c r="W150" s="20"/>
      <c r="Y150" s="20"/>
      <c r="AE150" s="20"/>
      <c r="AF150" s="20"/>
      <c r="AG150" s="20"/>
      <c r="AH150" s="20"/>
      <c r="AL150" s="23"/>
    </row>
    <row r="151" spans="23:38" ht="35.1" customHeight="1" x14ac:dyDescent="0.3">
      <c r="W151" s="20"/>
      <c r="Y151" s="20"/>
      <c r="AE151" s="20"/>
      <c r="AF151" s="20"/>
      <c r="AG151" s="20"/>
      <c r="AH151" s="20"/>
      <c r="AL151" s="23"/>
    </row>
    <row r="152" spans="23:38" ht="35.1" customHeight="1" x14ac:dyDescent="0.3">
      <c r="W152" s="20"/>
      <c r="Y152" s="20"/>
      <c r="AE152" s="20"/>
      <c r="AF152" s="20"/>
      <c r="AG152" s="20"/>
      <c r="AH152" s="20"/>
      <c r="AL152" s="23"/>
    </row>
    <row r="153" spans="23:38" ht="35.1" customHeight="1" x14ac:dyDescent="0.3">
      <c r="W153" s="20"/>
      <c r="Y153" s="20"/>
      <c r="AE153" s="20"/>
      <c r="AF153" s="20"/>
      <c r="AG153" s="20"/>
      <c r="AH153" s="20"/>
      <c r="AL153" s="23"/>
    </row>
    <row r="154" spans="23:38" ht="35.1" customHeight="1" x14ac:dyDescent="0.3">
      <c r="W154" s="20"/>
      <c r="Y154" s="20"/>
      <c r="AE154" s="20"/>
      <c r="AF154" s="20"/>
      <c r="AG154" s="20"/>
      <c r="AH154" s="20"/>
      <c r="AL154" s="23"/>
    </row>
    <row r="155" spans="23:38" ht="35.1" customHeight="1" x14ac:dyDescent="0.3">
      <c r="W155" s="20"/>
      <c r="Y155" s="20"/>
      <c r="AE155" s="20"/>
      <c r="AF155" s="20"/>
      <c r="AG155" s="20"/>
      <c r="AH155" s="20"/>
      <c r="AL155" s="23"/>
    </row>
    <row r="156" spans="23:38" ht="35.1" customHeight="1" x14ac:dyDescent="0.3">
      <c r="W156" s="20"/>
      <c r="Y156" s="20"/>
      <c r="AE156" s="20"/>
      <c r="AF156" s="20"/>
      <c r="AG156" s="20"/>
      <c r="AH156" s="20"/>
      <c r="AL156" s="23"/>
    </row>
    <row r="157" spans="23:38" ht="35.1" customHeight="1" x14ac:dyDescent="0.3">
      <c r="W157" s="20"/>
      <c r="Y157" s="20"/>
      <c r="AE157" s="20"/>
      <c r="AF157" s="20"/>
      <c r="AG157" s="20"/>
      <c r="AH157" s="20"/>
      <c r="AL157" s="23"/>
    </row>
    <row r="158" spans="23:38" ht="35.1" customHeight="1" x14ac:dyDescent="0.3">
      <c r="W158" s="20"/>
      <c r="Y158" s="20"/>
      <c r="AE158" s="20"/>
      <c r="AF158" s="20"/>
      <c r="AG158" s="20"/>
      <c r="AH158" s="20"/>
      <c r="AL158" s="23"/>
    </row>
    <row r="159" spans="23:38" ht="35.1" customHeight="1" x14ac:dyDescent="0.3">
      <c r="W159" s="20"/>
      <c r="Y159" s="20"/>
      <c r="AE159" s="20"/>
      <c r="AF159" s="20"/>
      <c r="AG159" s="20"/>
      <c r="AH159" s="20"/>
      <c r="AL159" s="23"/>
    </row>
    <row r="160" spans="23:38" ht="35.1" customHeight="1" x14ac:dyDescent="0.3">
      <c r="W160" s="20"/>
      <c r="Y160" s="20"/>
      <c r="AE160" s="20"/>
      <c r="AF160" s="20"/>
      <c r="AG160" s="20"/>
      <c r="AH160" s="20"/>
      <c r="AL160" s="23"/>
    </row>
    <row r="161" spans="23:38" ht="35.1" customHeight="1" x14ac:dyDescent="0.3">
      <c r="W161" s="20"/>
      <c r="Y161" s="20"/>
      <c r="AE161" s="20"/>
      <c r="AF161" s="20"/>
      <c r="AG161" s="20"/>
      <c r="AH161" s="20"/>
      <c r="AL161" s="23"/>
    </row>
    <row r="162" spans="23:38" ht="35.1" customHeight="1" x14ac:dyDescent="0.3">
      <c r="W162" s="20"/>
      <c r="Y162" s="20"/>
      <c r="AE162" s="20"/>
      <c r="AF162" s="20"/>
      <c r="AG162" s="20"/>
      <c r="AH162" s="20"/>
      <c r="AL162" s="23"/>
    </row>
    <row r="163" spans="23:38" ht="35.1" customHeight="1" x14ac:dyDescent="0.3">
      <c r="W163" s="20"/>
      <c r="Y163" s="20"/>
      <c r="AE163" s="20"/>
      <c r="AF163" s="20"/>
      <c r="AG163" s="20"/>
      <c r="AH163" s="20"/>
      <c r="AL163" s="23"/>
    </row>
    <row r="164" spans="23:38" ht="35.1" customHeight="1" x14ac:dyDescent="0.3">
      <c r="W164" s="20"/>
      <c r="Y164" s="20"/>
      <c r="AE164" s="20"/>
      <c r="AF164" s="20"/>
      <c r="AG164" s="20"/>
      <c r="AH164" s="20"/>
      <c r="AL164" s="23"/>
    </row>
    <row r="165" spans="23:38" ht="35.1" customHeight="1" x14ac:dyDescent="0.3">
      <c r="W165" s="20"/>
      <c r="Y165" s="20"/>
      <c r="AE165" s="20"/>
      <c r="AF165" s="20"/>
      <c r="AG165" s="20"/>
      <c r="AH165" s="20"/>
      <c r="AL165" s="23"/>
    </row>
    <row r="166" spans="23:38" ht="35.1" customHeight="1" x14ac:dyDescent="0.3">
      <c r="W166" s="20"/>
      <c r="Y166" s="20"/>
      <c r="AE166" s="20"/>
      <c r="AF166" s="20"/>
      <c r="AG166" s="20"/>
      <c r="AH166" s="20"/>
      <c r="AL166" s="23"/>
    </row>
    <row r="167" spans="23:38" ht="35.1" customHeight="1" x14ac:dyDescent="0.3">
      <c r="W167" s="20"/>
      <c r="Y167" s="20"/>
      <c r="AE167" s="20"/>
      <c r="AF167" s="20"/>
      <c r="AG167" s="20"/>
      <c r="AH167" s="20"/>
      <c r="AL167" s="23"/>
    </row>
    <row r="168" spans="23:38" ht="35.1" customHeight="1" x14ac:dyDescent="0.3">
      <c r="W168" s="20"/>
      <c r="Y168" s="20"/>
      <c r="AE168" s="20"/>
      <c r="AF168" s="20"/>
      <c r="AG168" s="20"/>
      <c r="AH168" s="20"/>
      <c r="AL168" s="23"/>
    </row>
    <row r="169" spans="23:38" ht="35.1" customHeight="1" x14ac:dyDescent="0.3">
      <c r="W169" s="20"/>
      <c r="Y169" s="20"/>
      <c r="AE169" s="20"/>
      <c r="AF169" s="20"/>
      <c r="AG169" s="20"/>
      <c r="AH169" s="20"/>
      <c r="AL169" s="23"/>
    </row>
    <row r="170" spans="23:38" ht="35.1" customHeight="1" x14ac:dyDescent="0.3">
      <c r="W170" s="20"/>
      <c r="Y170" s="20"/>
      <c r="AE170" s="20"/>
      <c r="AF170" s="20"/>
      <c r="AG170" s="20"/>
      <c r="AH170" s="20"/>
      <c r="AL170" s="23"/>
    </row>
    <row r="171" spans="23:38" ht="35.1" customHeight="1" x14ac:dyDescent="0.3">
      <c r="W171" s="20"/>
      <c r="Y171" s="20"/>
      <c r="AE171" s="20"/>
      <c r="AF171" s="20"/>
      <c r="AG171" s="20"/>
      <c r="AH171" s="20"/>
      <c r="AL171" s="23"/>
    </row>
    <row r="172" spans="23:38" ht="35.1" customHeight="1" x14ac:dyDescent="0.3">
      <c r="W172" s="20"/>
      <c r="Y172" s="20"/>
      <c r="AE172" s="20"/>
      <c r="AF172" s="20"/>
      <c r="AG172" s="20"/>
      <c r="AH172" s="20"/>
      <c r="AL172" s="23"/>
    </row>
    <row r="173" spans="23:38" ht="35.1" customHeight="1" x14ac:dyDescent="0.3">
      <c r="W173" s="20"/>
      <c r="Y173" s="20"/>
      <c r="AE173" s="20"/>
      <c r="AF173" s="20"/>
      <c r="AG173" s="20"/>
      <c r="AH173" s="20"/>
      <c r="AL173" s="23"/>
    </row>
    <row r="174" spans="23:38" ht="35.1" customHeight="1" x14ac:dyDescent="0.3">
      <c r="W174" s="20"/>
      <c r="Y174" s="20"/>
      <c r="AE174" s="20"/>
      <c r="AF174" s="20"/>
      <c r="AG174" s="20"/>
      <c r="AH174" s="20"/>
      <c r="AL174" s="23"/>
    </row>
    <row r="175" spans="23:38" ht="35.1" customHeight="1" x14ac:dyDescent="0.3">
      <c r="W175" s="20"/>
      <c r="Y175" s="20"/>
      <c r="AE175" s="20"/>
      <c r="AF175" s="20"/>
      <c r="AG175" s="20"/>
      <c r="AH175" s="20"/>
      <c r="AL175" s="23"/>
    </row>
    <row r="176" spans="23:38" ht="35.1" customHeight="1" x14ac:dyDescent="0.3">
      <c r="W176" s="20"/>
      <c r="Y176" s="20"/>
      <c r="AE176" s="20"/>
      <c r="AF176" s="20"/>
      <c r="AG176" s="20"/>
      <c r="AH176" s="20"/>
      <c r="AL176" s="23"/>
    </row>
    <row r="177" spans="23:38" ht="35.1" customHeight="1" x14ac:dyDescent="0.3">
      <c r="W177" s="20"/>
      <c r="Y177" s="20"/>
      <c r="AE177" s="20"/>
      <c r="AF177" s="20"/>
      <c r="AG177" s="20"/>
      <c r="AH177" s="20"/>
      <c r="AL177" s="23"/>
    </row>
    <row r="178" spans="23:38" ht="35.1" customHeight="1" x14ac:dyDescent="0.3">
      <c r="W178" s="20"/>
      <c r="Y178" s="20"/>
      <c r="AE178" s="20"/>
      <c r="AF178" s="20"/>
      <c r="AG178" s="20"/>
      <c r="AH178" s="20"/>
      <c r="AL178" s="23"/>
    </row>
    <row r="179" spans="23:38" ht="35.1" customHeight="1" x14ac:dyDescent="0.3">
      <c r="W179" s="20"/>
      <c r="Y179" s="20"/>
      <c r="AE179" s="20"/>
      <c r="AF179" s="20"/>
      <c r="AG179" s="20"/>
      <c r="AH179" s="20"/>
      <c r="AL179" s="23"/>
    </row>
    <row r="180" spans="23:38" ht="35.1" customHeight="1" x14ac:dyDescent="0.3">
      <c r="W180" s="20"/>
      <c r="Y180" s="20"/>
      <c r="AE180" s="20"/>
      <c r="AF180" s="20"/>
      <c r="AG180" s="20"/>
      <c r="AH180" s="20"/>
      <c r="AL180" s="23"/>
    </row>
    <row r="181" spans="23:38" ht="35.1" customHeight="1" x14ac:dyDescent="0.3">
      <c r="W181" s="20"/>
      <c r="Y181" s="20"/>
      <c r="AE181" s="20"/>
      <c r="AF181" s="20"/>
      <c r="AG181" s="20"/>
      <c r="AH181" s="20"/>
      <c r="AL181" s="23"/>
    </row>
    <row r="182" spans="23:38" ht="35.1" customHeight="1" x14ac:dyDescent="0.3">
      <c r="W182" s="20"/>
      <c r="Y182" s="20"/>
      <c r="AE182" s="20"/>
      <c r="AF182" s="20"/>
      <c r="AG182" s="20"/>
      <c r="AH182" s="20"/>
      <c r="AL182" s="23"/>
    </row>
    <row r="183" spans="23:38" ht="35.1" customHeight="1" x14ac:dyDescent="0.3">
      <c r="W183" s="20"/>
      <c r="Y183" s="20"/>
      <c r="AE183" s="20"/>
      <c r="AF183" s="20"/>
      <c r="AG183" s="20"/>
      <c r="AH183" s="20"/>
      <c r="AL183" s="23"/>
    </row>
    <row r="184" spans="23:38" ht="35.1" customHeight="1" x14ac:dyDescent="0.3">
      <c r="W184" s="20"/>
      <c r="Y184" s="20"/>
      <c r="AE184" s="20"/>
      <c r="AF184" s="20"/>
      <c r="AG184" s="20"/>
      <c r="AH184" s="20"/>
      <c r="AL184" s="23"/>
    </row>
    <row r="185" spans="23:38" ht="35.1" customHeight="1" x14ac:dyDescent="0.3">
      <c r="W185" s="20"/>
      <c r="Y185" s="20"/>
      <c r="AE185" s="20"/>
      <c r="AF185" s="20"/>
      <c r="AG185" s="20"/>
      <c r="AH185" s="20"/>
      <c r="AL185" s="23"/>
    </row>
    <row r="186" spans="23:38" ht="35.1" customHeight="1" x14ac:dyDescent="0.3">
      <c r="W186" s="20"/>
      <c r="Y186" s="20"/>
      <c r="AE186" s="20"/>
      <c r="AF186" s="20"/>
      <c r="AG186" s="20"/>
      <c r="AH186" s="20"/>
      <c r="AL186" s="23"/>
    </row>
    <row r="187" spans="23:38" ht="35.1" customHeight="1" x14ac:dyDescent="0.3">
      <c r="W187" s="20"/>
      <c r="Y187" s="20"/>
      <c r="AE187" s="20"/>
      <c r="AF187" s="20"/>
      <c r="AG187" s="20"/>
      <c r="AH187" s="20"/>
      <c r="AL187" s="23"/>
    </row>
    <row r="188" spans="23:38" ht="35.1" customHeight="1" x14ac:dyDescent="0.3">
      <c r="W188" s="20"/>
      <c r="Y188" s="20"/>
      <c r="AE188" s="20"/>
      <c r="AF188" s="20"/>
      <c r="AG188" s="20"/>
      <c r="AH188" s="20"/>
      <c r="AL188" s="23"/>
    </row>
    <row r="189" spans="23:38" ht="35.1" customHeight="1" x14ac:dyDescent="0.3">
      <c r="W189" s="20"/>
      <c r="Y189" s="20"/>
      <c r="AE189" s="20"/>
      <c r="AF189" s="20"/>
      <c r="AG189" s="20"/>
      <c r="AH189" s="20"/>
      <c r="AL189" s="23"/>
    </row>
    <row r="190" spans="23:38" ht="35.1" customHeight="1" x14ac:dyDescent="0.3">
      <c r="W190" s="20"/>
      <c r="Y190" s="20"/>
      <c r="AE190" s="20"/>
      <c r="AF190" s="20"/>
      <c r="AG190" s="20"/>
      <c r="AH190" s="20"/>
      <c r="AL190" s="23"/>
    </row>
    <row r="191" spans="23:38" ht="35.1" customHeight="1" x14ac:dyDescent="0.3">
      <c r="W191" s="20"/>
      <c r="Y191" s="20"/>
      <c r="AE191" s="20"/>
      <c r="AF191" s="20"/>
      <c r="AG191" s="20"/>
      <c r="AH191" s="20"/>
      <c r="AL191" s="23"/>
    </row>
    <row r="192" spans="23:38" ht="35.1" customHeight="1" x14ac:dyDescent="0.3">
      <c r="W192" s="20"/>
      <c r="Y192" s="20"/>
      <c r="AE192" s="20"/>
      <c r="AF192" s="20"/>
      <c r="AG192" s="20"/>
      <c r="AH192" s="20"/>
      <c r="AL192" s="23"/>
    </row>
    <row r="193" spans="23:38" ht="35.1" customHeight="1" x14ac:dyDescent="0.3">
      <c r="W193" s="20"/>
      <c r="Y193" s="20"/>
      <c r="AE193" s="20"/>
      <c r="AF193" s="20"/>
      <c r="AG193" s="20"/>
      <c r="AH193" s="20"/>
      <c r="AL193" s="23"/>
    </row>
    <row r="194" spans="23:38" ht="35.1" customHeight="1" x14ac:dyDescent="0.3">
      <c r="W194" s="20"/>
      <c r="Y194" s="20"/>
      <c r="AE194" s="20"/>
      <c r="AF194" s="20"/>
      <c r="AG194" s="20"/>
      <c r="AH194" s="20"/>
      <c r="AL194" s="23"/>
    </row>
    <row r="195" spans="23:38" ht="35.1" customHeight="1" x14ac:dyDescent="0.3">
      <c r="W195" s="20"/>
      <c r="Y195" s="20"/>
      <c r="AE195" s="20"/>
      <c r="AF195" s="20"/>
      <c r="AG195" s="20"/>
      <c r="AH195" s="20"/>
      <c r="AL195" s="23"/>
    </row>
    <row r="196" spans="23:38" ht="35.1" customHeight="1" x14ac:dyDescent="0.3">
      <c r="W196" s="20"/>
      <c r="Y196" s="20"/>
      <c r="AE196" s="20"/>
      <c r="AF196" s="20"/>
      <c r="AG196" s="20"/>
      <c r="AH196" s="20"/>
      <c r="AL196" s="23"/>
    </row>
    <row r="197" spans="23:38" ht="35.1" customHeight="1" x14ac:dyDescent="0.3">
      <c r="W197" s="20"/>
      <c r="Y197" s="20"/>
      <c r="AE197" s="20"/>
      <c r="AF197" s="20"/>
      <c r="AG197" s="20"/>
      <c r="AH197" s="20"/>
      <c r="AL197" s="23"/>
    </row>
    <row r="198" spans="23:38" ht="35.1" customHeight="1" x14ac:dyDescent="0.3">
      <c r="W198" s="20"/>
      <c r="Y198" s="20"/>
      <c r="AE198" s="20"/>
      <c r="AF198" s="20"/>
      <c r="AG198" s="20"/>
      <c r="AH198" s="20"/>
      <c r="AL198" s="23"/>
    </row>
    <row r="199" spans="23:38" ht="35.1" customHeight="1" x14ac:dyDescent="0.3">
      <c r="W199" s="20"/>
      <c r="Y199" s="20"/>
      <c r="AE199" s="20"/>
      <c r="AF199" s="20"/>
      <c r="AG199" s="20"/>
      <c r="AH199" s="20"/>
      <c r="AL199" s="23"/>
    </row>
    <row r="200" spans="23:38" ht="35.1" customHeight="1" x14ac:dyDescent="0.3">
      <c r="W200" s="20"/>
      <c r="Y200" s="20"/>
      <c r="AE200" s="20"/>
      <c r="AF200" s="20"/>
      <c r="AG200" s="20"/>
      <c r="AH200" s="20"/>
      <c r="AL200" s="23"/>
    </row>
    <row r="201" spans="23:38" ht="35.1" customHeight="1" x14ac:dyDescent="0.3">
      <c r="W201" s="20"/>
      <c r="Y201" s="20"/>
      <c r="AE201" s="20"/>
      <c r="AF201" s="20"/>
      <c r="AG201" s="20"/>
      <c r="AH201" s="20"/>
      <c r="AL201" s="23"/>
    </row>
    <row r="202" spans="23:38" ht="35.1" customHeight="1" x14ac:dyDescent="0.3">
      <c r="W202" s="20"/>
      <c r="Y202" s="20"/>
      <c r="AE202" s="20"/>
      <c r="AF202" s="20"/>
      <c r="AG202" s="20"/>
      <c r="AH202" s="20"/>
      <c r="AL202" s="23"/>
    </row>
    <row r="203" spans="23:38" ht="35.1" customHeight="1" x14ac:dyDescent="0.3">
      <c r="W203" s="20"/>
      <c r="Y203" s="20"/>
      <c r="AE203" s="20"/>
      <c r="AF203" s="20"/>
      <c r="AG203" s="20"/>
      <c r="AH203" s="20"/>
      <c r="AL203" s="23"/>
    </row>
    <row r="204" spans="23:38" ht="35.1" customHeight="1" x14ac:dyDescent="0.3">
      <c r="W204" s="20"/>
      <c r="Y204" s="20"/>
      <c r="AE204" s="20"/>
      <c r="AF204" s="20"/>
      <c r="AG204" s="20"/>
      <c r="AH204" s="20"/>
      <c r="AL204" s="23"/>
    </row>
    <row r="205" spans="23:38" ht="35.1" customHeight="1" x14ac:dyDescent="0.3">
      <c r="W205" s="20"/>
      <c r="Y205" s="20"/>
      <c r="AE205" s="20"/>
      <c r="AF205" s="20"/>
      <c r="AG205" s="20"/>
      <c r="AH205" s="20"/>
      <c r="AL205" s="23"/>
    </row>
    <row r="206" spans="23:38" ht="35.1" customHeight="1" x14ac:dyDescent="0.3">
      <c r="W206" s="20"/>
      <c r="Y206" s="20"/>
      <c r="AE206" s="20"/>
      <c r="AF206" s="20"/>
      <c r="AG206" s="20"/>
      <c r="AH206" s="20"/>
      <c r="AL206" s="23"/>
    </row>
    <row r="207" spans="23:38" ht="35.1" customHeight="1" x14ac:dyDescent="0.3">
      <c r="W207" s="20"/>
      <c r="Y207" s="20"/>
      <c r="AE207" s="20"/>
      <c r="AF207" s="20"/>
      <c r="AG207" s="20"/>
      <c r="AH207" s="20"/>
      <c r="AL207" s="23"/>
    </row>
    <row r="208" spans="23:38" ht="35.1" customHeight="1" x14ac:dyDescent="0.3">
      <c r="W208" s="20"/>
      <c r="Y208" s="20"/>
      <c r="AE208" s="20"/>
      <c r="AF208" s="20"/>
      <c r="AG208" s="20"/>
      <c r="AH208" s="20"/>
      <c r="AL208" s="23"/>
    </row>
    <row r="209" spans="23:38" ht="35.1" customHeight="1" x14ac:dyDescent="0.3">
      <c r="W209" s="20"/>
      <c r="Y209" s="20"/>
      <c r="AE209" s="20"/>
      <c r="AF209" s="20"/>
      <c r="AG209" s="20"/>
      <c r="AH209" s="20"/>
      <c r="AL209" s="23"/>
    </row>
    <row r="210" spans="23:38" ht="35.1" customHeight="1" x14ac:dyDescent="0.3">
      <c r="W210" s="20"/>
      <c r="Y210" s="20"/>
      <c r="AE210" s="20"/>
      <c r="AF210" s="20"/>
      <c r="AG210" s="20"/>
      <c r="AH210" s="20"/>
      <c r="AL210" s="23"/>
    </row>
    <row r="211" spans="23:38" ht="35.1" customHeight="1" x14ac:dyDescent="0.3">
      <c r="W211" s="20"/>
      <c r="Y211" s="20"/>
      <c r="AE211" s="20"/>
      <c r="AF211" s="20"/>
      <c r="AG211" s="20"/>
      <c r="AH211" s="20"/>
      <c r="AL211" s="23"/>
    </row>
    <row r="212" spans="23:38" ht="35.1" customHeight="1" x14ac:dyDescent="0.3">
      <c r="W212" s="20"/>
      <c r="Y212" s="20"/>
      <c r="AE212" s="20"/>
      <c r="AF212" s="20"/>
      <c r="AG212" s="20"/>
      <c r="AH212" s="20"/>
      <c r="AL212" s="23"/>
    </row>
    <row r="213" spans="23:38" ht="35.1" customHeight="1" x14ac:dyDescent="0.3">
      <c r="W213" s="20"/>
      <c r="Y213" s="20"/>
      <c r="AE213" s="20"/>
      <c r="AF213" s="20"/>
      <c r="AG213" s="20"/>
      <c r="AH213" s="20"/>
      <c r="AL213" s="23"/>
    </row>
    <row r="214" spans="23:38" ht="35.1" customHeight="1" x14ac:dyDescent="0.3">
      <c r="W214" s="20"/>
      <c r="Y214" s="20"/>
      <c r="AE214" s="20"/>
      <c r="AF214" s="20"/>
      <c r="AG214" s="20"/>
      <c r="AH214" s="20"/>
      <c r="AL214" s="23"/>
    </row>
    <row r="215" spans="23:38" ht="35.1" customHeight="1" x14ac:dyDescent="0.3">
      <c r="W215" s="20"/>
      <c r="Y215" s="20"/>
      <c r="AE215" s="20"/>
      <c r="AF215" s="20"/>
      <c r="AG215" s="20"/>
      <c r="AH215" s="20"/>
      <c r="AL215" s="23"/>
    </row>
    <row r="216" spans="23:38" ht="35.1" customHeight="1" x14ac:dyDescent="0.3">
      <c r="W216" s="20"/>
      <c r="Y216" s="20"/>
      <c r="AE216" s="20"/>
      <c r="AF216" s="20"/>
      <c r="AG216" s="20"/>
      <c r="AH216" s="20"/>
      <c r="AL216" s="23"/>
    </row>
    <row r="217" spans="23:38" ht="35.1" customHeight="1" x14ac:dyDescent="0.3">
      <c r="W217" s="20"/>
      <c r="Y217" s="20"/>
      <c r="AE217" s="20"/>
      <c r="AF217" s="20"/>
      <c r="AG217" s="20"/>
      <c r="AH217" s="20"/>
      <c r="AL217" s="23"/>
    </row>
    <row r="218" spans="23:38" ht="35.1" customHeight="1" x14ac:dyDescent="0.3">
      <c r="W218" s="20"/>
      <c r="Y218" s="20"/>
      <c r="AE218" s="20"/>
      <c r="AF218" s="20"/>
      <c r="AG218" s="20"/>
      <c r="AH218" s="20"/>
      <c r="AL218" s="23"/>
    </row>
    <row r="219" spans="23:38" ht="35.1" customHeight="1" x14ac:dyDescent="0.3">
      <c r="W219" s="20"/>
      <c r="Y219" s="20"/>
      <c r="AE219" s="20"/>
      <c r="AF219" s="20"/>
      <c r="AG219" s="20"/>
      <c r="AH219" s="20"/>
      <c r="AL219" s="23"/>
    </row>
    <row r="220" spans="23:38" ht="35.1" customHeight="1" x14ac:dyDescent="0.3">
      <c r="W220" s="20"/>
      <c r="Y220" s="20"/>
      <c r="AE220" s="20"/>
      <c r="AF220" s="20"/>
      <c r="AG220" s="20"/>
      <c r="AH220" s="20"/>
      <c r="AL220" s="23"/>
    </row>
    <row r="221" spans="23:38" ht="35.1" customHeight="1" x14ac:dyDescent="0.3">
      <c r="W221" s="20"/>
      <c r="Y221" s="20"/>
      <c r="AE221" s="20"/>
      <c r="AF221" s="20"/>
      <c r="AG221" s="20"/>
      <c r="AH221" s="20"/>
      <c r="AL221" s="23"/>
    </row>
    <row r="222" spans="23:38" ht="35.1" customHeight="1" x14ac:dyDescent="0.3">
      <c r="W222" s="20"/>
      <c r="Y222" s="20"/>
      <c r="AE222" s="20"/>
      <c r="AF222" s="20"/>
      <c r="AG222" s="20"/>
      <c r="AH222" s="20"/>
      <c r="AL222" s="23"/>
    </row>
    <row r="223" spans="23:38" ht="35.1" customHeight="1" x14ac:dyDescent="0.3">
      <c r="W223" s="20"/>
      <c r="Y223" s="20"/>
      <c r="AE223" s="20"/>
      <c r="AF223" s="20"/>
      <c r="AG223" s="20"/>
      <c r="AH223" s="20"/>
      <c r="AL223" s="23"/>
    </row>
    <row r="224" spans="23:38" ht="35.1" customHeight="1" x14ac:dyDescent="0.3">
      <c r="W224" s="20"/>
      <c r="Y224" s="20"/>
      <c r="AE224" s="20"/>
      <c r="AF224" s="20"/>
      <c r="AG224" s="20"/>
      <c r="AH224" s="20"/>
      <c r="AL224" s="23"/>
    </row>
    <row r="225" spans="23:38" ht="35.1" customHeight="1" x14ac:dyDescent="0.3">
      <c r="W225" s="20"/>
      <c r="Y225" s="20"/>
      <c r="AE225" s="20"/>
      <c r="AF225" s="20"/>
      <c r="AG225" s="20"/>
      <c r="AH225" s="20"/>
      <c r="AL225" s="23"/>
    </row>
    <row r="226" spans="23:38" ht="35.1" customHeight="1" x14ac:dyDescent="0.3">
      <c r="W226" s="20"/>
      <c r="Y226" s="20"/>
      <c r="AE226" s="20"/>
      <c r="AF226" s="20"/>
      <c r="AG226" s="20"/>
      <c r="AH226" s="20"/>
      <c r="AL226" s="23"/>
    </row>
    <row r="227" spans="23:38" ht="35.1" customHeight="1" x14ac:dyDescent="0.3">
      <c r="W227" s="20"/>
      <c r="Y227" s="20"/>
      <c r="AE227" s="20"/>
      <c r="AF227" s="20"/>
      <c r="AG227" s="20"/>
      <c r="AH227" s="20"/>
      <c r="AL227" s="23"/>
    </row>
    <row r="228" spans="23:38" ht="35.1" customHeight="1" x14ac:dyDescent="0.3">
      <c r="W228" s="20"/>
      <c r="Y228" s="20"/>
      <c r="AE228" s="20"/>
      <c r="AF228" s="20"/>
      <c r="AG228" s="20"/>
      <c r="AH228" s="20"/>
      <c r="AL228" s="23"/>
    </row>
    <row r="229" spans="23:38" ht="35.1" customHeight="1" x14ac:dyDescent="0.3">
      <c r="W229" s="20"/>
      <c r="Y229" s="20"/>
      <c r="AE229" s="20"/>
      <c r="AF229" s="20"/>
      <c r="AG229" s="20"/>
      <c r="AH229" s="20"/>
      <c r="AL229" s="23"/>
    </row>
    <row r="230" spans="23:38" ht="35.1" customHeight="1" x14ac:dyDescent="0.3">
      <c r="W230" s="20"/>
      <c r="Y230" s="20"/>
      <c r="AE230" s="20"/>
      <c r="AF230" s="20"/>
      <c r="AG230" s="20"/>
      <c r="AH230" s="20"/>
      <c r="AL230" s="23"/>
    </row>
    <row r="231" spans="23:38" ht="35.1" customHeight="1" x14ac:dyDescent="0.3">
      <c r="W231" s="20"/>
      <c r="Y231" s="20"/>
      <c r="AE231" s="20"/>
      <c r="AF231" s="20"/>
      <c r="AG231" s="20"/>
      <c r="AH231" s="20"/>
      <c r="AL231" s="23"/>
    </row>
    <row r="232" spans="23:38" ht="35.1" customHeight="1" x14ac:dyDescent="0.3">
      <c r="W232" s="20"/>
      <c r="Y232" s="20"/>
      <c r="AE232" s="20"/>
      <c r="AF232" s="20"/>
      <c r="AG232" s="20"/>
      <c r="AH232" s="20"/>
      <c r="AL232" s="23"/>
    </row>
    <row r="233" spans="23:38" ht="35.1" customHeight="1" x14ac:dyDescent="0.3">
      <c r="W233" s="20"/>
      <c r="Y233" s="20"/>
      <c r="AE233" s="20"/>
      <c r="AF233" s="20"/>
      <c r="AG233" s="20"/>
      <c r="AH233" s="20"/>
      <c r="AL233" s="23"/>
    </row>
    <row r="234" spans="23:38" ht="35.1" customHeight="1" x14ac:dyDescent="0.3">
      <c r="W234" s="20"/>
      <c r="Y234" s="20"/>
      <c r="AE234" s="20"/>
      <c r="AF234" s="20"/>
      <c r="AG234" s="20"/>
      <c r="AH234" s="20"/>
      <c r="AL234" s="23"/>
    </row>
    <row r="235" spans="23:38" ht="35.1" customHeight="1" x14ac:dyDescent="0.3">
      <c r="W235" s="20"/>
      <c r="Y235" s="20"/>
      <c r="AE235" s="20"/>
      <c r="AF235" s="20"/>
      <c r="AG235" s="20"/>
      <c r="AH235" s="20"/>
      <c r="AL235" s="23"/>
    </row>
    <row r="236" spans="23:38" ht="35.1" customHeight="1" x14ac:dyDescent="0.3">
      <c r="W236" s="20"/>
      <c r="Y236" s="20"/>
      <c r="AE236" s="20"/>
      <c r="AF236" s="20"/>
      <c r="AG236" s="20"/>
      <c r="AH236" s="20"/>
      <c r="AL236" s="23"/>
    </row>
    <row r="237" spans="23:38" ht="35.1" customHeight="1" x14ac:dyDescent="0.3">
      <c r="W237" s="20"/>
      <c r="Y237" s="20"/>
      <c r="AE237" s="20"/>
      <c r="AF237" s="20"/>
      <c r="AG237" s="20"/>
      <c r="AH237" s="20"/>
      <c r="AL237" s="23"/>
    </row>
    <row r="238" spans="23:38" ht="35.1" customHeight="1" x14ac:dyDescent="0.3">
      <c r="W238" s="20"/>
      <c r="Y238" s="20"/>
      <c r="AE238" s="20"/>
      <c r="AF238" s="20"/>
      <c r="AG238" s="20"/>
      <c r="AH238" s="20"/>
      <c r="AL238" s="23"/>
    </row>
    <row r="239" spans="23:38" ht="35.1" customHeight="1" x14ac:dyDescent="0.3">
      <c r="W239" s="20"/>
      <c r="Y239" s="20"/>
      <c r="AE239" s="20"/>
      <c r="AF239" s="20"/>
      <c r="AG239" s="20"/>
      <c r="AH239" s="20"/>
      <c r="AL239" s="23"/>
    </row>
    <row r="240" spans="23:38" ht="35.1" customHeight="1" x14ac:dyDescent="0.3">
      <c r="W240" s="20"/>
      <c r="Y240" s="20"/>
      <c r="AE240" s="20"/>
      <c r="AF240" s="20"/>
      <c r="AG240" s="20"/>
      <c r="AH240" s="20"/>
      <c r="AL240" s="23"/>
    </row>
    <row r="241" spans="23:38" ht="35.1" customHeight="1" x14ac:dyDescent="0.3">
      <c r="W241" s="20"/>
      <c r="Y241" s="20"/>
      <c r="AE241" s="20"/>
      <c r="AF241" s="20"/>
      <c r="AG241" s="20"/>
      <c r="AH241" s="20"/>
      <c r="AL241" s="23"/>
    </row>
    <row r="242" spans="23:38" ht="35.1" customHeight="1" x14ac:dyDescent="0.3">
      <c r="W242" s="20"/>
      <c r="Y242" s="20"/>
      <c r="AE242" s="20"/>
      <c r="AF242" s="20"/>
      <c r="AG242" s="20"/>
      <c r="AH242" s="20"/>
      <c r="AL242" s="23"/>
    </row>
    <row r="243" spans="23:38" ht="35.1" customHeight="1" x14ac:dyDescent="0.3">
      <c r="W243" s="20"/>
      <c r="Y243" s="20"/>
      <c r="AE243" s="20"/>
      <c r="AF243" s="20"/>
      <c r="AG243" s="20"/>
      <c r="AH243" s="20"/>
      <c r="AL243" s="23"/>
    </row>
    <row r="244" spans="23:38" ht="35.1" customHeight="1" x14ac:dyDescent="0.3">
      <c r="W244" s="20"/>
      <c r="Y244" s="20"/>
      <c r="AE244" s="20"/>
      <c r="AF244" s="20"/>
      <c r="AG244" s="20"/>
      <c r="AH244" s="20"/>
      <c r="AL244" s="23"/>
    </row>
    <row r="245" spans="23:38" ht="35.1" customHeight="1" x14ac:dyDescent="0.3">
      <c r="W245" s="20"/>
      <c r="Y245" s="20"/>
      <c r="AE245" s="20"/>
      <c r="AF245" s="20"/>
      <c r="AG245" s="20"/>
      <c r="AH245" s="20"/>
      <c r="AL245" s="23"/>
    </row>
    <row r="246" spans="23:38" ht="35.1" customHeight="1" x14ac:dyDescent="0.3">
      <c r="W246" s="20"/>
      <c r="Y246" s="20"/>
      <c r="AE246" s="20"/>
      <c r="AF246" s="20"/>
      <c r="AG246" s="20"/>
      <c r="AH246" s="20"/>
      <c r="AL246" s="23"/>
    </row>
    <row r="247" spans="23:38" ht="35.1" customHeight="1" x14ac:dyDescent="0.3">
      <c r="W247" s="20"/>
      <c r="Y247" s="20"/>
      <c r="AE247" s="20"/>
      <c r="AF247" s="20"/>
      <c r="AG247" s="20"/>
      <c r="AH247" s="20"/>
      <c r="AL247" s="23"/>
    </row>
    <row r="248" spans="23:38" ht="35.1" customHeight="1" x14ac:dyDescent="0.3">
      <c r="W248" s="20"/>
      <c r="Y248" s="20"/>
      <c r="AE248" s="20"/>
      <c r="AF248" s="20"/>
      <c r="AG248" s="20"/>
      <c r="AH248" s="20"/>
      <c r="AL248" s="23"/>
    </row>
    <row r="249" spans="23:38" ht="35.1" customHeight="1" x14ac:dyDescent="0.3">
      <c r="W249" s="20"/>
      <c r="Y249" s="20"/>
      <c r="AE249" s="20"/>
      <c r="AF249" s="20"/>
      <c r="AG249" s="20"/>
      <c r="AH249" s="20"/>
      <c r="AL249" s="23"/>
    </row>
    <row r="250" spans="23:38" ht="35.1" customHeight="1" x14ac:dyDescent="0.3">
      <c r="W250" s="20"/>
      <c r="Y250" s="20"/>
      <c r="AE250" s="20"/>
      <c r="AF250" s="20"/>
      <c r="AG250" s="20"/>
      <c r="AH250" s="20"/>
      <c r="AL250" s="23"/>
    </row>
    <row r="251" spans="23:38" ht="35.1" customHeight="1" x14ac:dyDescent="0.3">
      <c r="W251" s="20"/>
      <c r="Y251" s="20"/>
      <c r="AE251" s="20"/>
      <c r="AF251" s="20"/>
      <c r="AG251" s="20"/>
      <c r="AH251" s="20"/>
      <c r="AL251" s="23"/>
    </row>
    <row r="252" spans="23:38" ht="35.1" customHeight="1" x14ac:dyDescent="0.3">
      <c r="W252" s="20"/>
      <c r="Y252" s="20"/>
      <c r="AE252" s="20"/>
      <c r="AF252" s="20"/>
      <c r="AG252" s="20"/>
      <c r="AH252" s="20"/>
      <c r="AL252" s="23"/>
    </row>
    <row r="253" spans="23:38" ht="35.1" customHeight="1" x14ac:dyDescent="0.3">
      <c r="W253" s="20"/>
      <c r="Y253" s="20"/>
      <c r="AE253" s="20"/>
      <c r="AF253" s="20"/>
      <c r="AG253" s="20"/>
      <c r="AH253" s="20"/>
      <c r="AL253" s="23"/>
    </row>
    <row r="254" spans="23:38" ht="35.1" customHeight="1" x14ac:dyDescent="0.3">
      <c r="W254" s="20"/>
      <c r="Y254" s="20"/>
      <c r="AE254" s="20"/>
      <c r="AF254" s="20"/>
      <c r="AG254" s="20"/>
      <c r="AH254" s="20"/>
      <c r="AL254" s="23"/>
    </row>
    <row r="255" spans="23:38" ht="35.1" customHeight="1" x14ac:dyDescent="0.3">
      <c r="W255" s="20"/>
      <c r="Y255" s="20"/>
      <c r="AE255" s="20"/>
      <c r="AF255" s="20"/>
      <c r="AG255" s="20"/>
      <c r="AH255" s="20"/>
      <c r="AL255" s="23"/>
    </row>
    <row r="256" spans="23:38" ht="35.1" customHeight="1" x14ac:dyDescent="0.3">
      <c r="W256" s="20"/>
      <c r="Y256" s="20"/>
      <c r="AE256" s="20"/>
      <c r="AF256" s="20"/>
      <c r="AG256" s="20"/>
      <c r="AH256" s="20"/>
      <c r="AL256" s="23"/>
    </row>
    <row r="257" spans="23:38" ht="35.1" customHeight="1" x14ac:dyDescent="0.3">
      <c r="W257" s="20"/>
      <c r="Y257" s="20"/>
      <c r="AE257" s="20"/>
      <c r="AF257" s="20"/>
      <c r="AG257" s="20"/>
      <c r="AH257" s="20"/>
      <c r="AL257" s="23"/>
    </row>
    <row r="258" spans="23:38" ht="35.1" customHeight="1" x14ac:dyDescent="0.3">
      <c r="W258" s="20"/>
      <c r="Y258" s="20"/>
      <c r="AE258" s="20"/>
      <c r="AF258" s="20"/>
      <c r="AG258" s="20"/>
      <c r="AH258" s="20"/>
      <c r="AL258" s="23"/>
    </row>
    <row r="259" spans="23:38" ht="35.1" customHeight="1" x14ac:dyDescent="0.3">
      <c r="W259" s="20"/>
      <c r="Y259" s="20"/>
      <c r="AE259" s="20"/>
      <c r="AF259" s="20"/>
      <c r="AG259" s="20"/>
      <c r="AH259" s="20"/>
      <c r="AL259" s="23"/>
    </row>
    <row r="260" spans="23:38" ht="35.1" customHeight="1" x14ac:dyDescent="0.3">
      <c r="W260" s="20"/>
      <c r="Y260" s="20"/>
      <c r="AE260" s="20"/>
      <c r="AF260" s="20"/>
      <c r="AG260" s="20"/>
      <c r="AH260" s="20"/>
      <c r="AL260" s="23"/>
    </row>
    <row r="261" spans="23:38" ht="35.1" customHeight="1" x14ac:dyDescent="0.3">
      <c r="W261" s="20"/>
      <c r="Y261" s="20"/>
      <c r="AE261" s="20"/>
      <c r="AF261" s="20"/>
      <c r="AG261" s="20"/>
      <c r="AH261" s="20"/>
      <c r="AL261" s="23"/>
    </row>
    <row r="262" spans="23:38" ht="35.1" customHeight="1" x14ac:dyDescent="0.3">
      <c r="W262" s="20"/>
      <c r="Y262" s="20"/>
      <c r="AE262" s="20"/>
      <c r="AF262" s="20"/>
      <c r="AG262" s="20"/>
      <c r="AH262" s="20"/>
      <c r="AL262" s="23"/>
    </row>
    <row r="263" spans="23:38" ht="35.1" customHeight="1" x14ac:dyDescent="0.3">
      <c r="W263" s="20"/>
      <c r="Y263" s="20"/>
      <c r="AE263" s="20"/>
      <c r="AF263" s="20"/>
      <c r="AG263" s="20"/>
      <c r="AH263" s="20"/>
      <c r="AL263" s="23"/>
    </row>
    <row r="264" spans="23:38" ht="35.1" customHeight="1" x14ac:dyDescent="0.3">
      <c r="W264" s="20"/>
      <c r="Y264" s="20"/>
      <c r="AE264" s="20"/>
      <c r="AF264" s="20"/>
      <c r="AG264" s="20"/>
      <c r="AH264" s="20"/>
      <c r="AL264" s="23"/>
    </row>
    <row r="265" spans="23:38" ht="35.1" customHeight="1" x14ac:dyDescent="0.3">
      <c r="W265" s="20"/>
      <c r="Y265" s="20"/>
      <c r="AE265" s="20"/>
      <c r="AF265" s="20"/>
      <c r="AG265" s="20"/>
      <c r="AH265" s="20"/>
      <c r="AL265" s="23"/>
    </row>
    <row r="266" spans="23:38" ht="35.1" customHeight="1" x14ac:dyDescent="0.3">
      <c r="W266" s="20"/>
      <c r="Y266" s="20"/>
      <c r="AE266" s="20"/>
      <c r="AF266" s="20"/>
      <c r="AG266" s="20"/>
      <c r="AH266" s="20"/>
      <c r="AL266" s="23"/>
    </row>
    <row r="267" spans="23:38" ht="35.1" customHeight="1" x14ac:dyDescent="0.3">
      <c r="W267" s="20"/>
      <c r="Y267" s="20"/>
      <c r="AE267" s="20"/>
      <c r="AF267" s="20"/>
      <c r="AG267" s="20"/>
      <c r="AH267" s="20"/>
      <c r="AL267" s="23"/>
    </row>
  </sheetData>
  <sheetProtection formatCells="0" formatColumns="0" formatRows="0"/>
  <mergeCells count="127">
    <mergeCell ref="A13:A14"/>
    <mergeCell ref="B13:B14"/>
    <mergeCell ref="C13:C14"/>
    <mergeCell ref="D13:D14"/>
    <mergeCell ref="E13:E14"/>
    <mergeCell ref="G13:G14"/>
    <mergeCell ref="H13:H14"/>
    <mergeCell ref="I13:I14"/>
    <mergeCell ref="Z13:Z14"/>
    <mergeCell ref="K13:K14"/>
    <mergeCell ref="L13:L14"/>
    <mergeCell ref="M13:M14"/>
    <mergeCell ref="O13:O14"/>
    <mergeCell ref="Q13:Q14"/>
    <mergeCell ref="S13:S14"/>
    <mergeCell ref="T13:T14"/>
    <mergeCell ref="J13:J14"/>
    <mergeCell ref="AN13:AN14"/>
    <mergeCell ref="O5:O7"/>
    <mergeCell ref="P5:P7"/>
    <mergeCell ref="M8:M9"/>
    <mergeCell ref="N8:N9"/>
    <mergeCell ref="O8:O9"/>
    <mergeCell ref="J5:J7"/>
    <mergeCell ref="K5:K7"/>
    <mergeCell ref="L5:L7"/>
    <mergeCell ref="AB5:AB7"/>
    <mergeCell ref="Q5:Q7"/>
    <mergeCell ref="R5:R7"/>
    <mergeCell ref="V5:V7"/>
    <mergeCell ref="W5:W7"/>
    <mergeCell ref="AM13:AM14"/>
    <mergeCell ref="Q8:Q9"/>
    <mergeCell ref="R8:R9"/>
    <mergeCell ref="V13:V14"/>
    <mergeCell ref="X13:X14"/>
    <mergeCell ref="AB13:AB14"/>
    <mergeCell ref="AN8:AN9"/>
    <mergeCell ref="AN5:AN7"/>
    <mergeCell ref="X5:X7"/>
    <mergeCell ref="Y5:Y7"/>
    <mergeCell ref="I5:I7"/>
    <mergeCell ref="AB8:AB9"/>
    <mergeCell ref="AM8:AM9"/>
    <mergeCell ref="M5:M7"/>
    <mergeCell ref="N5:N7"/>
    <mergeCell ref="Z5:Z7"/>
    <mergeCell ref="AA5:AA7"/>
    <mergeCell ref="AA8:AA9"/>
    <mergeCell ref="W8:W9"/>
    <mergeCell ref="X8:X9"/>
    <mergeCell ref="Y8:Y9"/>
    <mergeCell ref="Z8:Z9"/>
    <mergeCell ref="S8:S9"/>
    <mergeCell ref="T8:T9"/>
    <mergeCell ref="U8:U9"/>
    <mergeCell ref="V8:V9"/>
    <mergeCell ref="AM5:AM7"/>
    <mergeCell ref="S5:S7"/>
    <mergeCell ref="T5:T7"/>
    <mergeCell ref="U5:U7"/>
    <mergeCell ref="AB10:AB11"/>
    <mergeCell ref="AM10:AM11"/>
    <mergeCell ref="AN10:AN11"/>
    <mergeCell ref="G10:G11"/>
    <mergeCell ref="H10:H11"/>
    <mergeCell ref="I10:I11"/>
    <mergeCell ref="J10:J11"/>
    <mergeCell ref="A5:A7"/>
    <mergeCell ref="B5:B7"/>
    <mergeCell ref="C5:C7"/>
    <mergeCell ref="D5:D7"/>
    <mergeCell ref="E5:E7"/>
    <mergeCell ref="F5:F7"/>
    <mergeCell ref="G8:G9"/>
    <mergeCell ref="H8:H9"/>
    <mergeCell ref="G5:G7"/>
    <mergeCell ref="H5:H7"/>
    <mergeCell ref="D8:D9"/>
    <mergeCell ref="E8:E9"/>
    <mergeCell ref="F8:F9"/>
    <mergeCell ref="A10:A11"/>
    <mergeCell ref="B10:B11"/>
    <mergeCell ref="C10:C11"/>
    <mergeCell ref="D10:D11"/>
    <mergeCell ref="K10:K11"/>
    <mergeCell ref="L10:L11"/>
    <mergeCell ref="M10:M11"/>
    <mergeCell ref="N10:N11"/>
    <mergeCell ref="O10:O11"/>
    <mergeCell ref="P10:P11"/>
    <mergeCell ref="A8:A9"/>
    <mergeCell ref="B8:B9"/>
    <mergeCell ref="C8:C9"/>
    <mergeCell ref="E10:E11"/>
    <mergeCell ref="F10:F11"/>
    <mergeCell ref="P8:P9"/>
    <mergeCell ref="I8:I9"/>
    <mergeCell ref="J8:J9"/>
    <mergeCell ref="K8:K9"/>
    <mergeCell ref="L8:L9"/>
    <mergeCell ref="W10:W11"/>
    <mergeCell ref="X10:X11"/>
    <mergeCell ref="Y10:Y11"/>
    <mergeCell ref="Z10:Z11"/>
    <mergeCell ref="AA10:AA11"/>
    <mergeCell ref="Q10:Q11"/>
    <mergeCell ref="R10:R11"/>
    <mergeCell ref="S10:S11"/>
    <mergeCell ref="T10:T11"/>
    <mergeCell ref="U10:U11"/>
    <mergeCell ref="V10:V11"/>
    <mergeCell ref="A1:AQ1"/>
    <mergeCell ref="A2:T3"/>
    <mergeCell ref="U2:AB3"/>
    <mergeCell ref="AC2:AK2"/>
    <mergeCell ref="AM2:AO2"/>
    <mergeCell ref="AP2:AQ2"/>
    <mergeCell ref="AC3:AC4"/>
    <mergeCell ref="AD3:AG3"/>
    <mergeCell ref="AH3:AH4"/>
    <mergeCell ref="AI3:AK3"/>
    <mergeCell ref="AL3:AN4"/>
    <mergeCell ref="AO3:AO4"/>
    <mergeCell ref="AP3:AQ4"/>
    <mergeCell ref="G4:H4"/>
    <mergeCell ref="AJ4:AK4"/>
  </mergeCells>
  <conditionalFormatting sqref="S5:U10">
    <cfRule type="containsText" dxfId="314" priority="45" operator="containsText" text="Extremo">
      <formula>NOT(ISERROR(SEARCH("Extremo",S5)))</formula>
    </cfRule>
    <cfRule type="containsText" dxfId="313" priority="46" operator="containsText" text="Alto">
      <formula>NOT(ISERROR(SEARCH("Alto",S5)))</formula>
    </cfRule>
    <cfRule type="containsText" dxfId="312" priority="47" operator="containsText" text="Bajo">
      <formula>NOT(ISERROR(SEARCH("Bajo",S5)))</formula>
    </cfRule>
    <cfRule type="containsText" dxfId="311" priority="48" operator="containsText" text="Catastrófico">
      <formula>NOT(ISERROR(SEARCH("Catastrófico",S5)))</formula>
    </cfRule>
    <cfRule type="containsText" dxfId="310" priority="54" operator="containsText" text="Muy b">
      <formula>NOT(ISERROR(SEARCH("Muy b",S5)))</formula>
    </cfRule>
    <cfRule type="containsText" dxfId="309" priority="53" operator="containsText" text="Muy a">
      <formula>NOT(ISERROR(SEARCH("Muy a",S5)))</formula>
    </cfRule>
    <cfRule type="containsText" dxfId="308" priority="52" operator="containsText" text="Leve">
      <formula>NOT(ISERROR(SEARCH("Leve",S5)))</formula>
    </cfRule>
    <cfRule type="containsText" dxfId="307" priority="51" operator="containsText" text="Menor">
      <formula>NOT(ISERROR(SEARCH("Menor",S5)))</formula>
    </cfRule>
    <cfRule type="cellIs" dxfId="306" priority="40" operator="equal">
      <formula>100%</formula>
    </cfRule>
    <cfRule type="containsText" dxfId="305" priority="49" operator="containsText" text="Mayor">
      <formula>NOT(ISERROR(SEARCH("Mayor",S5)))</formula>
    </cfRule>
    <cfRule type="cellIs" dxfId="304" priority="41" operator="equal">
      <formula>80%</formula>
    </cfRule>
    <cfRule type="cellIs" dxfId="303" priority="42" operator="equal">
      <formula>60%</formula>
    </cfRule>
    <cfRule type="cellIs" dxfId="302" priority="43" operator="equal">
      <formula>40%</formula>
    </cfRule>
    <cfRule type="cellIs" dxfId="301" priority="44" operator="equal">
      <formula>0.2</formula>
    </cfRule>
    <cfRule type="containsText" dxfId="300" priority="50" operator="containsText" text="Moderado">
      <formula>NOT(ISERROR(SEARCH("Moderado",S5)))</formula>
    </cfRule>
    <cfRule type="containsText" dxfId="299" priority="57" operator="containsText" text="Alta">
      <formula>NOT(ISERROR(SEARCH("Alta",S5)))</formula>
    </cfRule>
    <cfRule type="containsText" dxfId="298" priority="56" operator="containsText" text="Media">
      <formula>NOT(ISERROR(SEARCH("Media",S5)))</formula>
    </cfRule>
    <cfRule type="containsText" dxfId="297" priority="55" operator="containsText" text="Baja">
      <formula>NOT(ISERROR(SEARCH("Baja",S5)))</formula>
    </cfRule>
  </conditionalFormatting>
  <conditionalFormatting sqref="V5:W5">
    <cfRule type="containsText" dxfId="296" priority="252" operator="containsText" text="Alta">
      <formula>NOT(ISERROR(SEARCH("Alta",V5)))</formula>
    </cfRule>
    <cfRule type="containsText" dxfId="295" priority="251" operator="containsText" text="Media">
      <formula>NOT(ISERROR(SEARCH("Media",V5)))</formula>
    </cfRule>
    <cfRule type="containsText" dxfId="294" priority="250" operator="containsText" text="Baja">
      <formula>NOT(ISERROR(SEARCH("Baja",V5)))</formula>
    </cfRule>
    <cfRule type="containsText" dxfId="293" priority="249" operator="containsText" text="Muy b">
      <formula>NOT(ISERROR(SEARCH("Muy b",V5)))</formula>
    </cfRule>
    <cfRule type="containsText" dxfId="292" priority="248" operator="containsText" text="Muy a">
      <formula>NOT(ISERROR(SEARCH("Muy a",V5)))</formula>
    </cfRule>
  </conditionalFormatting>
  <conditionalFormatting sqref="V8:W8">
    <cfRule type="containsText" dxfId="291" priority="177" operator="containsText" text="Muy a">
      <formula>NOT(ISERROR(SEARCH("Muy a",V8)))</formula>
    </cfRule>
    <cfRule type="containsText" dxfId="290" priority="179" operator="containsText" text="Baja">
      <formula>NOT(ISERROR(SEARCH("Baja",V8)))</formula>
    </cfRule>
    <cfRule type="containsText" dxfId="289" priority="180" operator="containsText" text="Media">
      <formula>NOT(ISERROR(SEARCH("Media",V8)))</formula>
    </cfRule>
    <cfRule type="containsText" dxfId="288" priority="181" operator="containsText" text="Alta">
      <formula>NOT(ISERROR(SEARCH("Alta",V8)))</formula>
    </cfRule>
    <cfRule type="containsText" dxfId="287" priority="178" operator="containsText" text="Muy b">
      <formula>NOT(ISERROR(SEARCH("Muy b",V8)))</formula>
    </cfRule>
  </conditionalFormatting>
  <conditionalFormatting sqref="V10:W10">
    <cfRule type="containsText" dxfId="286" priority="107" operator="containsText" text="Muy b">
      <formula>NOT(ISERROR(SEARCH("Muy b",V10)))</formula>
    </cfRule>
    <cfRule type="containsText" dxfId="285" priority="108" operator="containsText" text="Baja">
      <formula>NOT(ISERROR(SEARCH("Baja",V10)))</formula>
    </cfRule>
    <cfRule type="containsText" dxfId="284" priority="109" operator="containsText" text="Media">
      <formula>NOT(ISERROR(SEARCH("Media",V10)))</formula>
    </cfRule>
    <cfRule type="containsText" dxfId="283" priority="110" operator="containsText" text="Alta">
      <formula>NOT(ISERROR(SEARCH("Alta",V10)))</formula>
    </cfRule>
    <cfRule type="containsText" dxfId="282" priority="106" operator="containsText" text="Muy a">
      <formula>NOT(ISERROR(SEARCH("Muy a",V10)))</formula>
    </cfRule>
  </conditionalFormatting>
  <conditionalFormatting sqref="W5">
    <cfRule type="cellIs" dxfId="281" priority="236" operator="equal">
      <formula>80%</formula>
    </cfRule>
    <cfRule type="cellIs" dxfId="280" priority="235" operator="equal">
      <formula>100%</formula>
    </cfRule>
    <cfRule type="cellIs" dxfId="279" priority="238" operator="equal">
      <formula>40%</formula>
    </cfRule>
    <cfRule type="containsText" dxfId="278" priority="240" operator="containsText" text="Extremo">
      <formula>NOT(ISERROR(SEARCH("Extremo",W5)))</formula>
    </cfRule>
    <cfRule type="containsText" dxfId="277" priority="247" operator="containsText" text="Leve">
      <formula>NOT(ISERROR(SEARCH("Leve",W5)))</formula>
    </cfRule>
    <cfRule type="containsText" dxfId="276" priority="246" operator="containsText" text="Menor">
      <formula>NOT(ISERROR(SEARCH("Menor",W5)))</formula>
    </cfRule>
    <cfRule type="containsText" dxfId="275" priority="245" operator="containsText" text="Moderado">
      <formula>NOT(ISERROR(SEARCH("Moderado",W5)))</formula>
    </cfRule>
    <cfRule type="containsText" dxfId="274" priority="244" operator="containsText" text="Mayor">
      <formula>NOT(ISERROR(SEARCH("Mayor",W5)))</formula>
    </cfRule>
    <cfRule type="containsText" dxfId="273" priority="243" operator="containsText" text="Catastrófico">
      <formula>NOT(ISERROR(SEARCH("Catastrófico",W5)))</formula>
    </cfRule>
    <cfRule type="containsText" dxfId="272" priority="242" operator="containsText" text="Bajo">
      <formula>NOT(ISERROR(SEARCH("Bajo",W5)))</formula>
    </cfRule>
    <cfRule type="containsText" dxfId="271" priority="241" operator="containsText" text="Alto">
      <formula>NOT(ISERROR(SEARCH("Alto",W5)))</formula>
    </cfRule>
    <cfRule type="cellIs" dxfId="270" priority="239" operator="equal">
      <formula>0.2</formula>
    </cfRule>
    <cfRule type="cellIs" dxfId="269" priority="237" operator="equal">
      <formula>60%</formula>
    </cfRule>
  </conditionalFormatting>
  <conditionalFormatting sqref="W8">
    <cfRule type="cellIs" dxfId="268" priority="167" operator="equal">
      <formula>40%</formula>
    </cfRule>
    <cfRule type="cellIs" dxfId="267" priority="166" operator="equal">
      <formula>60%</formula>
    </cfRule>
    <cfRule type="cellIs" dxfId="266" priority="165" operator="equal">
      <formula>80%</formula>
    </cfRule>
    <cfRule type="containsText" dxfId="265" priority="174" operator="containsText" text="Moderado">
      <formula>NOT(ISERROR(SEARCH("Moderado",W8)))</formula>
    </cfRule>
    <cfRule type="cellIs" dxfId="264" priority="164" operator="equal">
      <formula>100%</formula>
    </cfRule>
    <cfRule type="containsText" dxfId="263" priority="176" operator="containsText" text="Leve">
      <formula>NOT(ISERROR(SEARCH("Leve",W8)))</formula>
    </cfRule>
    <cfRule type="containsText" dxfId="262" priority="175" operator="containsText" text="Menor">
      <formula>NOT(ISERROR(SEARCH("Menor",W8)))</formula>
    </cfRule>
    <cfRule type="containsText" dxfId="261" priority="173" operator="containsText" text="Mayor">
      <formula>NOT(ISERROR(SEARCH("Mayor",W8)))</formula>
    </cfRule>
    <cfRule type="containsText" dxfId="260" priority="172" operator="containsText" text="Catastrófico">
      <formula>NOT(ISERROR(SEARCH("Catastrófico",W8)))</formula>
    </cfRule>
    <cfRule type="containsText" dxfId="259" priority="171" operator="containsText" text="Bajo">
      <formula>NOT(ISERROR(SEARCH("Bajo",W8)))</formula>
    </cfRule>
    <cfRule type="containsText" dxfId="258" priority="170" operator="containsText" text="Alto">
      <formula>NOT(ISERROR(SEARCH("Alto",W8)))</formula>
    </cfRule>
    <cfRule type="containsText" dxfId="257" priority="169" operator="containsText" text="Extremo">
      <formula>NOT(ISERROR(SEARCH("Extremo",W8)))</formula>
    </cfRule>
    <cfRule type="cellIs" dxfId="256" priority="168" operator="equal">
      <formula>0.2</formula>
    </cfRule>
  </conditionalFormatting>
  <conditionalFormatting sqref="W10">
    <cfRule type="containsText" dxfId="255" priority="103" operator="containsText" text="Moderado">
      <formula>NOT(ISERROR(SEARCH("Moderado",W10)))</formula>
    </cfRule>
    <cfRule type="containsText" dxfId="254" priority="102" operator="containsText" text="Mayor">
      <formula>NOT(ISERROR(SEARCH("Mayor",W10)))</formula>
    </cfRule>
    <cfRule type="containsText" dxfId="253" priority="101" operator="containsText" text="Catastrófico">
      <formula>NOT(ISERROR(SEARCH("Catastrófico",W10)))</formula>
    </cfRule>
    <cfRule type="containsText" dxfId="252" priority="100" operator="containsText" text="Bajo">
      <formula>NOT(ISERROR(SEARCH("Bajo",W10)))</formula>
    </cfRule>
    <cfRule type="cellIs" dxfId="251" priority="97" operator="equal">
      <formula>0.2</formula>
    </cfRule>
    <cfRule type="containsText" dxfId="250" priority="99" operator="containsText" text="Alto">
      <formula>NOT(ISERROR(SEARCH("Alto",W10)))</formula>
    </cfRule>
    <cfRule type="containsText" dxfId="249" priority="98" operator="containsText" text="Extremo">
      <formula>NOT(ISERROR(SEARCH("Extremo",W10)))</formula>
    </cfRule>
    <cfRule type="containsText" dxfId="248" priority="105" operator="containsText" text="Leve">
      <formula>NOT(ISERROR(SEARCH("Leve",W10)))</formula>
    </cfRule>
    <cfRule type="containsText" dxfId="247" priority="104" operator="containsText" text="Menor">
      <formula>NOT(ISERROR(SEARCH("Menor",W10)))</formula>
    </cfRule>
    <cfRule type="cellIs" dxfId="246" priority="96" operator="equal">
      <formula>40%</formula>
    </cfRule>
    <cfRule type="cellIs" dxfId="245" priority="95" operator="equal">
      <formula>60%</formula>
    </cfRule>
    <cfRule type="cellIs" dxfId="244" priority="94" operator="equal">
      <formula>80%</formula>
    </cfRule>
    <cfRule type="cellIs" dxfId="243" priority="93" operator="equal">
      <formula>100%</formula>
    </cfRule>
  </conditionalFormatting>
  <conditionalFormatting sqref="X5:Z5">
    <cfRule type="containsText" dxfId="242" priority="263" operator="containsText" text="Moderado">
      <formula>NOT(ISERROR(SEARCH("Moderado",X5)))</formula>
    </cfRule>
    <cfRule type="containsText" dxfId="241" priority="264" operator="containsText" text="Menor">
      <formula>NOT(ISERROR(SEARCH("Menor",X5)))</formula>
    </cfRule>
    <cfRule type="containsText" dxfId="240" priority="265" operator="containsText" text="Leve">
      <formula>NOT(ISERROR(SEARCH("Leve",X5)))</formula>
    </cfRule>
    <cfRule type="containsText" dxfId="239" priority="266" operator="containsText" text="Muy a">
      <formula>NOT(ISERROR(SEARCH("Muy a",X5)))</formula>
    </cfRule>
    <cfRule type="containsText" dxfId="238" priority="267" operator="containsText" text="Muy b">
      <formula>NOT(ISERROR(SEARCH("Muy b",X5)))</formula>
    </cfRule>
    <cfRule type="containsText" dxfId="237" priority="268" operator="containsText" text="Baja">
      <formula>NOT(ISERROR(SEARCH("Baja",X5)))</formula>
    </cfRule>
    <cfRule type="containsText" dxfId="236" priority="269" operator="containsText" text="Media">
      <formula>NOT(ISERROR(SEARCH("Media",X5)))</formula>
    </cfRule>
    <cfRule type="containsText" dxfId="235" priority="270" operator="containsText" text="Alta">
      <formula>NOT(ISERROR(SEARCH("Alta",X5)))</formula>
    </cfRule>
    <cfRule type="containsText" dxfId="234" priority="261" operator="containsText" text="Catastrófico">
      <formula>NOT(ISERROR(SEARCH("Catastrófico",X5)))</formula>
    </cfRule>
    <cfRule type="containsText" dxfId="233" priority="262" operator="containsText" text="Mayor">
      <formula>NOT(ISERROR(SEARCH("Mayor",X5)))</formula>
    </cfRule>
  </conditionalFormatting>
  <conditionalFormatting sqref="X8:Z8">
    <cfRule type="containsText" dxfId="232" priority="191" operator="containsText" text="Mayor">
      <formula>NOT(ISERROR(SEARCH("Mayor",X8)))</formula>
    </cfRule>
    <cfRule type="containsText" dxfId="231" priority="199" operator="containsText" text="Alta">
      <formula>NOT(ISERROR(SEARCH("Alta",X8)))</formula>
    </cfRule>
    <cfRule type="containsText" dxfId="230" priority="197" operator="containsText" text="Baja">
      <formula>NOT(ISERROR(SEARCH("Baja",X8)))</formula>
    </cfRule>
    <cfRule type="containsText" dxfId="229" priority="196" operator="containsText" text="Muy b">
      <formula>NOT(ISERROR(SEARCH("Muy b",X8)))</formula>
    </cfRule>
    <cfRule type="containsText" dxfId="228" priority="195" operator="containsText" text="Muy a">
      <formula>NOT(ISERROR(SEARCH("Muy a",X8)))</formula>
    </cfRule>
    <cfRule type="containsText" dxfId="227" priority="194" operator="containsText" text="Leve">
      <formula>NOT(ISERROR(SEARCH("Leve",X8)))</formula>
    </cfRule>
    <cfRule type="containsText" dxfId="226" priority="193" operator="containsText" text="Menor">
      <formula>NOT(ISERROR(SEARCH("Menor",X8)))</formula>
    </cfRule>
    <cfRule type="containsText" dxfId="225" priority="192" operator="containsText" text="Moderado">
      <formula>NOT(ISERROR(SEARCH("Moderado",X8)))</formula>
    </cfRule>
    <cfRule type="containsText" dxfId="224" priority="190" operator="containsText" text="Catastrófico">
      <formula>NOT(ISERROR(SEARCH("Catastrófico",X8)))</formula>
    </cfRule>
    <cfRule type="containsText" dxfId="223" priority="198" operator="containsText" text="Media">
      <formula>NOT(ISERROR(SEARCH("Media",X8)))</formula>
    </cfRule>
  </conditionalFormatting>
  <conditionalFormatting sqref="X10:Z10">
    <cfRule type="containsText" dxfId="222" priority="128" operator="containsText" text="Alta">
      <formula>NOT(ISERROR(SEARCH("Alta",X10)))</formula>
    </cfRule>
    <cfRule type="containsText" dxfId="221" priority="127" operator="containsText" text="Media">
      <formula>NOT(ISERROR(SEARCH("Media",X10)))</formula>
    </cfRule>
    <cfRule type="containsText" dxfId="220" priority="126" operator="containsText" text="Baja">
      <formula>NOT(ISERROR(SEARCH("Baja",X10)))</formula>
    </cfRule>
    <cfRule type="containsText" dxfId="219" priority="124" operator="containsText" text="Muy a">
      <formula>NOT(ISERROR(SEARCH("Muy a",X10)))</formula>
    </cfRule>
    <cfRule type="containsText" dxfId="218" priority="125" operator="containsText" text="Muy b">
      <formula>NOT(ISERROR(SEARCH("Muy b",X10)))</formula>
    </cfRule>
    <cfRule type="containsText" dxfId="217" priority="123" operator="containsText" text="Leve">
      <formula>NOT(ISERROR(SEARCH("Leve",X10)))</formula>
    </cfRule>
    <cfRule type="containsText" dxfId="216" priority="122" operator="containsText" text="Menor">
      <formula>NOT(ISERROR(SEARCH("Menor",X10)))</formula>
    </cfRule>
    <cfRule type="containsText" dxfId="215" priority="121" operator="containsText" text="Moderado">
      <formula>NOT(ISERROR(SEARCH("Moderado",X10)))</formula>
    </cfRule>
    <cfRule type="containsText" dxfId="214" priority="120" operator="containsText" text="Mayor">
      <formula>NOT(ISERROR(SEARCH("Mayor",X10)))</formula>
    </cfRule>
    <cfRule type="containsText" dxfId="213" priority="119" operator="containsText" text="Catastrófico">
      <formula>NOT(ISERROR(SEARCH("Catastrófico",X10)))</formula>
    </cfRule>
  </conditionalFormatting>
  <conditionalFormatting sqref="Y5">
    <cfRule type="cellIs" dxfId="212" priority="256" operator="equal">
      <formula>40%</formula>
    </cfRule>
    <cfRule type="cellIs" dxfId="211" priority="255" operator="equal">
      <formula>60%</formula>
    </cfRule>
    <cfRule type="cellIs" dxfId="210" priority="254" operator="equal">
      <formula>80%</formula>
    </cfRule>
    <cfRule type="cellIs" dxfId="209" priority="253" operator="equal">
      <formula>100%</formula>
    </cfRule>
    <cfRule type="cellIs" dxfId="208" priority="257" operator="equal">
      <formula>0.2</formula>
    </cfRule>
  </conditionalFormatting>
  <conditionalFormatting sqref="Y8">
    <cfRule type="cellIs" dxfId="207" priority="182" operator="equal">
      <formula>100%</formula>
    </cfRule>
    <cfRule type="cellIs" dxfId="206" priority="185" operator="equal">
      <formula>40%</formula>
    </cfRule>
    <cfRule type="cellIs" dxfId="205" priority="186" operator="equal">
      <formula>0.2</formula>
    </cfRule>
    <cfRule type="cellIs" dxfId="204" priority="183" operator="equal">
      <formula>80%</formula>
    </cfRule>
    <cfRule type="cellIs" dxfId="203" priority="184" operator="equal">
      <formula>60%</formula>
    </cfRule>
  </conditionalFormatting>
  <conditionalFormatting sqref="Y10">
    <cfRule type="cellIs" dxfId="202" priority="112" operator="equal">
      <formula>80%</formula>
    </cfRule>
    <cfRule type="cellIs" dxfId="201" priority="113" operator="equal">
      <formula>60%</formula>
    </cfRule>
    <cfRule type="cellIs" dxfId="200" priority="114" operator="equal">
      <formula>40%</formula>
    </cfRule>
    <cfRule type="cellIs" dxfId="199" priority="115" operator="equal">
      <formula>0.2</formula>
    </cfRule>
    <cfRule type="cellIs" dxfId="198" priority="111" operator="equal">
      <formula>100%</formula>
    </cfRule>
  </conditionalFormatting>
  <conditionalFormatting sqref="Y5:Z5">
    <cfRule type="containsText" dxfId="197" priority="259" operator="containsText" text="Alto">
      <formula>NOT(ISERROR(SEARCH("Alto",Y5)))</formula>
    </cfRule>
    <cfRule type="containsText" dxfId="196" priority="260" operator="containsText" text="Bajo">
      <formula>NOT(ISERROR(SEARCH("Bajo",Y5)))</formula>
    </cfRule>
    <cfRule type="containsText" dxfId="195" priority="258" operator="containsText" text="Extremo">
      <formula>NOT(ISERROR(SEARCH("Extremo",Y5)))</formula>
    </cfRule>
  </conditionalFormatting>
  <conditionalFormatting sqref="Y8:Z8">
    <cfRule type="containsText" dxfId="194" priority="189" operator="containsText" text="Bajo">
      <formula>NOT(ISERROR(SEARCH("Bajo",Y8)))</formula>
    </cfRule>
    <cfRule type="containsText" dxfId="193" priority="188" operator="containsText" text="Alto">
      <formula>NOT(ISERROR(SEARCH("Alto",Y8)))</formula>
    </cfRule>
    <cfRule type="containsText" dxfId="192" priority="187" operator="containsText" text="Extremo">
      <formula>NOT(ISERROR(SEARCH("Extremo",Y8)))</formula>
    </cfRule>
  </conditionalFormatting>
  <conditionalFormatting sqref="Y10:Z10">
    <cfRule type="containsText" dxfId="191" priority="116" operator="containsText" text="Extremo">
      <formula>NOT(ISERROR(SEARCH("Extremo",Y10)))</formula>
    </cfRule>
    <cfRule type="containsText" dxfId="190" priority="117" operator="containsText" text="Alto">
      <formula>NOT(ISERROR(SEARCH("Alto",Y10)))</formula>
    </cfRule>
    <cfRule type="containsText" dxfId="189" priority="118" operator="containsText" text="Bajo">
      <formula>NOT(ISERROR(SEARCH("Bajo",Y10)))</formula>
    </cfRule>
  </conditionalFormatting>
  <conditionalFormatting sqref="AA5">
    <cfRule type="containsText" dxfId="188" priority="227" operator="containsText" text="Moderado">
      <formula>NOT(ISERROR(SEARCH("Moderado",AA5)))</formula>
    </cfRule>
    <cfRule type="containsText" dxfId="187" priority="226" operator="containsText" text="Mayor">
      <formula>NOT(ISERROR(SEARCH("Mayor",AA5)))</formula>
    </cfRule>
    <cfRule type="containsText" dxfId="186" priority="234" operator="containsText" text="Alta">
      <formula>NOT(ISERROR(SEARCH("Alta",AA5)))</formula>
    </cfRule>
    <cfRule type="containsText" dxfId="185" priority="224" operator="containsText" text="Bajo">
      <formula>NOT(ISERROR(SEARCH("Bajo",AA5)))</formula>
    </cfRule>
    <cfRule type="containsText" dxfId="184" priority="223" operator="containsText" text="Alto">
      <formula>NOT(ISERROR(SEARCH("Alto",AA5)))</formula>
    </cfRule>
    <cfRule type="containsText" dxfId="183" priority="222" operator="containsText" text="Extremo">
      <formula>NOT(ISERROR(SEARCH("Extremo",AA5)))</formula>
    </cfRule>
    <cfRule type="cellIs" dxfId="182" priority="221" operator="equal">
      <formula>25%</formula>
    </cfRule>
    <cfRule type="cellIs" dxfId="181" priority="220" operator="equal">
      <formula>50%</formula>
    </cfRule>
    <cfRule type="cellIs" dxfId="180" priority="219" operator="equal">
      <formula>75%</formula>
    </cfRule>
    <cfRule type="containsText" dxfId="179" priority="225" operator="containsText" text="Catastrófico">
      <formula>NOT(ISERROR(SEARCH("Catastrófico",AA5)))</formula>
    </cfRule>
    <cfRule type="containsText" dxfId="178" priority="233" operator="containsText" text="Media">
      <formula>NOT(ISERROR(SEARCH("Media",AA5)))</formula>
    </cfRule>
    <cfRule type="containsText" dxfId="177" priority="232" operator="containsText" text="Baja">
      <formula>NOT(ISERROR(SEARCH("Baja",AA5)))</formula>
    </cfRule>
    <cfRule type="containsText" dxfId="176" priority="231" operator="containsText" text="Muy b">
      <formula>NOT(ISERROR(SEARCH("Muy b",AA5)))</formula>
    </cfRule>
    <cfRule type="containsText" dxfId="175" priority="230" operator="containsText" text="Muy a">
      <formula>NOT(ISERROR(SEARCH("Muy a",AA5)))</formula>
    </cfRule>
    <cfRule type="containsText" dxfId="174" priority="229" operator="containsText" text="Leve">
      <formula>NOT(ISERROR(SEARCH("Leve",AA5)))</formula>
    </cfRule>
    <cfRule type="containsText" dxfId="173" priority="228" operator="containsText" text="Menor">
      <formula>NOT(ISERROR(SEARCH("Menor",AA5)))</formula>
    </cfRule>
    <cfRule type="cellIs" dxfId="172" priority="218" operator="equal">
      <formula>100%</formula>
    </cfRule>
  </conditionalFormatting>
  <conditionalFormatting sqref="AA8">
    <cfRule type="containsText" dxfId="171" priority="153" operator="containsText" text="Bajo">
      <formula>NOT(ISERROR(SEARCH("Bajo",AA8)))</formula>
    </cfRule>
    <cfRule type="containsText" dxfId="170" priority="154" operator="containsText" text="Catastrófico">
      <formula>NOT(ISERROR(SEARCH("Catastrófico",AA8)))</formula>
    </cfRule>
    <cfRule type="containsText" dxfId="169" priority="155" operator="containsText" text="Mayor">
      <formula>NOT(ISERROR(SEARCH("Mayor",AA8)))</formula>
    </cfRule>
    <cfRule type="containsText" dxfId="168" priority="156" operator="containsText" text="Moderado">
      <formula>NOT(ISERROR(SEARCH("Moderado",AA8)))</formula>
    </cfRule>
    <cfRule type="containsText" dxfId="167" priority="157" operator="containsText" text="Menor">
      <formula>NOT(ISERROR(SEARCH("Menor",AA8)))</formula>
    </cfRule>
    <cfRule type="containsText" dxfId="166" priority="158" operator="containsText" text="Leve">
      <formula>NOT(ISERROR(SEARCH("Leve",AA8)))</formula>
    </cfRule>
    <cfRule type="containsText" dxfId="165" priority="159" operator="containsText" text="Muy a">
      <formula>NOT(ISERROR(SEARCH("Muy a",AA8)))</formula>
    </cfRule>
    <cfRule type="containsText" dxfId="164" priority="160" operator="containsText" text="Muy b">
      <formula>NOT(ISERROR(SEARCH("Muy b",AA8)))</formula>
    </cfRule>
    <cfRule type="containsText" dxfId="163" priority="162" operator="containsText" text="Media">
      <formula>NOT(ISERROR(SEARCH("Media",AA8)))</formula>
    </cfRule>
    <cfRule type="containsText" dxfId="162" priority="163" operator="containsText" text="Alta">
      <formula>NOT(ISERROR(SEARCH("Alta",AA8)))</formula>
    </cfRule>
    <cfRule type="containsText" dxfId="161" priority="161" operator="containsText" text="Baja">
      <formula>NOT(ISERROR(SEARCH("Baja",AA8)))</formula>
    </cfRule>
    <cfRule type="cellIs" dxfId="160" priority="147" operator="equal">
      <formula>100%</formula>
    </cfRule>
    <cfRule type="cellIs" dxfId="159" priority="148" operator="equal">
      <formula>75%</formula>
    </cfRule>
    <cfRule type="cellIs" dxfId="158" priority="149" operator="equal">
      <formula>50%</formula>
    </cfRule>
    <cfRule type="cellIs" dxfId="157" priority="150" operator="equal">
      <formula>25%</formula>
    </cfRule>
    <cfRule type="containsText" dxfId="156" priority="151" operator="containsText" text="Extremo">
      <formula>NOT(ISERROR(SEARCH("Extremo",AA8)))</formula>
    </cfRule>
    <cfRule type="containsText" dxfId="155" priority="152" operator="containsText" text="Alto">
      <formula>NOT(ISERROR(SEARCH("Alto",AA8)))</formula>
    </cfRule>
  </conditionalFormatting>
  <conditionalFormatting sqref="AA10">
    <cfRule type="cellIs" dxfId="154" priority="76" operator="equal">
      <formula>100%</formula>
    </cfRule>
    <cfRule type="containsText" dxfId="153" priority="81" operator="containsText" text="Alto">
      <formula>NOT(ISERROR(SEARCH("Alto",AA10)))</formula>
    </cfRule>
    <cfRule type="containsText" dxfId="152" priority="85" operator="containsText" text="Moderado">
      <formula>NOT(ISERROR(SEARCH("Moderado",AA10)))</formula>
    </cfRule>
    <cfRule type="containsText" dxfId="151" priority="82" operator="containsText" text="Bajo">
      <formula>NOT(ISERROR(SEARCH("Bajo",AA10)))</formula>
    </cfRule>
    <cfRule type="containsText" dxfId="150" priority="83" operator="containsText" text="Catastrófico">
      <formula>NOT(ISERROR(SEARCH("Catastrófico",AA10)))</formula>
    </cfRule>
    <cfRule type="containsText" dxfId="149" priority="86" operator="containsText" text="Menor">
      <formula>NOT(ISERROR(SEARCH("Menor",AA10)))</formula>
    </cfRule>
    <cfRule type="containsText" dxfId="148" priority="90" operator="containsText" text="Baja">
      <formula>NOT(ISERROR(SEARCH("Baja",AA10)))</formula>
    </cfRule>
    <cfRule type="containsText" dxfId="147" priority="91" operator="containsText" text="Media">
      <formula>NOT(ISERROR(SEARCH("Media",AA10)))</formula>
    </cfRule>
    <cfRule type="containsText" dxfId="146" priority="92" operator="containsText" text="Alta">
      <formula>NOT(ISERROR(SEARCH("Alta",AA10)))</formula>
    </cfRule>
    <cfRule type="containsText" dxfId="145" priority="84" operator="containsText" text="Mayor">
      <formula>NOT(ISERROR(SEARCH("Mayor",AA10)))</formula>
    </cfRule>
    <cfRule type="containsText" dxfId="144" priority="87" operator="containsText" text="Leve">
      <formula>NOT(ISERROR(SEARCH("Leve",AA10)))</formula>
    </cfRule>
    <cfRule type="containsText" dxfId="143" priority="88" operator="containsText" text="Muy a">
      <formula>NOT(ISERROR(SEARCH("Muy a",AA10)))</formula>
    </cfRule>
    <cfRule type="containsText" dxfId="142" priority="80" operator="containsText" text="Extremo">
      <formula>NOT(ISERROR(SEARCH("Extremo",AA10)))</formula>
    </cfRule>
    <cfRule type="cellIs" dxfId="141" priority="79" operator="equal">
      <formula>25%</formula>
    </cfRule>
    <cfRule type="cellIs" dxfId="140" priority="78" operator="equal">
      <formula>50%</formula>
    </cfRule>
    <cfRule type="cellIs" dxfId="139" priority="77" operator="equal">
      <formula>75%</formula>
    </cfRule>
    <cfRule type="containsText" dxfId="138" priority="89" operator="containsText" text="Muy b">
      <formula>NOT(ISERROR(SEARCH("Muy b",AA10)))</formula>
    </cfRule>
  </conditionalFormatting>
  <conditionalFormatting sqref="AI14:AI15">
    <cfRule type="containsText" dxfId="137" priority="8" operator="containsText" text="BAJA">
      <formula>NOT(ISERROR(SEARCH("BAJA",AI14)))</formula>
    </cfRule>
    <cfRule type="containsText" dxfId="136" priority="9" operator="containsText" text="MEDIA">
      <formula>NOT(ISERROR(SEARCH("MEDIA",AI14)))</formula>
    </cfRule>
    <cfRule type="containsText" dxfId="135" priority="10" operator="containsText" text="ALTA">
      <formula>NOT(ISERROR(SEARCH("ALTA",AI14)))</formula>
    </cfRule>
  </conditionalFormatting>
  <conditionalFormatting sqref="AI12:AJ13">
    <cfRule type="containsText" dxfId="134" priority="18" operator="containsText" text="BAJA">
      <formula>NOT(ISERROR(SEARCH("BAJA",AI12)))</formula>
    </cfRule>
    <cfRule type="containsText" dxfId="133" priority="20" operator="containsText" text="ALTA">
      <formula>NOT(ISERROR(SEARCH("ALTA",AI12)))</formula>
    </cfRule>
    <cfRule type="containsText" dxfId="132" priority="19" operator="containsText" text="MEDIA">
      <formula>NOT(ISERROR(SEARCH("MEDIA",AI12)))</formula>
    </cfRule>
  </conditionalFormatting>
  <conditionalFormatting sqref="AK5:AL12 AO12">
    <cfRule type="containsText" dxfId="131" priority="38" operator="containsText" text="MEDIA">
      <formula>NOT(ISERROR(SEARCH("MEDIA",AK5)))</formula>
    </cfRule>
    <cfRule type="containsText" dxfId="130" priority="37" operator="containsText" text="BAJA">
      <formula>NOT(ISERROR(SEARCH("BAJA",AK5)))</formula>
    </cfRule>
    <cfRule type="containsText" dxfId="129" priority="39" operator="containsText" text="ALTA">
      <formula>NOT(ISERROR(SEARCH("ALTA",AK5)))</formula>
    </cfRule>
  </conditionalFormatting>
  <conditionalFormatting sqref="AK16:AL16">
    <cfRule type="containsText" dxfId="128" priority="7" operator="containsText" text="ALTA">
      <formula>NOT(ISERROR(SEARCH("ALTA",AK16)))</formula>
    </cfRule>
    <cfRule type="containsText" dxfId="127" priority="6" operator="containsText" text="MEDIA">
      <formula>NOT(ISERROR(SEARCH("MEDIA",AK16)))</formula>
    </cfRule>
    <cfRule type="containsText" dxfId="126" priority="5" operator="containsText" text="BAJA">
      <formula>NOT(ISERROR(SEARCH("BAJA",AK16)))</formula>
    </cfRule>
  </conditionalFormatting>
  <conditionalFormatting sqref="AL5:AL12">
    <cfRule type="cellIs" dxfId="125" priority="30" operator="between">
      <formula>0%</formula>
      <formula>25%</formula>
    </cfRule>
    <cfRule type="cellIs" dxfId="124" priority="29" operator="between">
      <formula>26%</formula>
      <formula>50%</formula>
    </cfRule>
    <cfRule type="cellIs" dxfId="123" priority="28" operator="between">
      <formula>51%</formula>
      <formula>75%</formula>
    </cfRule>
    <cfRule type="cellIs" dxfId="122" priority="27" operator="greaterThan">
      <formula>75%</formula>
    </cfRule>
  </conditionalFormatting>
  <conditionalFormatting sqref="AL15">
    <cfRule type="containsText" dxfId="121" priority="17" operator="containsText" text="ALTA">
      <formula>NOT(ISERROR(SEARCH("ALTA",AL15)))</formula>
    </cfRule>
    <cfRule type="containsText" dxfId="120" priority="16" operator="containsText" text="MEDIA">
      <formula>NOT(ISERROR(SEARCH("MEDIA",AL15)))</formula>
    </cfRule>
    <cfRule type="containsText" dxfId="119" priority="15" operator="containsText" text="BAJA">
      <formula>NOT(ISERROR(SEARCH("BAJA",AL15)))</formula>
    </cfRule>
  </conditionalFormatting>
  <conditionalFormatting sqref="AL15:AL16">
    <cfRule type="cellIs" dxfId="118" priority="4" operator="between">
      <formula>0%</formula>
      <formula>25%</formula>
    </cfRule>
    <cfRule type="cellIs" dxfId="117" priority="3" operator="between">
      <formula>26%</formula>
      <formula>50%</formula>
    </cfRule>
    <cfRule type="cellIs" dxfId="116" priority="1" operator="greaterThan">
      <formula>75%</formula>
    </cfRule>
    <cfRule type="cellIs" dxfId="115" priority="2" operator="between">
      <formula>51%</formula>
      <formula>75%</formula>
    </cfRule>
  </conditionalFormatting>
  <conditionalFormatting sqref="AM5:AN5">
    <cfRule type="containsText" dxfId="114" priority="208" operator="containsText" text="Catastrófico">
      <formula>NOT(ISERROR(SEARCH("Catastrófico",AM5)))</formula>
    </cfRule>
    <cfRule type="containsText" dxfId="113" priority="209" operator="containsText" text="Mayor">
      <formula>NOT(ISERROR(SEARCH("Mayor",AM5)))</formula>
    </cfRule>
    <cfRule type="containsText" dxfId="112" priority="211" operator="containsText" text="Menor">
      <formula>NOT(ISERROR(SEARCH("Menor",AM5)))</formula>
    </cfRule>
    <cfRule type="containsText" dxfId="111" priority="212" operator="containsText" text="Leve">
      <formula>NOT(ISERROR(SEARCH("Leve",AM5)))</formula>
    </cfRule>
    <cfRule type="containsText" dxfId="110" priority="213" operator="containsText" text="Muy a">
      <formula>NOT(ISERROR(SEARCH("Muy a",AM5)))</formula>
    </cfRule>
    <cfRule type="containsText" dxfId="109" priority="214" operator="containsText" text="Muy b">
      <formula>NOT(ISERROR(SEARCH("Muy b",AM5)))</formula>
    </cfRule>
    <cfRule type="containsText" dxfId="108" priority="215" operator="containsText" text="Baja">
      <formula>NOT(ISERROR(SEARCH("Baja",AM5)))</formula>
    </cfRule>
    <cfRule type="containsText" dxfId="107" priority="216" operator="containsText" text="Media">
      <formula>NOT(ISERROR(SEARCH("Media",AM5)))</formula>
    </cfRule>
    <cfRule type="containsText" dxfId="106" priority="217" operator="containsText" text="Alta">
      <formula>NOT(ISERROR(SEARCH("Alta",AM5)))</formula>
    </cfRule>
    <cfRule type="containsText" dxfId="105" priority="206" operator="containsText" text="Alto">
      <formula>NOT(ISERROR(SEARCH("Alto",AM5)))</formula>
    </cfRule>
    <cfRule type="containsText" dxfId="104" priority="210" operator="containsText" text="Moderado">
      <formula>NOT(ISERROR(SEARCH("Moderado",AM5)))</formula>
    </cfRule>
    <cfRule type="cellIs" dxfId="103" priority="200" operator="equal">
      <formula>100%</formula>
    </cfRule>
    <cfRule type="cellIs" dxfId="102" priority="201" operator="equal">
      <formula>80%</formula>
    </cfRule>
    <cfRule type="cellIs" dxfId="101" priority="202" operator="equal">
      <formula>60%</formula>
    </cfRule>
    <cfRule type="cellIs" dxfId="100" priority="203" operator="equal">
      <formula>40%</formula>
    </cfRule>
    <cfRule type="cellIs" dxfId="99" priority="204" operator="equal">
      <formula>0.2</formula>
    </cfRule>
    <cfRule type="containsText" dxfId="98" priority="205" operator="containsText" text="Extremo">
      <formula>NOT(ISERROR(SEARCH("Extremo",AM5)))</formula>
    </cfRule>
    <cfRule type="containsText" dxfId="97" priority="207" operator="containsText" text="Bajo">
      <formula>NOT(ISERROR(SEARCH("Bajo",AM5)))</formula>
    </cfRule>
  </conditionalFormatting>
  <conditionalFormatting sqref="AM8:AN8">
    <cfRule type="cellIs" dxfId="96" priority="133" operator="equal">
      <formula>0.2</formula>
    </cfRule>
    <cfRule type="containsText" dxfId="95" priority="136" operator="containsText" text="Bajo">
      <formula>NOT(ISERROR(SEARCH("Bajo",AM8)))</formula>
    </cfRule>
    <cfRule type="containsText" dxfId="94" priority="139" operator="containsText" text="Moderado">
      <formula>NOT(ISERROR(SEARCH("Moderado",AM8)))</formula>
    </cfRule>
    <cfRule type="containsText" dxfId="93" priority="140" operator="containsText" text="Menor">
      <formula>NOT(ISERROR(SEARCH("Menor",AM8)))</formula>
    </cfRule>
    <cfRule type="containsText" dxfId="92" priority="135" operator="containsText" text="Alto">
      <formula>NOT(ISERROR(SEARCH("Alto",AM8)))</formula>
    </cfRule>
    <cfRule type="containsText" dxfId="91" priority="134" operator="containsText" text="Extremo">
      <formula>NOT(ISERROR(SEARCH("Extremo",AM8)))</formula>
    </cfRule>
    <cfRule type="containsText" dxfId="90" priority="138" operator="containsText" text="Mayor">
      <formula>NOT(ISERROR(SEARCH("Mayor",AM8)))</formula>
    </cfRule>
    <cfRule type="containsText" dxfId="89" priority="137" operator="containsText" text="Catastrófico">
      <formula>NOT(ISERROR(SEARCH("Catastrófico",AM8)))</formula>
    </cfRule>
    <cfRule type="containsText" dxfId="88" priority="141" operator="containsText" text="Leve">
      <formula>NOT(ISERROR(SEARCH("Leve",AM8)))</formula>
    </cfRule>
    <cfRule type="containsText" dxfId="87" priority="143" operator="containsText" text="Muy b">
      <formula>NOT(ISERROR(SEARCH("Muy b",AM8)))</formula>
    </cfRule>
    <cfRule type="containsText" dxfId="86" priority="144" operator="containsText" text="Baja">
      <formula>NOT(ISERROR(SEARCH("Baja",AM8)))</formula>
    </cfRule>
    <cfRule type="containsText" dxfId="85" priority="145" operator="containsText" text="Media">
      <formula>NOT(ISERROR(SEARCH("Media",AM8)))</formula>
    </cfRule>
    <cfRule type="containsText" dxfId="84" priority="146" operator="containsText" text="Alta">
      <formula>NOT(ISERROR(SEARCH("Alta",AM8)))</formula>
    </cfRule>
    <cfRule type="cellIs" dxfId="83" priority="129" operator="equal">
      <formula>100%</formula>
    </cfRule>
    <cfRule type="cellIs" dxfId="82" priority="130" operator="equal">
      <formula>80%</formula>
    </cfRule>
    <cfRule type="cellIs" dxfId="81" priority="131" operator="equal">
      <formula>60%</formula>
    </cfRule>
    <cfRule type="containsText" dxfId="80" priority="142" operator="containsText" text="Muy a">
      <formula>NOT(ISERROR(SEARCH("Muy a",AM8)))</formula>
    </cfRule>
    <cfRule type="cellIs" dxfId="79" priority="132" operator="equal">
      <formula>40%</formula>
    </cfRule>
  </conditionalFormatting>
  <conditionalFormatting sqref="AM10:AN10">
    <cfRule type="cellIs" dxfId="78" priority="60" operator="equal">
      <formula>60%</formula>
    </cfRule>
    <cfRule type="cellIs" dxfId="77" priority="59" operator="equal">
      <formula>80%</formula>
    </cfRule>
    <cfRule type="cellIs" dxfId="76" priority="58" operator="equal">
      <formula>100%</formula>
    </cfRule>
    <cfRule type="containsText" dxfId="75" priority="72" operator="containsText" text="Muy b">
      <formula>NOT(ISERROR(SEARCH("Muy b",AM10)))</formula>
    </cfRule>
    <cfRule type="containsText" dxfId="74" priority="71" operator="containsText" text="Muy a">
      <formula>NOT(ISERROR(SEARCH("Muy a",AM10)))</formula>
    </cfRule>
    <cfRule type="containsText" dxfId="73" priority="75" operator="containsText" text="Alta">
      <formula>NOT(ISERROR(SEARCH("Alta",AM10)))</formula>
    </cfRule>
    <cfRule type="containsText" dxfId="72" priority="70" operator="containsText" text="Leve">
      <formula>NOT(ISERROR(SEARCH("Leve",AM10)))</formula>
    </cfRule>
    <cfRule type="containsText" dxfId="71" priority="74" operator="containsText" text="Media">
      <formula>NOT(ISERROR(SEARCH("Media",AM10)))</formula>
    </cfRule>
    <cfRule type="containsText" dxfId="70" priority="73" operator="containsText" text="Baja">
      <formula>NOT(ISERROR(SEARCH("Baja",AM10)))</formula>
    </cfRule>
    <cfRule type="containsText" dxfId="69" priority="69" operator="containsText" text="Menor">
      <formula>NOT(ISERROR(SEARCH("Menor",AM10)))</formula>
    </cfRule>
    <cfRule type="containsText" dxfId="68" priority="68" operator="containsText" text="Moderado">
      <formula>NOT(ISERROR(SEARCH("Moderado",AM10)))</formula>
    </cfRule>
    <cfRule type="containsText" dxfId="67" priority="67" operator="containsText" text="Mayor">
      <formula>NOT(ISERROR(SEARCH("Mayor",AM10)))</formula>
    </cfRule>
    <cfRule type="containsText" dxfId="66" priority="66" operator="containsText" text="Catastrófico">
      <formula>NOT(ISERROR(SEARCH("Catastrófico",AM10)))</formula>
    </cfRule>
    <cfRule type="containsText" dxfId="65" priority="65" operator="containsText" text="Bajo">
      <formula>NOT(ISERROR(SEARCH("Bajo",AM10)))</formula>
    </cfRule>
    <cfRule type="containsText" dxfId="64" priority="64" operator="containsText" text="Alto">
      <formula>NOT(ISERROR(SEARCH("Alto",AM10)))</formula>
    </cfRule>
    <cfRule type="containsText" dxfId="63" priority="63" operator="containsText" text="Extremo">
      <formula>NOT(ISERROR(SEARCH("Extremo",AM10)))</formula>
    </cfRule>
    <cfRule type="cellIs" dxfId="62" priority="62" operator="equal">
      <formula>0.2</formula>
    </cfRule>
    <cfRule type="cellIs" dxfId="61" priority="61" operator="equal">
      <formula>40%</formula>
    </cfRule>
  </conditionalFormatting>
  <dataValidations count="15">
    <dataValidation type="list" allowBlank="1" showInputMessage="1" showErrorMessage="1" sqref="AN13" xr:uid="{BBAFA1BA-CD28-46EF-9820-EA2521BFC7D6}">
      <formula1>INDIRECT("TRAT[TRATAMIENTO]")</formula1>
    </dataValidation>
    <dataValidation type="list" allowBlank="1" showInputMessage="1" showErrorMessage="1" sqref="B13" xr:uid="{661CFEA4-9BF0-4A7F-8A3E-31819B671B91}">
      <formula1>INDIRECT("PROC[PROCESOS]")</formula1>
    </dataValidation>
    <dataValidation type="list" allowBlank="1" showInputMessage="1" showErrorMessage="1" sqref="D13" xr:uid="{A0625EA5-5272-4801-B209-9C1AC69F6029}">
      <formula1>INDIRECT("FACT[FACTOR]")</formula1>
    </dataValidation>
    <dataValidation type="list" allowBlank="1" showInputMessage="1" showErrorMessage="1" sqref="J13" xr:uid="{593306CC-B400-47A5-A0D8-D445317DDD06}">
      <formula1>INDIRECT("PERI[PERIODICIDAD]")</formula1>
    </dataValidation>
    <dataValidation type="list" allowBlank="1" showInputMessage="1" showErrorMessage="1" sqref="M13" xr:uid="{5F5FFF3C-C4A0-455F-9852-9CC7EBA09673}">
      <formula1>INDIRECT("ECON[ECONO]")</formula1>
    </dataValidation>
    <dataValidation type="list" allowBlank="1" showInputMessage="1" showErrorMessage="1" sqref="O13" xr:uid="{1A64B04A-09AD-4A10-BEC2-4DA807D27A7D}">
      <formula1>INDIRECT("REPU[REPUT]")</formula1>
    </dataValidation>
    <dataValidation type="list" allowBlank="1" showInputMessage="1" showErrorMessage="1" sqref="Q13" xr:uid="{D9F32E43-D86B-4BA7-9A4B-22285AF6AFC0}">
      <formula1>INDIRECT("OPER[OPER]")</formula1>
    </dataValidation>
    <dataValidation type="list" allowBlank="1" showInputMessage="1" showErrorMessage="1" sqref="S13" xr:uid="{B95DB2BC-FF7F-4E2C-A961-F361E42DE7F8}">
      <formula1>INDIRECT("ACTI[ACTIVO]")</formula1>
    </dataValidation>
    <dataValidation type="list" allowBlank="1" showInputMessage="1" showErrorMessage="1" sqref="T13" xr:uid="{BF085A94-D30E-4845-8F76-E68187042660}">
      <formula1>INDIRECT("CRIT[CRITERIO]")</formula1>
    </dataValidation>
    <dataValidation type="list" allowBlank="1" showInputMessage="1" showErrorMessage="1" sqref="AF13:AF14" xr:uid="{06D3A0C1-BF88-4ECF-85E5-93EB82ED84E8}">
      <formula1>INDIRECT("IMPL[IMPLEMENTACION]")</formula1>
    </dataValidation>
    <dataValidation type="list" allowBlank="1" showInputMessage="1" showErrorMessage="1" sqref="AI13:AI14" xr:uid="{6302F00C-9629-41B2-BBAF-9B0BD64F4C59}">
      <formula1>INDIRECT("CONF[CONFIABLE]")</formula1>
    </dataValidation>
    <dataValidation type="list" allowBlank="1" showInputMessage="1" showErrorMessage="1" sqref="AD13:AD14" xr:uid="{F0EC442F-C43A-40C5-96C2-4C3F285AD8F3}">
      <formula1>INDIRECT("CONT[CONTROL]")</formula1>
    </dataValidation>
    <dataValidation type="list" allowBlank="1" showInputMessage="1" showErrorMessage="1" sqref="A5 A8 A10 A12:A13 A15:A16" xr:uid="{A8DB554B-1FF1-4C91-9649-3410BAE5FFC3}">
      <formula1>"SI,NO"</formula1>
    </dataValidation>
    <dataValidation type="list" allowBlank="1" showInputMessage="1" showErrorMessage="1" sqref="AF5:AF11 AF15:AF16" xr:uid="{036805D8-9212-41BB-B2B0-097CEFE792BC}">
      <formula1>"Manual,Automático"</formula1>
    </dataValidation>
    <dataValidation type="list" allowBlank="1" showInputMessage="1" showErrorMessage="1" sqref="AI15" xr:uid="{D5463CE8-2DAF-4F36-BE22-12EEA8F247B2}">
      <formula1>"Confiable,No confiable"</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D45E26D4-B658-41AF-A877-112CF58B3E80}">
          <x14:formula1>
            <xm:f>Listas!$K$2:$K$5</xm:f>
          </x14:formula1>
          <xm:sqref>S16</xm:sqref>
        </x14:dataValidation>
        <x14:dataValidation type="list" allowBlank="1" showInputMessage="1" showErrorMessage="1" xr:uid="{A283C713-4D57-4914-A1F1-08CD9DAEA70F}">
          <x14:formula1>
            <xm:f>Listas!$M$2:$M$15</xm:f>
          </x14:formula1>
          <xm:sqref>B16</xm:sqref>
        </x14:dataValidation>
        <x14:dataValidation type="list" allowBlank="1" showInputMessage="1" showErrorMessage="1" xr:uid="{CC936B7A-B386-4977-AC83-32BC313F5C96}">
          <x14:formula1>
            <xm:f>Listas!$L$2:$L$5</xm:f>
          </x14:formula1>
          <xm:sqref>T16</xm:sqref>
        </x14:dataValidation>
        <x14:dataValidation type="list" allowBlank="1" showInputMessage="1" showErrorMessage="1" xr:uid="{92468916-8B31-4E62-BB91-3C2EC53424FD}">
          <x14:formula1>
            <xm:f>Listas!$G$2:$G$11</xm:f>
          </x14:formula1>
          <xm:sqref>C16</xm:sqref>
        </x14:dataValidation>
        <x14:dataValidation type="list" allowBlank="1" showInputMessage="1" showErrorMessage="1" xr:uid="{2FC93D9C-9CE7-4368-AFC1-6053ABD0D75D}">
          <x14:formula1>
            <xm:f>Listas!$B$2:$B$7</xm:f>
          </x14:formula1>
          <xm:sqref>D16</xm:sqref>
        </x14:dataValidation>
        <x14:dataValidation type="list" allowBlank="1" showInputMessage="1" showErrorMessage="1" xr:uid="{C30C1600-4BBA-4E30-841D-7C513B134C1C}">
          <x14:formula1>
            <xm:f>Listas!$H$2:$H$3</xm:f>
          </x14:formula1>
          <xm:sqref>AI16</xm:sqref>
        </x14:dataValidation>
        <x14:dataValidation type="list" allowBlank="1" showInputMessage="1" showErrorMessage="1" xr:uid="{A4D6EFBC-DDD8-4A17-9F3C-C6408716E2D4}">
          <x14:formula1>
            <xm:f>Listas!$C$2:$C$8</xm:f>
          </x14:formula1>
          <xm:sqref>E16</xm:sqref>
        </x14:dataValidation>
        <x14:dataValidation type="list" allowBlank="1" showInputMessage="1" showErrorMessage="1" xr:uid="{C0B0F0E6-2551-4CEB-87F1-B39C1E929EA0}">
          <x14:formula1>
            <xm:f>Listas!$F$2:$F$4</xm:f>
          </x14:formula1>
          <xm:sqref>AD16</xm:sqref>
        </x14:dataValidation>
        <x14:dataValidation type="list" allowBlank="1" showInputMessage="1" showErrorMessage="1" xr:uid="{0DF62DF8-EA8C-4B5E-8CCC-F02691BA3CBA}">
          <x14:formula1>
            <xm:f>Listas!$Q$2:$Q$8</xm:f>
          </x14:formula1>
          <xm:sqref>J16</xm:sqref>
        </x14:dataValidation>
        <x14:dataValidation type="list" allowBlank="1" showInputMessage="1" showErrorMessage="1" xr:uid="{A086E452-8948-4333-ABEB-63A250C72506}">
          <x14:formula1>
            <xm:f>Listas!$P$2:$P$7</xm:f>
          </x14:formula1>
          <xm:sqref>Q16</xm:sqref>
        </x14:dataValidation>
        <x14:dataValidation type="list" allowBlank="1" showInputMessage="1" showErrorMessage="1" xr:uid="{6D1C7718-3ABC-4C5D-86B0-B388F80703B2}">
          <x14:formula1>
            <xm:f>Listas!$O$2:$O$7</xm:f>
          </x14:formula1>
          <xm:sqref>O16</xm:sqref>
        </x14:dataValidation>
        <x14:dataValidation type="list" allowBlank="1" showInputMessage="1" showErrorMessage="1" xr:uid="{9F42EBA3-B741-4AEA-97EE-703D1E4DB735}">
          <x14:formula1>
            <xm:f>Listas!$N$2:$N$7</xm:f>
          </x14:formula1>
          <xm:sqref>M16</xm:sqref>
        </x14:dataValidation>
        <x14:dataValidation type="list" allowBlank="1" showInputMessage="1" showErrorMessage="1" xr:uid="{76580285-7F89-4B2A-AD31-CAF23F3D9C94}">
          <x14:formula1>
            <xm:f>Listas!$J$2:$J$6</xm:f>
          </x14:formula1>
          <xm:sqref>AN16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58ED6-7E82-465D-9C8C-517640AC1203}">
  <dimension ref="A1:AU13"/>
  <sheetViews>
    <sheetView zoomScale="89" zoomScaleNormal="100" workbookViewId="0">
      <pane ySplit="3" topLeftCell="A12" activePane="bottomLeft" state="frozen"/>
      <selection activeCell="G4" sqref="G4:G13"/>
      <selection pane="bottomLeft" activeCell="H13" sqref="H13"/>
    </sheetView>
  </sheetViews>
  <sheetFormatPr baseColWidth="10" defaultColWidth="11.44140625" defaultRowHeight="15" customHeight="1" x14ac:dyDescent="0.3"/>
  <cols>
    <col min="1" max="1" width="14.109375" style="1" customWidth="1"/>
    <col min="2" max="2" width="17.4414062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37.109375" style="2" customWidth="1"/>
    <col min="9" max="9" width="32.44140625" style="2" customWidth="1"/>
    <col min="10" max="10" width="18.33203125" style="2" customWidth="1"/>
    <col min="11" max="11" width="22.44140625" style="2" customWidth="1"/>
    <col min="12" max="12" width="20.33203125" style="2" customWidth="1"/>
    <col min="13" max="13" width="15.88671875" style="2" customWidth="1"/>
    <col min="14" max="14" width="3.44140625" style="2" hidden="1" customWidth="1"/>
    <col min="15" max="15" width="23.88671875" style="2" customWidth="1"/>
    <col min="16" max="16" width="33" style="2" hidden="1" customWidth="1"/>
    <col min="17" max="17" width="22.109375" style="2" customWidth="1"/>
    <col min="18" max="18" width="3" style="2" hidden="1" customWidth="1"/>
    <col min="19" max="19" width="24.109375" style="2" customWidth="1"/>
    <col min="20" max="20" width="17.6640625" style="2" customWidth="1"/>
    <col min="21" max="21" width="6.6640625" style="2" hidden="1" customWidth="1"/>
    <col min="22" max="22" width="16.5546875" style="2"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5.88671875" style="2" customWidth="1"/>
    <col min="29" max="29" width="72.33203125" style="2" customWidth="1"/>
    <col min="30" max="30" width="10" style="2" customWidth="1"/>
    <col min="31" max="31" width="8.44140625" style="21" customWidth="1"/>
    <col min="32" max="32" width="20.33203125" style="21" customWidth="1"/>
    <col min="33" max="33" width="9" style="21" customWidth="1"/>
    <col min="34" max="34" width="14.109375" style="21" customWidth="1"/>
    <col min="35" max="35" width="14.6640625" style="6" customWidth="1"/>
    <col min="36" max="36" width="20.6640625" style="2" customWidth="1"/>
    <col min="37" max="37" width="2.88671875" style="2" hidden="1" customWidth="1"/>
    <col min="38" max="38" width="13.6640625" style="24" hidden="1" customWidth="1"/>
    <col min="39" max="39" width="13.6640625" style="2" customWidth="1"/>
    <col min="40" max="40" width="15.33203125" style="2" customWidth="1"/>
    <col min="41" max="41" width="2.33203125" style="5" customWidth="1"/>
    <col min="42" max="42" width="49.33203125" style="5" customWidth="1"/>
    <col min="43" max="43" width="17" style="4" customWidth="1"/>
    <col min="44" max="195" width="11.44140625" style="1"/>
    <col min="196" max="196" width="21.88671875" style="1" customWidth="1"/>
    <col min="197" max="197" width="13.88671875" style="1" customWidth="1"/>
    <col min="198" max="198" width="38.6640625" style="1" customWidth="1"/>
    <col min="199" max="199" width="3" style="1" bestFit="1" customWidth="1"/>
    <col min="200" max="200" width="32.33203125" style="1" customWidth="1"/>
    <col min="201" max="201" width="46.33203125" style="1" customWidth="1"/>
    <col min="202" max="202" width="19" style="1" customWidth="1"/>
    <col min="203" max="203" width="0" style="1" hidden="1" customWidth="1"/>
    <col min="204" max="204" width="17.6640625" style="1" customWidth="1"/>
    <col min="205" max="205" width="0" style="1" hidden="1" customWidth="1"/>
    <col min="206" max="206" width="22.33203125" style="1" customWidth="1"/>
    <col min="207" max="207" width="5.33203125" style="1" customWidth="1"/>
    <col min="208" max="208" width="36.33203125" style="1" customWidth="1"/>
    <col min="209" max="209" width="5.6640625" style="1" customWidth="1"/>
    <col min="210" max="210" width="0" style="1" hidden="1" customWidth="1"/>
    <col min="211" max="211" width="20.6640625" style="1" customWidth="1"/>
    <col min="212" max="212" width="4.88671875" style="1" customWidth="1"/>
    <col min="213" max="213" width="0" style="1" hidden="1" customWidth="1"/>
    <col min="214" max="214" width="24.6640625" style="1" customWidth="1"/>
    <col min="215" max="215" width="12.33203125" style="1" customWidth="1"/>
    <col min="216" max="216" width="0" style="1" hidden="1" customWidth="1"/>
    <col min="217" max="217" width="3.44140625" style="1" customWidth="1"/>
    <col min="218" max="218" width="0" style="1" hidden="1" customWidth="1"/>
    <col min="219" max="219" width="17.6640625" style="1" customWidth="1"/>
    <col min="220" max="220" width="3.44140625" style="1" customWidth="1"/>
    <col min="221" max="221" width="0" style="1" hidden="1" customWidth="1"/>
    <col min="222" max="222" width="23.6640625" style="1" customWidth="1"/>
    <col min="223" max="223" width="10" style="1" customWidth="1"/>
    <col min="224" max="224" width="0" style="1" hidden="1" customWidth="1"/>
    <col min="225" max="226" width="14.6640625" style="1" customWidth="1"/>
    <col min="227" max="227" width="12.88671875" style="1" customWidth="1"/>
    <col min="228" max="228" width="3.33203125" style="1" customWidth="1"/>
    <col min="229" max="229" width="30.33203125" style="1" customWidth="1"/>
    <col min="230" max="230" width="5" style="1" customWidth="1"/>
    <col min="231" max="231" width="0" style="1" hidden="1" customWidth="1"/>
    <col min="232" max="232" width="14.33203125" style="1" customWidth="1"/>
    <col min="233" max="233" width="5.6640625" style="1" customWidth="1"/>
    <col min="234" max="234" width="0" style="1" hidden="1" customWidth="1"/>
    <col min="235" max="235" width="17.33203125" style="1" customWidth="1"/>
    <col min="236" max="236" width="12.6640625" style="1" customWidth="1"/>
    <col min="237" max="237" width="0" style="1" hidden="1" customWidth="1"/>
    <col min="238" max="238" width="5.33203125" style="1" customWidth="1"/>
    <col min="239" max="239" width="0" style="1" hidden="1" customWidth="1"/>
    <col min="240" max="240" width="17" style="1" customWidth="1"/>
    <col min="241" max="241" width="6.33203125" style="1" customWidth="1"/>
    <col min="242" max="242" width="0" style="1" hidden="1" customWidth="1"/>
    <col min="243" max="243" width="14.33203125" style="1" customWidth="1"/>
    <col min="244" max="244" width="7.5546875" style="1" customWidth="1"/>
    <col min="245" max="245" width="0" style="1" hidden="1" customWidth="1"/>
    <col min="246" max="247" width="14.33203125" style="1" customWidth="1"/>
    <col min="248" max="248" width="20.88671875" style="1" customWidth="1"/>
    <col min="249" max="249" width="14.44140625" style="1" customWidth="1"/>
    <col min="250" max="250" width="15" style="1" customWidth="1"/>
    <col min="251" max="251" width="2.6640625" style="1" customWidth="1"/>
    <col min="252" max="252" width="11.6640625" style="1" customWidth="1"/>
    <col min="253" max="253" width="11.5546875" style="1" customWidth="1"/>
    <col min="254" max="254" width="2.33203125" style="1" customWidth="1"/>
    <col min="255" max="255" width="41" style="1" customWidth="1"/>
    <col min="256" max="256" width="14.33203125" style="1" customWidth="1"/>
    <col min="257" max="258" width="11.5546875" style="1" customWidth="1"/>
    <col min="259" max="259" width="21.88671875" style="1" customWidth="1"/>
    <col min="260" max="451" width="11.44140625" style="1"/>
    <col min="452" max="452" width="21.88671875" style="1" customWidth="1"/>
    <col min="453" max="453" width="13.88671875" style="1" customWidth="1"/>
    <col min="454" max="454" width="38.6640625" style="1" customWidth="1"/>
    <col min="455" max="455" width="3" style="1" bestFit="1" customWidth="1"/>
    <col min="456" max="456" width="32.33203125" style="1" customWidth="1"/>
    <col min="457" max="457" width="46.33203125" style="1" customWidth="1"/>
    <col min="458" max="458" width="19" style="1" customWidth="1"/>
    <col min="459" max="459" width="0" style="1" hidden="1" customWidth="1"/>
    <col min="460" max="460" width="17.6640625" style="1" customWidth="1"/>
    <col min="461" max="461" width="0" style="1" hidden="1" customWidth="1"/>
    <col min="462" max="462" width="22.33203125" style="1" customWidth="1"/>
    <col min="463" max="463" width="5.33203125" style="1" customWidth="1"/>
    <col min="464" max="464" width="36.33203125" style="1" customWidth="1"/>
    <col min="465" max="465" width="5.6640625" style="1" customWidth="1"/>
    <col min="466" max="466" width="0" style="1" hidden="1" customWidth="1"/>
    <col min="467" max="467" width="20.6640625" style="1" customWidth="1"/>
    <col min="468" max="468" width="4.88671875" style="1" customWidth="1"/>
    <col min="469" max="469" width="0" style="1" hidden="1" customWidth="1"/>
    <col min="470" max="470" width="24.6640625" style="1" customWidth="1"/>
    <col min="471" max="471" width="12.33203125" style="1" customWidth="1"/>
    <col min="472" max="472" width="0" style="1" hidden="1" customWidth="1"/>
    <col min="473" max="473" width="3.44140625" style="1" customWidth="1"/>
    <col min="474" max="474" width="0" style="1" hidden="1" customWidth="1"/>
    <col min="475" max="475" width="17.6640625" style="1" customWidth="1"/>
    <col min="476" max="476" width="3.44140625" style="1" customWidth="1"/>
    <col min="477" max="477" width="0" style="1" hidden="1" customWidth="1"/>
    <col min="478" max="478" width="23.6640625" style="1" customWidth="1"/>
    <col min="479" max="479" width="10" style="1" customWidth="1"/>
    <col min="480" max="480" width="0" style="1" hidden="1" customWidth="1"/>
    <col min="481" max="482" width="14.6640625" style="1" customWidth="1"/>
    <col min="483" max="483" width="12.88671875" style="1" customWidth="1"/>
    <col min="484" max="484" width="3.33203125" style="1" customWidth="1"/>
    <col min="485" max="485" width="30.33203125" style="1" customWidth="1"/>
    <col min="486" max="486" width="5" style="1" customWidth="1"/>
    <col min="487" max="487" width="0" style="1" hidden="1" customWidth="1"/>
    <col min="488" max="488" width="14.33203125" style="1" customWidth="1"/>
    <col min="489" max="489" width="5.6640625" style="1" customWidth="1"/>
    <col min="490" max="490" width="0" style="1" hidden="1" customWidth="1"/>
    <col min="491" max="491" width="17.33203125" style="1" customWidth="1"/>
    <col min="492" max="492" width="12.6640625" style="1" customWidth="1"/>
    <col min="493" max="493" width="0" style="1" hidden="1" customWidth="1"/>
    <col min="494" max="494" width="5.33203125" style="1" customWidth="1"/>
    <col min="495" max="495" width="0" style="1" hidden="1" customWidth="1"/>
    <col min="496" max="496" width="17" style="1" customWidth="1"/>
    <col min="497" max="497" width="6.33203125" style="1" customWidth="1"/>
    <col min="498" max="498" width="0" style="1" hidden="1" customWidth="1"/>
    <col min="499" max="499" width="14.33203125" style="1" customWidth="1"/>
    <col min="500" max="500" width="7.5546875" style="1" customWidth="1"/>
    <col min="501" max="501" width="0" style="1" hidden="1" customWidth="1"/>
    <col min="502" max="503" width="14.33203125" style="1" customWidth="1"/>
    <col min="504" max="504" width="20.88671875" style="1" customWidth="1"/>
    <col min="505" max="505" width="14.44140625" style="1" customWidth="1"/>
    <col min="506" max="506" width="15" style="1" customWidth="1"/>
    <col min="507" max="507" width="2.6640625" style="1" customWidth="1"/>
    <col min="508" max="508" width="11.6640625" style="1" customWidth="1"/>
    <col min="509" max="509" width="11.5546875" style="1" customWidth="1"/>
    <col min="510" max="510" width="2.33203125" style="1" customWidth="1"/>
    <col min="511" max="511" width="41" style="1" customWidth="1"/>
    <col min="512" max="512" width="14.33203125" style="1" customWidth="1"/>
    <col min="513" max="514" width="11.5546875" style="1" customWidth="1"/>
    <col min="515" max="515" width="21.88671875" style="1" customWidth="1"/>
    <col min="516" max="707" width="11.44140625" style="1"/>
    <col min="708" max="708" width="21.88671875" style="1" customWidth="1"/>
    <col min="709" max="709" width="13.88671875" style="1" customWidth="1"/>
    <col min="710" max="710" width="38.6640625" style="1" customWidth="1"/>
    <col min="711" max="711" width="3" style="1" bestFit="1" customWidth="1"/>
    <col min="712" max="712" width="32.33203125" style="1" customWidth="1"/>
    <col min="713" max="713" width="46.33203125" style="1" customWidth="1"/>
    <col min="714" max="714" width="19" style="1" customWidth="1"/>
    <col min="715" max="715" width="0" style="1" hidden="1" customWidth="1"/>
    <col min="716" max="716" width="17.6640625" style="1" customWidth="1"/>
    <col min="717" max="717" width="0" style="1" hidden="1" customWidth="1"/>
    <col min="718" max="718" width="22.33203125" style="1" customWidth="1"/>
    <col min="719" max="719" width="5.33203125" style="1" customWidth="1"/>
    <col min="720" max="720" width="36.33203125" style="1" customWidth="1"/>
    <col min="721" max="721" width="5.6640625" style="1" customWidth="1"/>
    <col min="722" max="722" width="0" style="1" hidden="1" customWidth="1"/>
    <col min="723" max="723" width="20.6640625" style="1" customWidth="1"/>
    <col min="724" max="724" width="4.88671875" style="1" customWidth="1"/>
    <col min="725" max="725" width="0" style="1" hidden="1" customWidth="1"/>
    <col min="726" max="726" width="24.6640625" style="1" customWidth="1"/>
    <col min="727" max="727" width="12.33203125" style="1" customWidth="1"/>
    <col min="728" max="728" width="0" style="1" hidden="1" customWidth="1"/>
    <col min="729" max="729" width="3.44140625" style="1" customWidth="1"/>
    <col min="730" max="730" width="0" style="1" hidden="1" customWidth="1"/>
    <col min="731" max="731" width="17.6640625" style="1" customWidth="1"/>
    <col min="732" max="732" width="3.44140625" style="1" customWidth="1"/>
    <col min="733" max="733" width="0" style="1" hidden="1" customWidth="1"/>
    <col min="734" max="734" width="23.6640625" style="1" customWidth="1"/>
    <col min="735" max="735" width="10" style="1" customWidth="1"/>
    <col min="736" max="736" width="0" style="1" hidden="1" customWidth="1"/>
    <col min="737" max="738" width="14.6640625" style="1" customWidth="1"/>
    <col min="739" max="739" width="12.88671875" style="1" customWidth="1"/>
    <col min="740" max="740" width="3.33203125" style="1" customWidth="1"/>
    <col min="741" max="741" width="30.33203125" style="1" customWidth="1"/>
    <col min="742" max="742" width="5" style="1" customWidth="1"/>
    <col min="743" max="743" width="0" style="1" hidden="1" customWidth="1"/>
    <col min="744" max="744" width="14.33203125" style="1" customWidth="1"/>
    <col min="745" max="745" width="5.6640625" style="1" customWidth="1"/>
    <col min="746" max="746" width="0" style="1" hidden="1" customWidth="1"/>
    <col min="747" max="747" width="17.33203125" style="1" customWidth="1"/>
    <col min="748" max="748" width="12.6640625" style="1" customWidth="1"/>
    <col min="749" max="749" width="0" style="1" hidden="1" customWidth="1"/>
    <col min="750" max="750" width="5.33203125" style="1" customWidth="1"/>
    <col min="751" max="751" width="0" style="1" hidden="1" customWidth="1"/>
    <col min="752" max="752" width="17" style="1" customWidth="1"/>
    <col min="753" max="753" width="6.33203125" style="1" customWidth="1"/>
    <col min="754" max="754" width="0" style="1" hidden="1" customWidth="1"/>
    <col min="755" max="755" width="14.33203125" style="1" customWidth="1"/>
    <col min="756" max="756" width="7.5546875" style="1" customWidth="1"/>
    <col min="757" max="757" width="0" style="1" hidden="1" customWidth="1"/>
    <col min="758" max="759" width="14.33203125" style="1" customWidth="1"/>
    <col min="760" max="760" width="20.88671875" style="1" customWidth="1"/>
    <col min="761" max="761" width="14.44140625" style="1" customWidth="1"/>
    <col min="762" max="762" width="15" style="1" customWidth="1"/>
    <col min="763" max="763" width="2.6640625" style="1" customWidth="1"/>
    <col min="764" max="764" width="11.6640625" style="1" customWidth="1"/>
    <col min="765" max="765" width="11.5546875" style="1" customWidth="1"/>
    <col min="766" max="766" width="2.33203125" style="1" customWidth="1"/>
    <col min="767" max="767" width="41" style="1" customWidth="1"/>
    <col min="768" max="768" width="14.33203125" style="1" customWidth="1"/>
    <col min="769" max="770" width="11.5546875" style="1" customWidth="1"/>
    <col min="771" max="771" width="21.88671875" style="1" customWidth="1"/>
    <col min="772" max="963" width="11.44140625" style="1"/>
    <col min="964" max="964" width="21.88671875" style="1" customWidth="1"/>
    <col min="965" max="965" width="13.88671875" style="1" customWidth="1"/>
    <col min="966" max="966" width="38.6640625" style="1" customWidth="1"/>
    <col min="967" max="967" width="3" style="1" bestFit="1" customWidth="1"/>
    <col min="968" max="968" width="32.33203125" style="1" customWidth="1"/>
    <col min="969" max="969" width="46.33203125" style="1" customWidth="1"/>
    <col min="970" max="970" width="19" style="1" customWidth="1"/>
    <col min="971" max="971" width="0" style="1" hidden="1" customWidth="1"/>
    <col min="972" max="972" width="17.6640625" style="1" customWidth="1"/>
    <col min="973" max="973" width="0" style="1" hidden="1" customWidth="1"/>
    <col min="974" max="974" width="22.33203125" style="1" customWidth="1"/>
    <col min="975" max="975" width="5.33203125" style="1" customWidth="1"/>
    <col min="976" max="976" width="36.33203125" style="1" customWidth="1"/>
    <col min="977" max="977" width="5.6640625" style="1" customWidth="1"/>
    <col min="978" max="978" width="0" style="1" hidden="1" customWidth="1"/>
    <col min="979" max="979" width="20.6640625" style="1" customWidth="1"/>
    <col min="980" max="980" width="4.88671875" style="1" customWidth="1"/>
    <col min="981" max="981" width="0" style="1" hidden="1" customWidth="1"/>
    <col min="982" max="982" width="24.6640625" style="1" customWidth="1"/>
    <col min="983" max="983" width="12.33203125" style="1" customWidth="1"/>
    <col min="984" max="984" width="0" style="1" hidden="1" customWidth="1"/>
    <col min="985" max="985" width="3.44140625" style="1" customWidth="1"/>
    <col min="986" max="986" width="0" style="1" hidden="1" customWidth="1"/>
    <col min="987" max="987" width="17.6640625" style="1" customWidth="1"/>
    <col min="988" max="988" width="3.44140625" style="1" customWidth="1"/>
    <col min="989" max="989" width="0" style="1" hidden="1" customWidth="1"/>
    <col min="990" max="990" width="23.6640625" style="1" customWidth="1"/>
    <col min="991" max="991" width="10" style="1" customWidth="1"/>
    <col min="992" max="992" width="0" style="1" hidden="1" customWidth="1"/>
    <col min="993" max="994" width="14.6640625" style="1" customWidth="1"/>
    <col min="995" max="995" width="12.88671875" style="1" customWidth="1"/>
    <col min="996" max="996" width="3.33203125" style="1" customWidth="1"/>
    <col min="997" max="997" width="30.33203125" style="1" customWidth="1"/>
    <col min="998" max="998" width="5" style="1" customWidth="1"/>
    <col min="999" max="999" width="0" style="1" hidden="1" customWidth="1"/>
    <col min="1000" max="1000" width="14.33203125" style="1" customWidth="1"/>
    <col min="1001" max="1001" width="5.6640625" style="1" customWidth="1"/>
    <col min="1002" max="1002" width="0" style="1" hidden="1" customWidth="1"/>
    <col min="1003" max="1003" width="17.33203125" style="1" customWidth="1"/>
    <col min="1004" max="1004" width="12.6640625" style="1" customWidth="1"/>
    <col min="1005" max="1005" width="0" style="1" hidden="1" customWidth="1"/>
    <col min="1006" max="1006" width="5.33203125" style="1" customWidth="1"/>
    <col min="1007" max="1007" width="0" style="1" hidden="1" customWidth="1"/>
    <col min="1008" max="1008" width="17" style="1" customWidth="1"/>
    <col min="1009" max="1009" width="6.33203125" style="1" customWidth="1"/>
    <col min="1010" max="1010" width="0" style="1" hidden="1" customWidth="1"/>
    <col min="1011" max="1011" width="14.33203125" style="1" customWidth="1"/>
    <col min="1012" max="1012" width="7.5546875" style="1" customWidth="1"/>
    <col min="1013" max="1013" width="0" style="1" hidden="1" customWidth="1"/>
    <col min="1014" max="1015" width="14.33203125" style="1" customWidth="1"/>
    <col min="1016" max="1016" width="20.88671875" style="1" customWidth="1"/>
    <col min="1017" max="1017" width="14.44140625" style="1" customWidth="1"/>
    <col min="1018" max="1018" width="15" style="1" customWidth="1"/>
    <col min="1019" max="1019" width="2.6640625" style="1" customWidth="1"/>
    <col min="1020" max="1020" width="11.6640625" style="1" customWidth="1"/>
    <col min="1021" max="1021" width="11.5546875" style="1" customWidth="1"/>
    <col min="1022" max="1022" width="2.33203125" style="1" customWidth="1"/>
    <col min="1023" max="1023" width="41" style="1" customWidth="1"/>
    <col min="1024" max="1024" width="14.33203125" style="1" customWidth="1"/>
    <col min="1025" max="1026" width="11.5546875" style="1" customWidth="1"/>
    <col min="1027" max="1027" width="21.88671875" style="1" customWidth="1"/>
    <col min="1028" max="1219" width="11.44140625" style="1"/>
    <col min="1220" max="1220" width="21.88671875" style="1" customWidth="1"/>
    <col min="1221" max="1221" width="13.88671875" style="1" customWidth="1"/>
    <col min="1222" max="1222" width="38.6640625" style="1" customWidth="1"/>
    <col min="1223" max="1223" width="3" style="1" bestFit="1" customWidth="1"/>
    <col min="1224" max="1224" width="32.33203125" style="1" customWidth="1"/>
    <col min="1225" max="1225" width="46.33203125" style="1" customWidth="1"/>
    <col min="1226" max="1226" width="19" style="1" customWidth="1"/>
    <col min="1227" max="1227" width="0" style="1" hidden="1" customWidth="1"/>
    <col min="1228" max="1228" width="17.6640625" style="1" customWidth="1"/>
    <col min="1229" max="1229" width="0" style="1" hidden="1" customWidth="1"/>
    <col min="1230" max="1230" width="22.33203125" style="1" customWidth="1"/>
    <col min="1231" max="1231" width="5.33203125" style="1" customWidth="1"/>
    <col min="1232" max="1232" width="36.33203125" style="1" customWidth="1"/>
    <col min="1233" max="1233" width="5.6640625" style="1" customWidth="1"/>
    <col min="1234" max="1234" width="0" style="1" hidden="1" customWidth="1"/>
    <col min="1235" max="1235" width="20.6640625" style="1" customWidth="1"/>
    <col min="1236" max="1236" width="4.88671875" style="1" customWidth="1"/>
    <col min="1237" max="1237" width="0" style="1" hidden="1" customWidth="1"/>
    <col min="1238" max="1238" width="24.6640625" style="1" customWidth="1"/>
    <col min="1239" max="1239" width="12.33203125" style="1" customWidth="1"/>
    <col min="1240" max="1240" width="0" style="1" hidden="1" customWidth="1"/>
    <col min="1241" max="1241" width="3.44140625" style="1" customWidth="1"/>
    <col min="1242" max="1242" width="0" style="1" hidden="1" customWidth="1"/>
    <col min="1243" max="1243" width="17.6640625" style="1" customWidth="1"/>
    <col min="1244" max="1244" width="3.44140625" style="1" customWidth="1"/>
    <col min="1245" max="1245" width="0" style="1" hidden="1" customWidth="1"/>
    <col min="1246" max="1246" width="23.6640625" style="1" customWidth="1"/>
    <col min="1247" max="1247" width="10" style="1" customWidth="1"/>
    <col min="1248" max="1248" width="0" style="1" hidden="1" customWidth="1"/>
    <col min="1249" max="1250" width="14.6640625" style="1" customWidth="1"/>
    <col min="1251" max="1251" width="12.88671875" style="1" customWidth="1"/>
    <col min="1252" max="1252" width="3.33203125" style="1" customWidth="1"/>
    <col min="1253" max="1253" width="30.33203125" style="1" customWidth="1"/>
    <col min="1254" max="1254" width="5" style="1" customWidth="1"/>
    <col min="1255" max="1255" width="0" style="1" hidden="1" customWidth="1"/>
    <col min="1256" max="1256" width="14.33203125" style="1" customWidth="1"/>
    <col min="1257" max="1257" width="5.6640625" style="1" customWidth="1"/>
    <col min="1258" max="1258" width="0" style="1" hidden="1" customWidth="1"/>
    <col min="1259" max="1259" width="17.33203125" style="1" customWidth="1"/>
    <col min="1260" max="1260" width="12.6640625" style="1" customWidth="1"/>
    <col min="1261" max="1261" width="0" style="1" hidden="1" customWidth="1"/>
    <col min="1262" max="1262" width="5.33203125" style="1" customWidth="1"/>
    <col min="1263" max="1263" width="0" style="1" hidden="1" customWidth="1"/>
    <col min="1264" max="1264" width="17" style="1" customWidth="1"/>
    <col min="1265" max="1265" width="6.33203125" style="1" customWidth="1"/>
    <col min="1266" max="1266" width="0" style="1" hidden="1" customWidth="1"/>
    <col min="1267" max="1267" width="14.33203125" style="1" customWidth="1"/>
    <col min="1268" max="1268" width="7.5546875" style="1" customWidth="1"/>
    <col min="1269" max="1269" width="0" style="1" hidden="1" customWidth="1"/>
    <col min="1270" max="1271" width="14.33203125" style="1" customWidth="1"/>
    <col min="1272" max="1272" width="20.88671875" style="1" customWidth="1"/>
    <col min="1273" max="1273" width="14.44140625" style="1" customWidth="1"/>
    <col min="1274" max="1274" width="15" style="1" customWidth="1"/>
    <col min="1275" max="1275" width="2.6640625" style="1" customWidth="1"/>
    <col min="1276" max="1276" width="11.6640625" style="1" customWidth="1"/>
    <col min="1277" max="1277" width="11.5546875" style="1" customWidth="1"/>
    <col min="1278" max="1278" width="2.33203125" style="1" customWidth="1"/>
    <col min="1279" max="1279" width="41" style="1" customWidth="1"/>
    <col min="1280" max="1280" width="14.33203125" style="1" customWidth="1"/>
    <col min="1281" max="1282" width="11.5546875" style="1" customWidth="1"/>
    <col min="1283" max="1283" width="21.88671875" style="1" customWidth="1"/>
    <col min="1284" max="1475" width="11.44140625" style="1"/>
    <col min="1476" max="1476" width="21.88671875" style="1" customWidth="1"/>
    <col min="1477" max="1477" width="13.88671875" style="1" customWidth="1"/>
    <col min="1478" max="1478" width="38.6640625" style="1" customWidth="1"/>
    <col min="1479" max="1479" width="3" style="1" bestFit="1" customWidth="1"/>
    <col min="1480" max="1480" width="32.33203125" style="1" customWidth="1"/>
    <col min="1481" max="1481" width="46.33203125" style="1" customWidth="1"/>
    <col min="1482" max="1482" width="19" style="1" customWidth="1"/>
    <col min="1483" max="1483" width="0" style="1" hidden="1" customWidth="1"/>
    <col min="1484" max="1484" width="17.6640625" style="1" customWidth="1"/>
    <col min="1485" max="1485" width="0" style="1" hidden="1" customWidth="1"/>
    <col min="1486" max="1486" width="22.33203125" style="1" customWidth="1"/>
    <col min="1487" max="1487" width="5.33203125" style="1" customWidth="1"/>
    <col min="1488" max="1488" width="36.33203125" style="1" customWidth="1"/>
    <col min="1489" max="1489" width="5.6640625" style="1" customWidth="1"/>
    <col min="1490" max="1490" width="0" style="1" hidden="1" customWidth="1"/>
    <col min="1491" max="1491" width="20.6640625" style="1" customWidth="1"/>
    <col min="1492" max="1492" width="4.88671875" style="1" customWidth="1"/>
    <col min="1493" max="1493" width="0" style="1" hidden="1" customWidth="1"/>
    <col min="1494" max="1494" width="24.6640625" style="1" customWidth="1"/>
    <col min="1495" max="1495" width="12.33203125" style="1" customWidth="1"/>
    <col min="1496" max="1496" width="0" style="1" hidden="1" customWidth="1"/>
    <col min="1497" max="1497" width="3.44140625" style="1" customWidth="1"/>
    <col min="1498" max="1498" width="0" style="1" hidden="1" customWidth="1"/>
    <col min="1499" max="1499" width="17.6640625" style="1" customWidth="1"/>
    <col min="1500" max="1500" width="3.44140625" style="1" customWidth="1"/>
    <col min="1501" max="1501" width="0" style="1" hidden="1" customWidth="1"/>
    <col min="1502" max="1502" width="23.6640625" style="1" customWidth="1"/>
    <col min="1503" max="1503" width="10" style="1" customWidth="1"/>
    <col min="1504" max="1504" width="0" style="1" hidden="1" customWidth="1"/>
    <col min="1505" max="1506" width="14.6640625" style="1" customWidth="1"/>
    <col min="1507" max="1507" width="12.88671875" style="1" customWidth="1"/>
    <col min="1508" max="1508" width="3.33203125" style="1" customWidth="1"/>
    <col min="1509" max="1509" width="30.33203125" style="1" customWidth="1"/>
    <col min="1510" max="1510" width="5" style="1" customWidth="1"/>
    <col min="1511" max="1511" width="0" style="1" hidden="1" customWidth="1"/>
    <col min="1512" max="1512" width="14.33203125" style="1" customWidth="1"/>
    <col min="1513" max="1513" width="5.6640625" style="1" customWidth="1"/>
    <col min="1514" max="1514" width="0" style="1" hidden="1" customWidth="1"/>
    <col min="1515" max="1515" width="17.33203125" style="1" customWidth="1"/>
    <col min="1516" max="1516" width="12.6640625" style="1" customWidth="1"/>
    <col min="1517" max="1517" width="0" style="1" hidden="1" customWidth="1"/>
    <col min="1518" max="1518" width="5.33203125" style="1" customWidth="1"/>
    <col min="1519" max="1519" width="0" style="1" hidden="1" customWidth="1"/>
    <col min="1520" max="1520" width="17" style="1" customWidth="1"/>
    <col min="1521" max="1521" width="6.33203125" style="1" customWidth="1"/>
    <col min="1522" max="1522" width="0" style="1" hidden="1" customWidth="1"/>
    <col min="1523" max="1523" width="14.33203125" style="1" customWidth="1"/>
    <col min="1524" max="1524" width="7.5546875" style="1" customWidth="1"/>
    <col min="1525" max="1525" width="0" style="1" hidden="1" customWidth="1"/>
    <col min="1526" max="1527" width="14.33203125" style="1" customWidth="1"/>
    <col min="1528" max="1528" width="20.88671875" style="1" customWidth="1"/>
    <col min="1529" max="1529" width="14.44140625" style="1" customWidth="1"/>
    <col min="1530" max="1530" width="15" style="1" customWidth="1"/>
    <col min="1531" max="1531" width="2.6640625" style="1" customWidth="1"/>
    <col min="1532" max="1532" width="11.6640625" style="1" customWidth="1"/>
    <col min="1533" max="1533" width="11.5546875" style="1" customWidth="1"/>
    <col min="1534" max="1534" width="2.33203125" style="1" customWidth="1"/>
    <col min="1535" max="1535" width="41" style="1" customWidth="1"/>
    <col min="1536" max="1536" width="14.33203125" style="1" customWidth="1"/>
    <col min="1537" max="1538" width="11.5546875" style="1" customWidth="1"/>
    <col min="1539" max="1539" width="21.88671875" style="1" customWidth="1"/>
    <col min="1540" max="1731" width="11.44140625" style="1"/>
    <col min="1732" max="1732" width="21.88671875" style="1" customWidth="1"/>
    <col min="1733" max="1733" width="13.88671875" style="1" customWidth="1"/>
    <col min="1734" max="1734" width="38.6640625" style="1" customWidth="1"/>
    <col min="1735" max="1735" width="3" style="1" bestFit="1" customWidth="1"/>
    <col min="1736" max="1736" width="32.33203125" style="1" customWidth="1"/>
    <col min="1737" max="1737" width="46.33203125" style="1" customWidth="1"/>
    <col min="1738" max="1738" width="19" style="1" customWidth="1"/>
    <col min="1739" max="1739" width="0" style="1" hidden="1" customWidth="1"/>
    <col min="1740" max="1740" width="17.6640625" style="1" customWidth="1"/>
    <col min="1741" max="1741" width="0" style="1" hidden="1" customWidth="1"/>
    <col min="1742" max="1742" width="22.33203125" style="1" customWidth="1"/>
    <col min="1743" max="1743" width="5.33203125" style="1" customWidth="1"/>
    <col min="1744" max="1744" width="36.33203125" style="1" customWidth="1"/>
    <col min="1745" max="1745" width="5.6640625" style="1" customWidth="1"/>
    <col min="1746" max="1746" width="0" style="1" hidden="1" customWidth="1"/>
    <col min="1747" max="1747" width="20.6640625" style="1" customWidth="1"/>
    <col min="1748" max="1748" width="4.88671875" style="1" customWidth="1"/>
    <col min="1749" max="1749" width="0" style="1" hidden="1" customWidth="1"/>
    <col min="1750" max="1750" width="24.6640625" style="1" customWidth="1"/>
    <col min="1751" max="1751" width="12.33203125" style="1" customWidth="1"/>
    <col min="1752" max="1752" width="0" style="1" hidden="1" customWidth="1"/>
    <col min="1753" max="1753" width="3.44140625" style="1" customWidth="1"/>
    <col min="1754" max="1754" width="0" style="1" hidden="1" customWidth="1"/>
    <col min="1755" max="1755" width="17.6640625" style="1" customWidth="1"/>
    <col min="1756" max="1756" width="3.44140625" style="1" customWidth="1"/>
    <col min="1757" max="1757" width="0" style="1" hidden="1" customWidth="1"/>
    <col min="1758" max="1758" width="23.6640625" style="1" customWidth="1"/>
    <col min="1759" max="1759" width="10" style="1" customWidth="1"/>
    <col min="1760" max="1760" width="0" style="1" hidden="1" customWidth="1"/>
    <col min="1761" max="1762" width="14.6640625" style="1" customWidth="1"/>
    <col min="1763" max="1763" width="12.88671875" style="1" customWidth="1"/>
    <col min="1764" max="1764" width="3.33203125" style="1" customWidth="1"/>
    <col min="1765" max="1765" width="30.33203125" style="1" customWidth="1"/>
    <col min="1766" max="1766" width="5" style="1" customWidth="1"/>
    <col min="1767" max="1767" width="0" style="1" hidden="1" customWidth="1"/>
    <col min="1768" max="1768" width="14.33203125" style="1" customWidth="1"/>
    <col min="1769" max="1769" width="5.6640625" style="1" customWidth="1"/>
    <col min="1770" max="1770" width="0" style="1" hidden="1" customWidth="1"/>
    <col min="1771" max="1771" width="17.33203125" style="1" customWidth="1"/>
    <col min="1772" max="1772" width="12.6640625" style="1" customWidth="1"/>
    <col min="1773" max="1773" width="0" style="1" hidden="1" customWidth="1"/>
    <col min="1774" max="1774" width="5.33203125" style="1" customWidth="1"/>
    <col min="1775" max="1775" width="0" style="1" hidden="1" customWidth="1"/>
    <col min="1776" max="1776" width="17" style="1" customWidth="1"/>
    <col min="1777" max="1777" width="6.33203125" style="1" customWidth="1"/>
    <col min="1778" max="1778" width="0" style="1" hidden="1" customWidth="1"/>
    <col min="1779" max="1779" width="14.33203125" style="1" customWidth="1"/>
    <col min="1780" max="1780" width="7.5546875" style="1" customWidth="1"/>
    <col min="1781" max="1781" width="0" style="1" hidden="1" customWidth="1"/>
    <col min="1782" max="1783" width="14.33203125" style="1" customWidth="1"/>
    <col min="1784" max="1784" width="20.88671875" style="1" customWidth="1"/>
    <col min="1785" max="1785" width="14.44140625" style="1" customWidth="1"/>
    <col min="1786" max="1786" width="15" style="1" customWidth="1"/>
    <col min="1787" max="1787" width="2.6640625" style="1" customWidth="1"/>
    <col min="1788" max="1788" width="11.6640625" style="1" customWidth="1"/>
    <col min="1789" max="1789" width="11.5546875" style="1" customWidth="1"/>
    <col min="1790" max="1790" width="2.33203125" style="1" customWidth="1"/>
    <col min="1791" max="1791" width="41" style="1" customWidth="1"/>
    <col min="1792" max="1792" width="14.33203125" style="1" customWidth="1"/>
    <col min="1793" max="1794" width="11.5546875" style="1" customWidth="1"/>
    <col min="1795" max="1795" width="21.88671875" style="1" customWidth="1"/>
    <col min="1796" max="1987" width="11.44140625" style="1"/>
    <col min="1988" max="1988" width="21.88671875" style="1" customWidth="1"/>
    <col min="1989" max="1989" width="13.88671875" style="1" customWidth="1"/>
    <col min="1990" max="1990" width="38.6640625" style="1" customWidth="1"/>
    <col min="1991" max="1991" width="3" style="1" bestFit="1" customWidth="1"/>
    <col min="1992" max="1992" width="32.33203125" style="1" customWidth="1"/>
    <col min="1993" max="1993" width="46.33203125" style="1" customWidth="1"/>
    <col min="1994" max="1994" width="19" style="1" customWidth="1"/>
    <col min="1995" max="1995" width="0" style="1" hidden="1" customWidth="1"/>
    <col min="1996" max="1996" width="17.6640625" style="1" customWidth="1"/>
    <col min="1997" max="1997" width="0" style="1" hidden="1" customWidth="1"/>
    <col min="1998" max="1998" width="22.33203125" style="1" customWidth="1"/>
    <col min="1999" max="1999" width="5.33203125" style="1" customWidth="1"/>
    <col min="2000" max="2000" width="36.33203125" style="1" customWidth="1"/>
    <col min="2001" max="2001" width="5.6640625" style="1" customWidth="1"/>
    <col min="2002" max="2002" width="0" style="1" hidden="1" customWidth="1"/>
    <col min="2003" max="2003" width="20.6640625" style="1" customWidth="1"/>
    <col min="2004" max="2004" width="4.88671875" style="1" customWidth="1"/>
    <col min="2005" max="2005" width="0" style="1" hidden="1" customWidth="1"/>
    <col min="2006" max="2006" width="24.6640625" style="1" customWidth="1"/>
    <col min="2007" max="2007" width="12.33203125" style="1" customWidth="1"/>
    <col min="2008" max="2008" width="0" style="1" hidden="1" customWidth="1"/>
    <col min="2009" max="2009" width="3.44140625" style="1" customWidth="1"/>
    <col min="2010" max="2010" width="0" style="1" hidden="1" customWidth="1"/>
    <col min="2011" max="2011" width="17.6640625" style="1" customWidth="1"/>
    <col min="2012" max="2012" width="3.44140625" style="1" customWidth="1"/>
    <col min="2013" max="2013" width="0" style="1" hidden="1" customWidth="1"/>
    <col min="2014" max="2014" width="23.6640625" style="1" customWidth="1"/>
    <col min="2015" max="2015" width="10" style="1" customWidth="1"/>
    <col min="2016" max="2016" width="0" style="1" hidden="1" customWidth="1"/>
    <col min="2017" max="2018" width="14.6640625" style="1" customWidth="1"/>
    <col min="2019" max="2019" width="12.88671875" style="1" customWidth="1"/>
    <col min="2020" max="2020" width="3.33203125" style="1" customWidth="1"/>
    <col min="2021" max="2021" width="30.33203125" style="1" customWidth="1"/>
    <col min="2022" max="2022" width="5" style="1" customWidth="1"/>
    <col min="2023" max="2023" width="0" style="1" hidden="1" customWidth="1"/>
    <col min="2024" max="2024" width="14.33203125" style="1" customWidth="1"/>
    <col min="2025" max="2025" width="5.6640625" style="1" customWidth="1"/>
    <col min="2026" max="2026" width="0" style="1" hidden="1" customWidth="1"/>
    <col min="2027" max="2027" width="17.33203125" style="1" customWidth="1"/>
    <col min="2028" max="2028" width="12.6640625" style="1" customWidth="1"/>
    <col min="2029" max="2029" width="0" style="1" hidden="1" customWidth="1"/>
    <col min="2030" max="2030" width="5.33203125" style="1" customWidth="1"/>
    <col min="2031" max="2031" width="0" style="1" hidden="1" customWidth="1"/>
    <col min="2032" max="2032" width="17" style="1" customWidth="1"/>
    <col min="2033" max="2033" width="6.33203125" style="1" customWidth="1"/>
    <col min="2034" max="2034" width="0" style="1" hidden="1" customWidth="1"/>
    <col min="2035" max="2035" width="14.33203125" style="1" customWidth="1"/>
    <col min="2036" max="2036" width="7.5546875" style="1" customWidth="1"/>
    <col min="2037" max="2037" width="0" style="1" hidden="1" customWidth="1"/>
    <col min="2038" max="2039" width="14.33203125" style="1" customWidth="1"/>
    <col min="2040" max="2040" width="20.88671875" style="1" customWidth="1"/>
    <col min="2041" max="2041" width="14.44140625" style="1" customWidth="1"/>
    <col min="2042" max="2042" width="15" style="1" customWidth="1"/>
    <col min="2043" max="2043" width="2.6640625" style="1" customWidth="1"/>
    <col min="2044" max="2044" width="11.6640625" style="1" customWidth="1"/>
    <col min="2045" max="2045" width="11.5546875" style="1" customWidth="1"/>
    <col min="2046" max="2046" width="2.33203125" style="1" customWidth="1"/>
    <col min="2047" max="2047" width="41" style="1" customWidth="1"/>
    <col min="2048" max="2048" width="14.33203125" style="1" customWidth="1"/>
    <col min="2049" max="2050" width="11.5546875" style="1" customWidth="1"/>
    <col min="2051" max="2051" width="21.88671875" style="1" customWidth="1"/>
    <col min="2052" max="2243" width="11.44140625" style="1"/>
    <col min="2244" max="2244" width="21.88671875" style="1" customWidth="1"/>
    <col min="2245" max="2245" width="13.88671875" style="1" customWidth="1"/>
    <col min="2246" max="2246" width="38.6640625" style="1" customWidth="1"/>
    <col min="2247" max="2247" width="3" style="1" bestFit="1" customWidth="1"/>
    <col min="2248" max="2248" width="32.33203125" style="1" customWidth="1"/>
    <col min="2249" max="2249" width="46.33203125" style="1" customWidth="1"/>
    <col min="2250" max="2250" width="19" style="1" customWidth="1"/>
    <col min="2251" max="2251" width="0" style="1" hidden="1" customWidth="1"/>
    <col min="2252" max="2252" width="17.6640625" style="1" customWidth="1"/>
    <col min="2253" max="2253" width="0" style="1" hidden="1" customWidth="1"/>
    <col min="2254" max="2254" width="22.33203125" style="1" customWidth="1"/>
    <col min="2255" max="2255" width="5.33203125" style="1" customWidth="1"/>
    <col min="2256" max="2256" width="36.33203125" style="1" customWidth="1"/>
    <col min="2257" max="2257" width="5.6640625" style="1" customWidth="1"/>
    <col min="2258" max="2258" width="0" style="1" hidden="1" customWidth="1"/>
    <col min="2259" max="2259" width="20.6640625" style="1" customWidth="1"/>
    <col min="2260" max="2260" width="4.88671875" style="1" customWidth="1"/>
    <col min="2261" max="2261" width="0" style="1" hidden="1" customWidth="1"/>
    <col min="2262" max="2262" width="24.6640625" style="1" customWidth="1"/>
    <col min="2263" max="2263" width="12.33203125" style="1" customWidth="1"/>
    <col min="2264" max="2264" width="0" style="1" hidden="1" customWidth="1"/>
    <col min="2265" max="2265" width="3.44140625" style="1" customWidth="1"/>
    <col min="2266" max="2266" width="0" style="1" hidden="1" customWidth="1"/>
    <col min="2267" max="2267" width="17.6640625" style="1" customWidth="1"/>
    <col min="2268" max="2268" width="3.44140625" style="1" customWidth="1"/>
    <col min="2269" max="2269" width="0" style="1" hidden="1" customWidth="1"/>
    <col min="2270" max="2270" width="23.6640625" style="1" customWidth="1"/>
    <col min="2271" max="2271" width="10" style="1" customWidth="1"/>
    <col min="2272" max="2272" width="0" style="1" hidden="1" customWidth="1"/>
    <col min="2273" max="2274" width="14.6640625" style="1" customWidth="1"/>
    <col min="2275" max="2275" width="12.88671875" style="1" customWidth="1"/>
    <col min="2276" max="2276" width="3.33203125" style="1" customWidth="1"/>
    <col min="2277" max="2277" width="30.33203125" style="1" customWidth="1"/>
    <col min="2278" max="2278" width="5" style="1" customWidth="1"/>
    <col min="2279" max="2279" width="0" style="1" hidden="1" customWidth="1"/>
    <col min="2280" max="2280" width="14.33203125" style="1" customWidth="1"/>
    <col min="2281" max="2281" width="5.6640625" style="1" customWidth="1"/>
    <col min="2282" max="2282" width="0" style="1" hidden="1" customWidth="1"/>
    <col min="2283" max="2283" width="17.33203125" style="1" customWidth="1"/>
    <col min="2284" max="2284" width="12.6640625" style="1" customWidth="1"/>
    <col min="2285" max="2285" width="0" style="1" hidden="1" customWidth="1"/>
    <col min="2286" max="2286" width="5.33203125" style="1" customWidth="1"/>
    <col min="2287" max="2287" width="0" style="1" hidden="1" customWidth="1"/>
    <col min="2288" max="2288" width="17" style="1" customWidth="1"/>
    <col min="2289" max="2289" width="6.33203125" style="1" customWidth="1"/>
    <col min="2290" max="2290" width="0" style="1" hidden="1" customWidth="1"/>
    <col min="2291" max="2291" width="14.33203125" style="1" customWidth="1"/>
    <col min="2292" max="2292" width="7.5546875" style="1" customWidth="1"/>
    <col min="2293" max="2293" width="0" style="1" hidden="1" customWidth="1"/>
    <col min="2294" max="2295" width="14.33203125" style="1" customWidth="1"/>
    <col min="2296" max="2296" width="20.88671875" style="1" customWidth="1"/>
    <col min="2297" max="2297" width="14.44140625" style="1" customWidth="1"/>
    <col min="2298" max="2298" width="15" style="1" customWidth="1"/>
    <col min="2299" max="2299" width="2.6640625" style="1" customWidth="1"/>
    <col min="2300" max="2300" width="11.6640625" style="1" customWidth="1"/>
    <col min="2301" max="2301" width="11.5546875" style="1" customWidth="1"/>
    <col min="2302" max="2302" width="2.33203125" style="1" customWidth="1"/>
    <col min="2303" max="2303" width="41" style="1" customWidth="1"/>
    <col min="2304" max="2304" width="14.33203125" style="1" customWidth="1"/>
    <col min="2305" max="2306" width="11.5546875" style="1" customWidth="1"/>
    <col min="2307" max="2307" width="21.88671875" style="1" customWidth="1"/>
    <col min="2308" max="2499" width="11.44140625" style="1"/>
    <col min="2500" max="2500" width="21.88671875" style="1" customWidth="1"/>
    <col min="2501" max="2501" width="13.88671875" style="1" customWidth="1"/>
    <col min="2502" max="2502" width="38.6640625" style="1" customWidth="1"/>
    <col min="2503" max="2503" width="3" style="1" bestFit="1" customWidth="1"/>
    <col min="2504" max="2504" width="32.33203125" style="1" customWidth="1"/>
    <col min="2505" max="2505" width="46.33203125" style="1" customWidth="1"/>
    <col min="2506" max="2506" width="19" style="1" customWidth="1"/>
    <col min="2507" max="2507" width="0" style="1" hidden="1" customWidth="1"/>
    <col min="2508" max="2508" width="17.6640625" style="1" customWidth="1"/>
    <col min="2509" max="2509" width="0" style="1" hidden="1" customWidth="1"/>
    <col min="2510" max="2510" width="22.33203125" style="1" customWidth="1"/>
    <col min="2511" max="2511" width="5.33203125" style="1" customWidth="1"/>
    <col min="2512" max="2512" width="36.33203125" style="1" customWidth="1"/>
    <col min="2513" max="2513" width="5.6640625" style="1" customWidth="1"/>
    <col min="2514" max="2514" width="0" style="1" hidden="1" customWidth="1"/>
    <col min="2515" max="2515" width="20.6640625" style="1" customWidth="1"/>
    <col min="2516" max="2516" width="4.88671875" style="1" customWidth="1"/>
    <col min="2517" max="2517" width="0" style="1" hidden="1" customWidth="1"/>
    <col min="2518" max="2518" width="24.6640625" style="1" customWidth="1"/>
    <col min="2519" max="2519" width="12.33203125" style="1" customWidth="1"/>
    <col min="2520" max="2520" width="0" style="1" hidden="1" customWidth="1"/>
    <col min="2521" max="2521" width="3.44140625" style="1" customWidth="1"/>
    <col min="2522" max="2522" width="0" style="1" hidden="1" customWidth="1"/>
    <col min="2523" max="2523" width="17.6640625" style="1" customWidth="1"/>
    <col min="2524" max="2524" width="3.44140625" style="1" customWidth="1"/>
    <col min="2525" max="2525" width="0" style="1" hidden="1" customWidth="1"/>
    <col min="2526" max="2526" width="23.6640625" style="1" customWidth="1"/>
    <col min="2527" max="2527" width="10" style="1" customWidth="1"/>
    <col min="2528" max="2528" width="0" style="1" hidden="1" customWidth="1"/>
    <col min="2529" max="2530" width="14.6640625" style="1" customWidth="1"/>
    <col min="2531" max="2531" width="12.88671875" style="1" customWidth="1"/>
    <col min="2532" max="2532" width="3.33203125" style="1" customWidth="1"/>
    <col min="2533" max="2533" width="30.33203125" style="1" customWidth="1"/>
    <col min="2534" max="2534" width="5" style="1" customWidth="1"/>
    <col min="2535" max="2535" width="0" style="1" hidden="1" customWidth="1"/>
    <col min="2536" max="2536" width="14.33203125" style="1" customWidth="1"/>
    <col min="2537" max="2537" width="5.6640625" style="1" customWidth="1"/>
    <col min="2538" max="2538" width="0" style="1" hidden="1" customWidth="1"/>
    <col min="2539" max="2539" width="17.33203125" style="1" customWidth="1"/>
    <col min="2540" max="2540" width="12.6640625" style="1" customWidth="1"/>
    <col min="2541" max="2541" width="0" style="1" hidden="1" customWidth="1"/>
    <col min="2542" max="2542" width="5.33203125" style="1" customWidth="1"/>
    <col min="2543" max="2543" width="0" style="1" hidden="1" customWidth="1"/>
    <col min="2544" max="2544" width="17" style="1" customWidth="1"/>
    <col min="2545" max="2545" width="6.33203125" style="1" customWidth="1"/>
    <col min="2546" max="2546" width="0" style="1" hidden="1" customWidth="1"/>
    <col min="2547" max="2547" width="14.33203125" style="1" customWidth="1"/>
    <col min="2548" max="2548" width="7.5546875" style="1" customWidth="1"/>
    <col min="2549" max="2549" width="0" style="1" hidden="1" customWidth="1"/>
    <col min="2550" max="2551" width="14.33203125" style="1" customWidth="1"/>
    <col min="2552" max="2552" width="20.88671875" style="1" customWidth="1"/>
    <col min="2553" max="2553" width="14.44140625" style="1" customWidth="1"/>
    <col min="2554" max="2554" width="15" style="1" customWidth="1"/>
    <col min="2555" max="2555" width="2.6640625" style="1" customWidth="1"/>
    <col min="2556" max="2556" width="11.6640625" style="1" customWidth="1"/>
    <col min="2557" max="2557" width="11.5546875" style="1" customWidth="1"/>
    <col min="2558" max="2558" width="2.33203125" style="1" customWidth="1"/>
    <col min="2559" max="2559" width="41" style="1" customWidth="1"/>
    <col min="2560" max="2560" width="14.33203125" style="1" customWidth="1"/>
    <col min="2561" max="2562" width="11.5546875" style="1" customWidth="1"/>
    <col min="2563" max="2563" width="21.88671875" style="1" customWidth="1"/>
    <col min="2564" max="2755" width="11.44140625" style="1"/>
    <col min="2756" max="2756" width="21.88671875" style="1" customWidth="1"/>
    <col min="2757" max="2757" width="13.88671875" style="1" customWidth="1"/>
    <col min="2758" max="2758" width="38.6640625" style="1" customWidth="1"/>
    <col min="2759" max="2759" width="3" style="1" bestFit="1" customWidth="1"/>
    <col min="2760" max="2760" width="32.33203125" style="1" customWidth="1"/>
    <col min="2761" max="2761" width="46.33203125" style="1" customWidth="1"/>
    <col min="2762" max="2762" width="19" style="1" customWidth="1"/>
    <col min="2763" max="2763" width="0" style="1" hidden="1" customWidth="1"/>
    <col min="2764" max="2764" width="17.6640625" style="1" customWidth="1"/>
    <col min="2765" max="2765" width="0" style="1" hidden="1" customWidth="1"/>
    <col min="2766" max="2766" width="22.33203125" style="1" customWidth="1"/>
    <col min="2767" max="2767" width="5.33203125" style="1" customWidth="1"/>
    <col min="2768" max="2768" width="36.33203125" style="1" customWidth="1"/>
    <col min="2769" max="2769" width="5.6640625" style="1" customWidth="1"/>
    <col min="2770" max="2770" width="0" style="1" hidden="1" customWidth="1"/>
    <col min="2771" max="2771" width="20.6640625" style="1" customWidth="1"/>
    <col min="2772" max="2772" width="4.88671875" style="1" customWidth="1"/>
    <col min="2773" max="2773" width="0" style="1" hidden="1" customWidth="1"/>
    <col min="2774" max="2774" width="24.6640625" style="1" customWidth="1"/>
    <col min="2775" max="2775" width="12.33203125" style="1" customWidth="1"/>
    <col min="2776" max="2776" width="0" style="1" hidden="1" customWidth="1"/>
    <col min="2777" max="2777" width="3.44140625" style="1" customWidth="1"/>
    <col min="2778" max="2778" width="0" style="1" hidden="1" customWidth="1"/>
    <col min="2779" max="2779" width="17.6640625" style="1" customWidth="1"/>
    <col min="2780" max="2780" width="3.44140625" style="1" customWidth="1"/>
    <col min="2781" max="2781" width="0" style="1" hidden="1" customWidth="1"/>
    <col min="2782" max="2782" width="23.6640625" style="1" customWidth="1"/>
    <col min="2783" max="2783" width="10" style="1" customWidth="1"/>
    <col min="2784" max="2784" width="0" style="1" hidden="1" customWidth="1"/>
    <col min="2785" max="2786" width="14.6640625" style="1" customWidth="1"/>
    <col min="2787" max="2787" width="12.88671875" style="1" customWidth="1"/>
    <col min="2788" max="2788" width="3.33203125" style="1" customWidth="1"/>
    <col min="2789" max="2789" width="30.33203125" style="1" customWidth="1"/>
    <col min="2790" max="2790" width="5" style="1" customWidth="1"/>
    <col min="2791" max="2791" width="0" style="1" hidden="1" customWidth="1"/>
    <col min="2792" max="2792" width="14.33203125" style="1" customWidth="1"/>
    <col min="2793" max="2793" width="5.6640625" style="1" customWidth="1"/>
    <col min="2794" max="2794" width="0" style="1" hidden="1" customWidth="1"/>
    <col min="2795" max="2795" width="17.33203125" style="1" customWidth="1"/>
    <col min="2796" max="2796" width="12.6640625" style="1" customWidth="1"/>
    <col min="2797" max="2797" width="0" style="1" hidden="1" customWidth="1"/>
    <col min="2798" max="2798" width="5.33203125" style="1" customWidth="1"/>
    <col min="2799" max="2799" width="0" style="1" hidden="1" customWidth="1"/>
    <col min="2800" max="2800" width="17" style="1" customWidth="1"/>
    <col min="2801" max="2801" width="6.33203125" style="1" customWidth="1"/>
    <col min="2802" max="2802" width="0" style="1" hidden="1" customWidth="1"/>
    <col min="2803" max="2803" width="14.33203125" style="1" customWidth="1"/>
    <col min="2804" max="2804" width="7.5546875" style="1" customWidth="1"/>
    <col min="2805" max="2805" width="0" style="1" hidden="1" customWidth="1"/>
    <col min="2806" max="2807" width="14.33203125" style="1" customWidth="1"/>
    <col min="2808" max="2808" width="20.88671875" style="1" customWidth="1"/>
    <col min="2809" max="2809" width="14.44140625" style="1" customWidth="1"/>
    <col min="2810" max="2810" width="15" style="1" customWidth="1"/>
    <col min="2811" max="2811" width="2.6640625" style="1" customWidth="1"/>
    <col min="2812" max="2812" width="11.6640625" style="1" customWidth="1"/>
    <col min="2813" max="2813" width="11.5546875" style="1" customWidth="1"/>
    <col min="2814" max="2814" width="2.33203125" style="1" customWidth="1"/>
    <col min="2815" max="2815" width="41" style="1" customWidth="1"/>
    <col min="2816" max="2816" width="14.33203125" style="1" customWidth="1"/>
    <col min="2817" max="2818" width="11.5546875" style="1" customWidth="1"/>
    <col min="2819" max="2819" width="21.88671875" style="1" customWidth="1"/>
    <col min="2820" max="3011" width="11.44140625" style="1"/>
    <col min="3012" max="3012" width="21.88671875" style="1" customWidth="1"/>
    <col min="3013" max="3013" width="13.88671875" style="1" customWidth="1"/>
    <col min="3014" max="3014" width="38.6640625" style="1" customWidth="1"/>
    <col min="3015" max="3015" width="3" style="1" bestFit="1" customWidth="1"/>
    <col min="3016" max="3016" width="32.33203125" style="1" customWidth="1"/>
    <col min="3017" max="3017" width="46.33203125" style="1" customWidth="1"/>
    <col min="3018" max="3018" width="19" style="1" customWidth="1"/>
    <col min="3019" max="3019" width="0" style="1" hidden="1" customWidth="1"/>
    <col min="3020" max="3020" width="17.6640625" style="1" customWidth="1"/>
    <col min="3021" max="3021" width="0" style="1" hidden="1" customWidth="1"/>
    <col min="3022" max="3022" width="22.33203125" style="1" customWidth="1"/>
    <col min="3023" max="3023" width="5.33203125" style="1" customWidth="1"/>
    <col min="3024" max="3024" width="36.33203125" style="1" customWidth="1"/>
    <col min="3025" max="3025" width="5.6640625" style="1" customWidth="1"/>
    <col min="3026" max="3026" width="0" style="1" hidden="1" customWidth="1"/>
    <col min="3027" max="3027" width="20.6640625" style="1" customWidth="1"/>
    <col min="3028" max="3028" width="4.88671875" style="1" customWidth="1"/>
    <col min="3029" max="3029" width="0" style="1" hidden="1" customWidth="1"/>
    <col min="3030" max="3030" width="24.6640625" style="1" customWidth="1"/>
    <col min="3031" max="3031" width="12.33203125" style="1" customWidth="1"/>
    <col min="3032" max="3032" width="0" style="1" hidden="1" customWidth="1"/>
    <col min="3033" max="3033" width="3.44140625" style="1" customWidth="1"/>
    <col min="3034" max="3034" width="0" style="1" hidden="1" customWidth="1"/>
    <col min="3035" max="3035" width="17.6640625" style="1" customWidth="1"/>
    <col min="3036" max="3036" width="3.44140625" style="1" customWidth="1"/>
    <col min="3037" max="3037" width="0" style="1" hidden="1" customWidth="1"/>
    <col min="3038" max="3038" width="23.6640625" style="1" customWidth="1"/>
    <col min="3039" max="3039" width="10" style="1" customWidth="1"/>
    <col min="3040" max="3040" width="0" style="1" hidden="1" customWidth="1"/>
    <col min="3041" max="3042" width="14.6640625" style="1" customWidth="1"/>
    <col min="3043" max="3043" width="12.88671875" style="1" customWidth="1"/>
    <col min="3044" max="3044" width="3.33203125" style="1" customWidth="1"/>
    <col min="3045" max="3045" width="30.33203125" style="1" customWidth="1"/>
    <col min="3046" max="3046" width="5" style="1" customWidth="1"/>
    <col min="3047" max="3047" width="0" style="1" hidden="1" customWidth="1"/>
    <col min="3048" max="3048" width="14.33203125" style="1" customWidth="1"/>
    <col min="3049" max="3049" width="5.6640625" style="1" customWidth="1"/>
    <col min="3050" max="3050" width="0" style="1" hidden="1" customWidth="1"/>
    <col min="3051" max="3051" width="17.33203125" style="1" customWidth="1"/>
    <col min="3052" max="3052" width="12.6640625" style="1" customWidth="1"/>
    <col min="3053" max="3053" width="0" style="1" hidden="1" customWidth="1"/>
    <col min="3054" max="3054" width="5.33203125" style="1" customWidth="1"/>
    <col min="3055" max="3055" width="0" style="1" hidden="1" customWidth="1"/>
    <col min="3056" max="3056" width="17" style="1" customWidth="1"/>
    <col min="3057" max="3057" width="6.33203125" style="1" customWidth="1"/>
    <col min="3058" max="3058" width="0" style="1" hidden="1" customWidth="1"/>
    <col min="3059" max="3059" width="14.33203125" style="1" customWidth="1"/>
    <col min="3060" max="3060" width="7.5546875" style="1" customWidth="1"/>
    <col min="3061" max="3061" width="0" style="1" hidden="1" customWidth="1"/>
    <col min="3062" max="3063" width="14.33203125" style="1" customWidth="1"/>
    <col min="3064" max="3064" width="20.88671875" style="1" customWidth="1"/>
    <col min="3065" max="3065" width="14.44140625" style="1" customWidth="1"/>
    <col min="3066" max="3066" width="15" style="1" customWidth="1"/>
    <col min="3067" max="3067" width="2.6640625" style="1" customWidth="1"/>
    <col min="3068" max="3068" width="11.6640625" style="1" customWidth="1"/>
    <col min="3069" max="3069" width="11.5546875" style="1" customWidth="1"/>
    <col min="3070" max="3070" width="2.33203125" style="1" customWidth="1"/>
    <col min="3071" max="3071" width="41" style="1" customWidth="1"/>
    <col min="3072" max="3072" width="14.33203125" style="1" customWidth="1"/>
    <col min="3073" max="3074" width="11.5546875" style="1" customWidth="1"/>
    <col min="3075" max="3075" width="21.88671875" style="1" customWidth="1"/>
    <col min="3076" max="3267" width="11.44140625" style="1"/>
    <col min="3268" max="3268" width="21.88671875" style="1" customWidth="1"/>
    <col min="3269" max="3269" width="13.88671875" style="1" customWidth="1"/>
    <col min="3270" max="3270" width="38.6640625" style="1" customWidth="1"/>
    <col min="3271" max="3271" width="3" style="1" bestFit="1" customWidth="1"/>
    <col min="3272" max="3272" width="32.33203125" style="1" customWidth="1"/>
    <col min="3273" max="3273" width="46.33203125" style="1" customWidth="1"/>
    <col min="3274" max="3274" width="19" style="1" customWidth="1"/>
    <col min="3275" max="3275" width="0" style="1" hidden="1" customWidth="1"/>
    <col min="3276" max="3276" width="17.6640625" style="1" customWidth="1"/>
    <col min="3277" max="3277" width="0" style="1" hidden="1" customWidth="1"/>
    <col min="3278" max="3278" width="22.33203125" style="1" customWidth="1"/>
    <col min="3279" max="3279" width="5.33203125" style="1" customWidth="1"/>
    <col min="3280" max="3280" width="36.33203125" style="1" customWidth="1"/>
    <col min="3281" max="3281" width="5.6640625" style="1" customWidth="1"/>
    <col min="3282" max="3282" width="0" style="1" hidden="1" customWidth="1"/>
    <col min="3283" max="3283" width="20.6640625" style="1" customWidth="1"/>
    <col min="3284" max="3284" width="4.88671875" style="1" customWidth="1"/>
    <col min="3285" max="3285" width="0" style="1" hidden="1" customWidth="1"/>
    <col min="3286" max="3286" width="24.6640625" style="1" customWidth="1"/>
    <col min="3287" max="3287" width="12.33203125" style="1" customWidth="1"/>
    <col min="3288" max="3288" width="0" style="1" hidden="1" customWidth="1"/>
    <col min="3289" max="3289" width="3.44140625" style="1" customWidth="1"/>
    <col min="3290" max="3290" width="0" style="1" hidden="1" customWidth="1"/>
    <col min="3291" max="3291" width="17.6640625" style="1" customWidth="1"/>
    <col min="3292" max="3292" width="3.44140625" style="1" customWidth="1"/>
    <col min="3293" max="3293" width="0" style="1" hidden="1" customWidth="1"/>
    <col min="3294" max="3294" width="23.6640625" style="1" customWidth="1"/>
    <col min="3295" max="3295" width="10" style="1" customWidth="1"/>
    <col min="3296" max="3296" width="0" style="1" hidden="1" customWidth="1"/>
    <col min="3297" max="3298" width="14.6640625" style="1" customWidth="1"/>
    <col min="3299" max="3299" width="12.88671875" style="1" customWidth="1"/>
    <col min="3300" max="3300" width="3.33203125" style="1" customWidth="1"/>
    <col min="3301" max="3301" width="30.33203125" style="1" customWidth="1"/>
    <col min="3302" max="3302" width="5" style="1" customWidth="1"/>
    <col min="3303" max="3303" width="0" style="1" hidden="1" customWidth="1"/>
    <col min="3304" max="3304" width="14.33203125" style="1" customWidth="1"/>
    <col min="3305" max="3305" width="5.6640625" style="1" customWidth="1"/>
    <col min="3306" max="3306" width="0" style="1" hidden="1" customWidth="1"/>
    <col min="3307" max="3307" width="17.33203125" style="1" customWidth="1"/>
    <col min="3308" max="3308" width="12.6640625" style="1" customWidth="1"/>
    <col min="3309" max="3309" width="0" style="1" hidden="1" customWidth="1"/>
    <col min="3310" max="3310" width="5.33203125" style="1" customWidth="1"/>
    <col min="3311" max="3311" width="0" style="1" hidden="1" customWidth="1"/>
    <col min="3312" max="3312" width="17" style="1" customWidth="1"/>
    <col min="3313" max="3313" width="6.33203125" style="1" customWidth="1"/>
    <col min="3314" max="3314" width="0" style="1" hidden="1" customWidth="1"/>
    <col min="3315" max="3315" width="14.33203125" style="1" customWidth="1"/>
    <col min="3316" max="3316" width="7.5546875" style="1" customWidth="1"/>
    <col min="3317" max="3317" width="0" style="1" hidden="1" customWidth="1"/>
    <col min="3318" max="3319" width="14.33203125" style="1" customWidth="1"/>
    <col min="3320" max="3320" width="20.88671875" style="1" customWidth="1"/>
    <col min="3321" max="3321" width="14.44140625" style="1" customWidth="1"/>
    <col min="3322" max="3322" width="15" style="1" customWidth="1"/>
    <col min="3323" max="3323" width="2.6640625" style="1" customWidth="1"/>
    <col min="3324" max="3324" width="11.6640625" style="1" customWidth="1"/>
    <col min="3325" max="3325" width="11.5546875" style="1" customWidth="1"/>
    <col min="3326" max="3326" width="2.33203125" style="1" customWidth="1"/>
    <col min="3327" max="3327" width="41" style="1" customWidth="1"/>
    <col min="3328" max="3328" width="14.33203125" style="1" customWidth="1"/>
    <col min="3329" max="3330" width="11.5546875" style="1" customWidth="1"/>
    <col min="3331" max="3331" width="21.88671875" style="1" customWidth="1"/>
    <col min="3332" max="3523" width="11.44140625" style="1"/>
    <col min="3524" max="3524" width="21.88671875" style="1" customWidth="1"/>
    <col min="3525" max="3525" width="13.88671875" style="1" customWidth="1"/>
    <col min="3526" max="3526" width="38.6640625" style="1" customWidth="1"/>
    <col min="3527" max="3527" width="3" style="1" bestFit="1" customWidth="1"/>
    <col min="3528" max="3528" width="32.33203125" style="1" customWidth="1"/>
    <col min="3529" max="3529" width="46.33203125" style="1" customWidth="1"/>
    <col min="3530" max="3530" width="19" style="1" customWidth="1"/>
    <col min="3531" max="3531" width="0" style="1" hidden="1" customWidth="1"/>
    <col min="3532" max="3532" width="17.6640625" style="1" customWidth="1"/>
    <col min="3533" max="3533" width="0" style="1" hidden="1" customWidth="1"/>
    <col min="3534" max="3534" width="22.33203125" style="1" customWidth="1"/>
    <col min="3535" max="3535" width="5.33203125" style="1" customWidth="1"/>
    <col min="3536" max="3536" width="36.33203125" style="1" customWidth="1"/>
    <col min="3537" max="3537" width="5.6640625" style="1" customWidth="1"/>
    <col min="3538" max="3538" width="0" style="1" hidden="1" customWidth="1"/>
    <col min="3539" max="3539" width="20.6640625" style="1" customWidth="1"/>
    <col min="3540" max="3540" width="4.88671875" style="1" customWidth="1"/>
    <col min="3541" max="3541" width="0" style="1" hidden="1" customWidth="1"/>
    <col min="3542" max="3542" width="24.6640625" style="1" customWidth="1"/>
    <col min="3543" max="3543" width="12.33203125" style="1" customWidth="1"/>
    <col min="3544" max="3544" width="0" style="1" hidden="1" customWidth="1"/>
    <col min="3545" max="3545" width="3.44140625" style="1" customWidth="1"/>
    <col min="3546" max="3546" width="0" style="1" hidden="1" customWidth="1"/>
    <col min="3547" max="3547" width="17.6640625" style="1" customWidth="1"/>
    <col min="3548" max="3548" width="3.44140625" style="1" customWidth="1"/>
    <col min="3549" max="3549" width="0" style="1" hidden="1" customWidth="1"/>
    <col min="3550" max="3550" width="23.6640625" style="1" customWidth="1"/>
    <col min="3551" max="3551" width="10" style="1" customWidth="1"/>
    <col min="3552" max="3552" width="0" style="1" hidden="1" customWidth="1"/>
    <col min="3553" max="3554" width="14.6640625" style="1" customWidth="1"/>
    <col min="3555" max="3555" width="12.88671875" style="1" customWidth="1"/>
    <col min="3556" max="3556" width="3.33203125" style="1" customWidth="1"/>
    <col min="3557" max="3557" width="30.33203125" style="1" customWidth="1"/>
    <col min="3558" max="3558" width="5" style="1" customWidth="1"/>
    <col min="3559" max="3559" width="0" style="1" hidden="1" customWidth="1"/>
    <col min="3560" max="3560" width="14.33203125" style="1" customWidth="1"/>
    <col min="3561" max="3561" width="5.6640625" style="1" customWidth="1"/>
    <col min="3562" max="3562" width="0" style="1" hidden="1" customWidth="1"/>
    <col min="3563" max="3563" width="17.33203125" style="1" customWidth="1"/>
    <col min="3564" max="3564" width="12.6640625" style="1" customWidth="1"/>
    <col min="3565" max="3565" width="0" style="1" hidden="1" customWidth="1"/>
    <col min="3566" max="3566" width="5.33203125" style="1" customWidth="1"/>
    <col min="3567" max="3567" width="0" style="1" hidden="1" customWidth="1"/>
    <col min="3568" max="3568" width="17" style="1" customWidth="1"/>
    <col min="3569" max="3569" width="6.33203125" style="1" customWidth="1"/>
    <col min="3570" max="3570" width="0" style="1" hidden="1" customWidth="1"/>
    <col min="3571" max="3571" width="14.33203125" style="1" customWidth="1"/>
    <col min="3572" max="3572" width="7.5546875" style="1" customWidth="1"/>
    <col min="3573" max="3573" width="0" style="1" hidden="1" customWidth="1"/>
    <col min="3574" max="3575" width="14.33203125" style="1" customWidth="1"/>
    <col min="3576" max="3576" width="20.88671875" style="1" customWidth="1"/>
    <col min="3577" max="3577" width="14.44140625" style="1" customWidth="1"/>
    <col min="3578" max="3578" width="15" style="1" customWidth="1"/>
    <col min="3579" max="3579" width="2.6640625" style="1" customWidth="1"/>
    <col min="3580" max="3580" width="11.6640625" style="1" customWidth="1"/>
    <col min="3581" max="3581" width="11.5546875" style="1" customWidth="1"/>
    <col min="3582" max="3582" width="2.33203125" style="1" customWidth="1"/>
    <col min="3583" max="3583" width="41" style="1" customWidth="1"/>
    <col min="3584" max="3584" width="14.33203125" style="1" customWidth="1"/>
    <col min="3585" max="3586" width="11.5546875" style="1" customWidth="1"/>
    <col min="3587" max="3587" width="21.88671875" style="1" customWidth="1"/>
    <col min="3588" max="3779" width="11.44140625" style="1"/>
    <col min="3780" max="3780" width="21.88671875" style="1" customWidth="1"/>
    <col min="3781" max="3781" width="13.88671875" style="1" customWidth="1"/>
    <col min="3782" max="3782" width="38.6640625" style="1" customWidth="1"/>
    <col min="3783" max="3783" width="3" style="1" bestFit="1" customWidth="1"/>
    <col min="3784" max="3784" width="32.33203125" style="1" customWidth="1"/>
    <col min="3785" max="3785" width="46.33203125" style="1" customWidth="1"/>
    <col min="3786" max="3786" width="19" style="1" customWidth="1"/>
    <col min="3787" max="3787" width="0" style="1" hidden="1" customWidth="1"/>
    <col min="3788" max="3788" width="17.6640625" style="1" customWidth="1"/>
    <col min="3789" max="3789" width="0" style="1" hidden="1" customWidth="1"/>
    <col min="3790" max="3790" width="22.33203125" style="1" customWidth="1"/>
    <col min="3791" max="3791" width="5.33203125" style="1" customWidth="1"/>
    <col min="3792" max="3792" width="36.33203125" style="1" customWidth="1"/>
    <col min="3793" max="3793" width="5.6640625" style="1" customWidth="1"/>
    <col min="3794" max="3794" width="0" style="1" hidden="1" customWidth="1"/>
    <col min="3795" max="3795" width="20.6640625" style="1" customWidth="1"/>
    <col min="3796" max="3796" width="4.88671875" style="1" customWidth="1"/>
    <col min="3797" max="3797" width="0" style="1" hidden="1" customWidth="1"/>
    <col min="3798" max="3798" width="24.6640625" style="1" customWidth="1"/>
    <col min="3799" max="3799" width="12.33203125" style="1" customWidth="1"/>
    <col min="3800" max="3800" width="0" style="1" hidden="1" customWidth="1"/>
    <col min="3801" max="3801" width="3.44140625" style="1" customWidth="1"/>
    <col min="3802" max="3802" width="0" style="1" hidden="1" customWidth="1"/>
    <col min="3803" max="3803" width="17.6640625" style="1" customWidth="1"/>
    <col min="3804" max="3804" width="3.44140625" style="1" customWidth="1"/>
    <col min="3805" max="3805" width="0" style="1" hidden="1" customWidth="1"/>
    <col min="3806" max="3806" width="23.6640625" style="1" customWidth="1"/>
    <col min="3807" max="3807" width="10" style="1" customWidth="1"/>
    <col min="3808" max="3808" width="0" style="1" hidden="1" customWidth="1"/>
    <col min="3809" max="3810" width="14.6640625" style="1" customWidth="1"/>
    <col min="3811" max="3811" width="12.88671875" style="1" customWidth="1"/>
    <col min="3812" max="3812" width="3.33203125" style="1" customWidth="1"/>
    <col min="3813" max="3813" width="30.33203125" style="1" customWidth="1"/>
    <col min="3814" max="3814" width="5" style="1" customWidth="1"/>
    <col min="3815" max="3815" width="0" style="1" hidden="1" customWidth="1"/>
    <col min="3816" max="3816" width="14.33203125" style="1" customWidth="1"/>
    <col min="3817" max="3817" width="5.6640625" style="1" customWidth="1"/>
    <col min="3818" max="3818" width="0" style="1" hidden="1" customWidth="1"/>
    <col min="3819" max="3819" width="17.33203125" style="1" customWidth="1"/>
    <col min="3820" max="3820" width="12.6640625" style="1" customWidth="1"/>
    <col min="3821" max="3821" width="0" style="1" hidden="1" customWidth="1"/>
    <col min="3822" max="3822" width="5.33203125" style="1" customWidth="1"/>
    <col min="3823" max="3823" width="0" style="1" hidden="1" customWidth="1"/>
    <col min="3824" max="3824" width="17" style="1" customWidth="1"/>
    <col min="3825" max="3825" width="6.33203125" style="1" customWidth="1"/>
    <col min="3826" max="3826" width="0" style="1" hidden="1" customWidth="1"/>
    <col min="3827" max="3827" width="14.33203125" style="1" customWidth="1"/>
    <col min="3828" max="3828" width="7.5546875" style="1" customWidth="1"/>
    <col min="3829" max="3829" width="0" style="1" hidden="1" customWidth="1"/>
    <col min="3830" max="3831" width="14.33203125" style="1" customWidth="1"/>
    <col min="3832" max="3832" width="20.88671875" style="1" customWidth="1"/>
    <col min="3833" max="3833" width="14.44140625" style="1" customWidth="1"/>
    <col min="3834" max="3834" width="15" style="1" customWidth="1"/>
    <col min="3835" max="3835" width="2.6640625" style="1" customWidth="1"/>
    <col min="3836" max="3836" width="11.6640625" style="1" customWidth="1"/>
    <col min="3837" max="3837" width="11.5546875" style="1" customWidth="1"/>
    <col min="3838" max="3838" width="2.33203125" style="1" customWidth="1"/>
    <col min="3839" max="3839" width="41" style="1" customWidth="1"/>
    <col min="3840" max="3840" width="14.33203125" style="1" customWidth="1"/>
    <col min="3841" max="3842" width="11.5546875" style="1" customWidth="1"/>
    <col min="3843" max="3843" width="21.88671875" style="1" customWidth="1"/>
    <col min="3844" max="4035" width="11.44140625" style="1"/>
    <col min="4036" max="4036" width="21.88671875" style="1" customWidth="1"/>
    <col min="4037" max="4037" width="13.88671875" style="1" customWidth="1"/>
    <col min="4038" max="4038" width="38.6640625" style="1" customWidth="1"/>
    <col min="4039" max="4039" width="3" style="1" bestFit="1" customWidth="1"/>
    <col min="4040" max="4040" width="32.33203125" style="1" customWidth="1"/>
    <col min="4041" max="4041" width="46.33203125" style="1" customWidth="1"/>
    <col min="4042" max="4042" width="19" style="1" customWidth="1"/>
    <col min="4043" max="4043" width="0" style="1" hidden="1" customWidth="1"/>
    <col min="4044" max="4044" width="17.6640625" style="1" customWidth="1"/>
    <col min="4045" max="4045" width="0" style="1" hidden="1" customWidth="1"/>
    <col min="4046" max="4046" width="22.33203125" style="1" customWidth="1"/>
    <col min="4047" max="4047" width="5.33203125" style="1" customWidth="1"/>
    <col min="4048" max="4048" width="36.33203125" style="1" customWidth="1"/>
    <col min="4049" max="4049" width="5.6640625" style="1" customWidth="1"/>
    <col min="4050" max="4050" width="0" style="1" hidden="1" customWidth="1"/>
    <col min="4051" max="4051" width="20.6640625" style="1" customWidth="1"/>
    <col min="4052" max="4052" width="4.88671875" style="1" customWidth="1"/>
    <col min="4053" max="4053" width="0" style="1" hidden="1" customWidth="1"/>
    <col min="4054" max="4054" width="24.6640625" style="1" customWidth="1"/>
    <col min="4055" max="4055" width="12.33203125" style="1" customWidth="1"/>
    <col min="4056" max="4056" width="0" style="1" hidden="1" customWidth="1"/>
    <col min="4057" max="4057" width="3.44140625" style="1" customWidth="1"/>
    <col min="4058" max="4058" width="0" style="1" hidden="1" customWidth="1"/>
    <col min="4059" max="4059" width="17.6640625" style="1" customWidth="1"/>
    <col min="4060" max="4060" width="3.44140625" style="1" customWidth="1"/>
    <col min="4061" max="4061" width="0" style="1" hidden="1" customWidth="1"/>
    <col min="4062" max="4062" width="23.6640625" style="1" customWidth="1"/>
    <col min="4063" max="4063" width="10" style="1" customWidth="1"/>
    <col min="4064" max="4064" width="0" style="1" hidden="1" customWidth="1"/>
    <col min="4065" max="4066" width="14.6640625" style="1" customWidth="1"/>
    <col min="4067" max="4067" width="12.88671875" style="1" customWidth="1"/>
    <col min="4068" max="4068" width="3.33203125" style="1" customWidth="1"/>
    <col min="4069" max="4069" width="30.33203125" style="1" customWidth="1"/>
    <col min="4070" max="4070" width="5" style="1" customWidth="1"/>
    <col min="4071" max="4071" width="0" style="1" hidden="1" customWidth="1"/>
    <col min="4072" max="4072" width="14.33203125" style="1" customWidth="1"/>
    <col min="4073" max="4073" width="5.6640625" style="1" customWidth="1"/>
    <col min="4074" max="4074" width="0" style="1" hidden="1" customWidth="1"/>
    <col min="4075" max="4075" width="17.33203125" style="1" customWidth="1"/>
    <col min="4076" max="4076" width="12.6640625" style="1" customWidth="1"/>
    <col min="4077" max="4077" width="0" style="1" hidden="1" customWidth="1"/>
    <col min="4078" max="4078" width="5.33203125" style="1" customWidth="1"/>
    <col min="4079" max="4079" width="0" style="1" hidden="1" customWidth="1"/>
    <col min="4080" max="4080" width="17" style="1" customWidth="1"/>
    <col min="4081" max="4081" width="6.33203125" style="1" customWidth="1"/>
    <col min="4082" max="4082" width="0" style="1" hidden="1" customWidth="1"/>
    <col min="4083" max="4083" width="14.33203125" style="1" customWidth="1"/>
    <col min="4084" max="4084" width="7.5546875" style="1" customWidth="1"/>
    <col min="4085" max="4085" width="0" style="1" hidden="1" customWidth="1"/>
    <col min="4086" max="4087" width="14.33203125" style="1" customWidth="1"/>
    <col min="4088" max="4088" width="20.88671875" style="1" customWidth="1"/>
    <col min="4089" max="4089" width="14.44140625" style="1" customWidth="1"/>
    <col min="4090" max="4090" width="15" style="1" customWidth="1"/>
    <col min="4091" max="4091" width="2.6640625" style="1" customWidth="1"/>
    <col min="4092" max="4092" width="11.6640625" style="1" customWidth="1"/>
    <col min="4093" max="4093" width="11.5546875" style="1" customWidth="1"/>
    <col min="4094" max="4094" width="2.33203125" style="1" customWidth="1"/>
    <col min="4095" max="4095" width="41" style="1" customWidth="1"/>
    <col min="4096" max="4096" width="14.33203125" style="1" customWidth="1"/>
    <col min="4097" max="4098" width="11.5546875" style="1" customWidth="1"/>
    <col min="4099" max="4099" width="21.88671875" style="1" customWidth="1"/>
    <col min="4100" max="4291" width="11.44140625" style="1"/>
    <col min="4292" max="4292" width="21.88671875" style="1" customWidth="1"/>
    <col min="4293" max="4293" width="13.88671875" style="1" customWidth="1"/>
    <col min="4294" max="4294" width="38.6640625" style="1" customWidth="1"/>
    <col min="4295" max="4295" width="3" style="1" bestFit="1" customWidth="1"/>
    <col min="4296" max="4296" width="32.33203125" style="1" customWidth="1"/>
    <col min="4297" max="4297" width="46.33203125" style="1" customWidth="1"/>
    <col min="4298" max="4298" width="19" style="1" customWidth="1"/>
    <col min="4299" max="4299" width="0" style="1" hidden="1" customWidth="1"/>
    <col min="4300" max="4300" width="17.6640625" style="1" customWidth="1"/>
    <col min="4301" max="4301" width="0" style="1" hidden="1" customWidth="1"/>
    <col min="4302" max="4302" width="22.33203125" style="1" customWidth="1"/>
    <col min="4303" max="4303" width="5.33203125" style="1" customWidth="1"/>
    <col min="4304" max="4304" width="36.33203125" style="1" customWidth="1"/>
    <col min="4305" max="4305" width="5.6640625" style="1" customWidth="1"/>
    <col min="4306" max="4306" width="0" style="1" hidden="1" customWidth="1"/>
    <col min="4307" max="4307" width="20.6640625" style="1" customWidth="1"/>
    <col min="4308" max="4308" width="4.88671875" style="1" customWidth="1"/>
    <col min="4309" max="4309" width="0" style="1" hidden="1" customWidth="1"/>
    <col min="4310" max="4310" width="24.6640625" style="1" customWidth="1"/>
    <col min="4311" max="4311" width="12.33203125" style="1" customWidth="1"/>
    <col min="4312" max="4312" width="0" style="1" hidden="1" customWidth="1"/>
    <col min="4313" max="4313" width="3.44140625" style="1" customWidth="1"/>
    <col min="4314" max="4314" width="0" style="1" hidden="1" customWidth="1"/>
    <col min="4315" max="4315" width="17.6640625" style="1" customWidth="1"/>
    <col min="4316" max="4316" width="3.44140625" style="1" customWidth="1"/>
    <col min="4317" max="4317" width="0" style="1" hidden="1" customWidth="1"/>
    <col min="4318" max="4318" width="23.6640625" style="1" customWidth="1"/>
    <col min="4319" max="4319" width="10" style="1" customWidth="1"/>
    <col min="4320" max="4320" width="0" style="1" hidden="1" customWidth="1"/>
    <col min="4321" max="4322" width="14.6640625" style="1" customWidth="1"/>
    <col min="4323" max="4323" width="12.88671875" style="1" customWidth="1"/>
    <col min="4324" max="4324" width="3.33203125" style="1" customWidth="1"/>
    <col min="4325" max="4325" width="30.33203125" style="1" customWidth="1"/>
    <col min="4326" max="4326" width="5" style="1" customWidth="1"/>
    <col min="4327" max="4327" width="0" style="1" hidden="1" customWidth="1"/>
    <col min="4328" max="4328" width="14.33203125" style="1" customWidth="1"/>
    <col min="4329" max="4329" width="5.6640625" style="1" customWidth="1"/>
    <col min="4330" max="4330" width="0" style="1" hidden="1" customWidth="1"/>
    <col min="4331" max="4331" width="17.33203125" style="1" customWidth="1"/>
    <col min="4332" max="4332" width="12.6640625" style="1" customWidth="1"/>
    <col min="4333" max="4333" width="0" style="1" hidden="1" customWidth="1"/>
    <col min="4334" max="4334" width="5.33203125" style="1" customWidth="1"/>
    <col min="4335" max="4335" width="0" style="1" hidden="1" customWidth="1"/>
    <col min="4336" max="4336" width="17" style="1" customWidth="1"/>
    <col min="4337" max="4337" width="6.33203125" style="1" customWidth="1"/>
    <col min="4338" max="4338" width="0" style="1" hidden="1" customWidth="1"/>
    <col min="4339" max="4339" width="14.33203125" style="1" customWidth="1"/>
    <col min="4340" max="4340" width="7.5546875" style="1" customWidth="1"/>
    <col min="4341" max="4341" width="0" style="1" hidden="1" customWidth="1"/>
    <col min="4342" max="4343" width="14.33203125" style="1" customWidth="1"/>
    <col min="4344" max="4344" width="20.88671875" style="1" customWidth="1"/>
    <col min="4345" max="4345" width="14.44140625" style="1" customWidth="1"/>
    <col min="4346" max="4346" width="15" style="1" customWidth="1"/>
    <col min="4347" max="4347" width="2.6640625" style="1" customWidth="1"/>
    <col min="4348" max="4348" width="11.6640625" style="1" customWidth="1"/>
    <col min="4349" max="4349" width="11.5546875" style="1" customWidth="1"/>
    <col min="4350" max="4350" width="2.33203125" style="1" customWidth="1"/>
    <col min="4351" max="4351" width="41" style="1" customWidth="1"/>
    <col min="4352" max="4352" width="14.33203125" style="1" customWidth="1"/>
    <col min="4353" max="4354" width="11.5546875" style="1" customWidth="1"/>
    <col min="4355" max="4355" width="21.88671875" style="1" customWidth="1"/>
    <col min="4356" max="4547" width="11.44140625" style="1"/>
    <col min="4548" max="4548" width="21.88671875" style="1" customWidth="1"/>
    <col min="4549" max="4549" width="13.88671875" style="1" customWidth="1"/>
    <col min="4550" max="4550" width="38.6640625" style="1" customWidth="1"/>
    <col min="4551" max="4551" width="3" style="1" bestFit="1" customWidth="1"/>
    <col min="4552" max="4552" width="32.33203125" style="1" customWidth="1"/>
    <col min="4553" max="4553" width="46.33203125" style="1" customWidth="1"/>
    <col min="4554" max="4554" width="19" style="1" customWidth="1"/>
    <col min="4555" max="4555" width="0" style="1" hidden="1" customWidth="1"/>
    <col min="4556" max="4556" width="17.6640625" style="1" customWidth="1"/>
    <col min="4557" max="4557" width="0" style="1" hidden="1" customWidth="1"/>
    <col min="4558" max="4558" width="22.33203125" style="1" customWidth="1"/>
    <col min="4559" max="4559" width="5.33203125" style="1" customWidth="1"/>
    <col min="4560" max="4560" width="36.33203125" style="1" customWidth="1"/>
    <col min="4561" max="4561" width="5.6640625" style="1" customWidth="1"/>
    <col min="4562" max="4562" width="0" style="1" hidden="1" customWidth="1"/>
    <col min="4563" max="4563" width="20.6640625" style="1" customWidth="1"/>
    <col min="4564" max="4564" width="4.88671875" style="1" customWidth="1"/>
    <col min="4565" max="4565" width="0" style="1" hidden="1" customWidth="1"/>
    <col min="4566" max="4566" width="24.6640625" style="1" customWidth="1"/>
    <col min="4567" max="4567" width="12.33203125" style="1" customWidth="1"/>
    <col min="4568" max="4568" width="0" style="1" hidden="1" customWidth="1"/>
    <col min="4569" max="4569" width="3.44140625" style="1" customWidth="1"/>
    <col min="4570" max="4570" width="0" style="1" hidden="1" customWidth="1"/>
    <col min="4571" max="4571" width="17.6640625" style="1" customWidth="1"/>
    <col min="4572" max="4572" width="3.44140625" style="1" customWidth="1"/>
    <col min="4573" max="4573" width="0" style="1" hidden="1" customWidth="1"/>
    <col min="4574" max="4574" width="23.6640625" style="1" customWidth="1"/>
    <col min="4575" max="4575" width="10" style="1" customWidth="1"/>
    <col min="4576" max="4576" width="0" style="1" hidden="1" customWidth="1"/>
    <col min="4577" max="4578" width="14.6640625" style="1" customWidth="1"/>
    <col min="4579" max="4579" width="12.88671875" style="1" customWidth="1"/>
    <col min="4580" max="4580" width="3.33203125" style="1" customWidth="1"/>
    <col min="4581" max="4581" width="30.33203125" style="1" customWidth="1"/>
    <col min="4582" max="4582" width="5" style="1" customWidth="1"/>
    <col min="4583" max="4583" width="0" style="1" hidden="1" customWidth="1"/>
    <col min="4584" max="4584" width="14.33203125" style="1" customWidth="1"/>
    <col min="4585" max="4585" width="5.6640625" style="1" customWidth="1"/>
    <col min="4586" max="4586" width="0" style="1" hidden="1" customWidth="1"/>
    <col min="4587" max="4587" width="17.33203125" style="1" customWidth="1"/>
    <col min="4588" max="4588" width="12.6640625" style="1" customWidth="1"/>
    <col min="4589" max="4589" width="0" style="1" hidden="1" customWidth="1"/>
    <col min="4590" max="4590" width="5.33203125" style="1" customWidth="1"/>
    <col min="4591" max="4591" width="0" style="1" hidden="1" customWidth="1"/>
    <col min="4592" max="4592" width="17" style="1" customWidth="1"/>
    <col min="4593" max="4593" width="6.33203125" style="1" customWidth="1"/>
    <col min="4594" max="4594" width="0" style="1" hidden="1" customWidth="1"/>
    <col min="4595" max="4595" width="14.33203125" style="1" customWidth="1"/>
    <col min="4596" max="4596" width="7.5546875" style="1" customWidth="1"/>
    <col min="4597" max="4597" width="0" style="1" hidden="1" customWidth="1"/>
    <col min="4598" max="4599" width="14.33203125" style="1" customWidth="1"/>
    <col min="4600" max="4600" width="20.88671875" style="1" customWidth="1"/>
    <col min="4601" max="4601" width="14.44140625" style="1" customWidth="1"/>
    <col min="4602" max="4602" width="15" style="1" customWidth="1"/>
    <col min="4603" max="4603" width="2.6640625" style="1" customWidth="1"/>
    <col min="4604" max="4604" width="11.6640625" style="1" customWidth="1"/>
    <col min="4605" max="4605" width="11.5546875" style="1" customWidth="1"/>
    <col min="4606" max="4606" width="2.33203125" style="1" customWidth="1"/>
    <col min="4607" max="4607" width="41" style="1" customWidth="1"/>
    <col min="4608" max="4608" width="14.33203125" style="1" customWidth="1"/>
    <col min="4609" max="4610" width="11.5546875" style="1" customWidth="1"/>
    <col min="4611" max="4611" width="21.88671875" style="1" customWidth="1"/>
    <col min="4612" max="4803" width="11.44140625" style="1"/>
    <col min="4804" max="4804" width="21.88671875" style="1" customWidth="1"/>
    <col min="4805" max="4805" width="13.88671875" style="1" customWidth="1"/>
    <col min="4806" max="4806" width="38.6640625" style="1" customWidth="1"/>
    <col min="4807" max="4807" width="3" style="1" bestFit="1" customWidth="1"/>
    <col min="4808" max="4808" width="32.33203125" style="1" customWidth="1"/>
    <col min="4809" max="4809" width="46.33203125" style="1" customWidth="1"/>
    <col min="4810" max="4810" width="19" style="1" customWidth="1"/>
    <col min="4811" max="4811" width="0" style="1" hidden="1" customWidth="1"/>
    <col min="4812" max="4812" width="17.6640625" style="1" customWidth="1"/>
    <col min="4813" max="4813" width="0" style="1" hidden="1" customWidth="1"/>
    <col min="4814" max="4814" width="22.33203125" style="1" customWidth="1"/>
    <col min="4815" max="4815" width="5.33203125" style="1" customWidth="1"/>
    <col min="4816" max="4816" width="36.33203125" style="1" customWidth="1"/>
    <col min="4817" max="4817" width="5.6640625" style="1" customWidth="1"/>
    <col min="4818" max="4818" width="0" style="1" hidden="1" customWidth="1"/>
    <col min="4819" max="4819" width="20.6640625" style="1" customWidth="1"/>
    <col min="4820" max="4820" width="4.88671875" style="1" customWidth="1"/>
    <col min="4821" max="4821" width="0" style="1" hidden="1" customWidth="1"/>
    <col min="4822" max="4822" width="24.6640625" style="1" customWidth="1"/>
    <col min="4823" max="4823" width="12.33203125" style="1" customWidth="1"/>
    <col min="4824" max="4824" width="0" style="1" hidden="1" customWidth="1"/>
    <col min="4825" max="4825" width="3.44140625" style="1" customWidth="1"/>
    <col min="4826" max="4826" width="0" style="1" hidden="1" customWidth="1"/>
    <col min="4827" max="4827" width="17.6640625" style="1" customWidth="1"/>
    <col min="4828" max="4828" width="3.44140625" style="1" customWidth="1"/>
    <col min="4829" max="4829" width="0" style="1" hidden="1" customWidth="1"/>
    <col min="4830" max="4830" width="23.6640625" style="1" customWidth="1"/>
    <col min="4831" max="4831" width="10" style="1" customWidth="1"/>
    <col min="4832" max="4832" width="0" style="1" hidden="1" customWidth="1"/>
    <col min="4833" max="4834" width="14.6640625" style="1" customWidth="1"/>
    <col min="4835" max="4835" width="12.88671875" style="1" customWidth="1"/>
    <col min="4836" max="4836" width="3.33203125" style="1" customWidth="1"/>
    <col min="4837" max="4837" width="30.33203125" style="1" customWidth="1"/>
    <col min="4838" max="4838" width="5" style="1" customWidth="1"/>
    <col min="4839" max="4839" width="0" style="1" hidden="1" customWidth="1"/>
    <col min="4840" max="4840" width="14.33203125" style="1" customWidth="1"/>
    <col min="4841" max="4841" width="5.6640625" style="1" customWidth="1"/>
    <col min="4842" max="4842" width="0" style="1" hidden="1" customWidth="1"/>
    <col min="4843" max="4843" width="17.33203125" style="1" customWidth="1"/>
    <col min="4844" max="4844" width="12.6640625" style="1" customWidth="1"/>
    <col min="4845" max="4845" width="0" style="1" hidden="1" customWidth="1"/>
    <col min="4846" max="4846" width="5.33203125" style="1" customWidth="1"/>
    <col min="4847" max="4847" width="0" style="1" hidden="1" customWidth="1"/>
    <col min="4848" max="4848" width="17" style="1" customWidth="1"/>
    <col min="4849" max="4849" width="6.33203125" style="1" customWidth="1"/>
    <col min="4850" max="4850" width="0" style="1" hidden="1" customWidth="1"/>
    <col min="4851" max="4851" width="14.33203125" style="1" customWidth="1"/>
    <col min="4852" max="4852" width="7.5546875" style="1" customWidth="1"/>
    <col min="4853" max="4853" width="0" style="1" hidden="1" customWidth="1"/>
    <col min="4854" max="4855" width="14.33203125" style="1" customWidth="1"/>
    <col min="4856" max="4856" width="20.88671875" style="1" customWidth="1"/>
    <col min="4857" max="4857" width="14.44140625" style="1" customWidth="1"/>
    <col min="4858" max="4858" width="15" style="1" customWidth="1"/>
    <col min="4859" max="4859" width="2.6640625" style="1" customWidth="1"/>
    <col min="4860" max="4860" width="11.6640625" style="1" customWidth="1"/>
    <col min="4861" max="4861" width="11.5546875" style="1" customWidth="1"/>
    <col min="4862" max="4862" width="2.33203125" style="1" customWidth="1"/>
    <col min="4863" max="4863" width="41" style="1" customWidth="1"/>
    <col min="4864" max="4864" width="14.33203125" style="1" customWidth="1"/>
    <col min="4865" max="4866" width="11.5546875" style="1" customWidth="1"/>
    <col min="4867" max="4867" width="21.88671875" style="1" customWidth="1"/>
    <col min="4868" max="5059" width="11.44140625" style="1"/>
    <col min="5060" max="5060" width="21.88671875" style="1" customWidth="1"/>
    <col min="5061" max="5061" width="13.88671875" style="1" customWidth="1"/>
    <col min="5062" max="5062" width="38.6640625" style="1" customWidth="1"/>
    <col min="5063" max="5063" width="3" style="1" bestFit="1" customWidth="1"/>
    <col min="5064" max="5064" width="32.33203125" style="1" customWidth="1"/>
    <col min="5065" max="5065" width="46.33203125" style="1" customWidth="1"/>
    <col min="5066" max="5066" width="19" style="1" customWidth="1"/>
    <col min="5067" max="5067" width="0" style="1" hidden="1" customWidth="1"/>
    <col min="5068" max="5068" width="17.6640625" style="1" customWidth="1"/>
    <col min="5069" max="5069" width="0" style="1" hidden="1" customWidth="1"/>
    <col min="5070" max="5070" width="22.33203125" style="1" customWidth="1"/>
    <col min="5071" max="5071" width="5.33203125" style="1" customWidth="1"/>
    <col min="5072" max="5072" width="36.33203125" style="1" customWidth="1"/>
    <col min="5073" max="5073" width="5.6640625" style="1" customWidth="1"/>
    <col min="5074" max="5074" width="0" style="1" hidden="1" customWidth="1"/>
    <col min="5075" max="5075" width="20.6640625" style="1" customWidth="1"/>
    <col min="5076" max="5076" width="4.88671875" style="1" customWidth="1"/>
    <col min="5077" max="5077" width="0" style="1" hidden="1" customWidth="1"/>
    <col min="5078" max="5078" width="24.6640625" style="1" customWidth="1"/>
    <col min="5079" max="5079" width="12.33203125" style="1" customWidth="1"/>
    <col min="5080" max="5080" width="0" style="1" hidden="1" customWidth="1"/>
    <col min="5081" max="5081" width="3.44140625" style="1" customWidth="1"/>
    <col min="5082" max="5082" width="0" style="1" hidden="1" customWidth="1"/>
    <col min="5083" max="5083" width="17.6640625" style="1" customWidth="1"/>
    <col min="5084" max="5084" width="3.44140625" style="1" customWidth="1"/>
    <col min="5085" max="5085" width="0" style="1" hidden="1" customWidth="1"/>
    <col min="5086" max="5086" width="23.6640625" style="1" customWidth="1"/>
    <col min="5087" max="5087" width="10" style="1" customWidth="1"/>
    <col min="5088" max="5088" width="0" style="1" hidden="1" customWidth="1"/>
    <col min="5089" max="5090" width="14.6640625" style="1" customWidth="1"/>
    <col min="5091" max="5091" width="12.88671875" style="1" customWidth="1"/>
    <col min="5092" max="5092" width="3.33203125" style="1" customWidth="1"/>
    <col min="5093" max="5093" width="30.33203125" style="1" customWidth="1"/>
    <col min="5094" max="5094" width="5" style="1" customWidth="1"/>
    <col min="5095" max="5095" width="0" style="1" hidden="1" customWidth="1"/>
    <col min="5096" max="5096" width="14.33203125" style="1" customWidth="1"/>
    <col min="5097" max="5097" width="5.6640625" style="1" customWidth="1"/>
    <col min="5098" max="5098" width="0" style="1" hidden="1" customWidth="1"/>
    <col min="5099" max="5099" width="17.33203125" style="1" customWidth="1"/>
    <col min="5100" max="5100" width="12.6640625" style="1" customWidth="1"/>
    <col min="5101" max="5101" width="0" style="1" hidden="1" customWidth="1"/>
    <col min="5102" max="5102" width="5.33203125" style="1" customWidth="1"/>
    <col min="5103" max="5103" width="0" style="1" hidden="1" customWidth="1"/>
    <col min="5104" max="5104" width="17" style="1" customWidth="1"/>
    <col min="5105" max="5105" width="6.33203125" style="1" customWidth="1"/>
    <col min="5106" max="5106" width="0" style="1" hidden="1" customWidth="1"/>
    <col min="5107" max="5107" width="14.33203125" style="1" customWidth="1"/>
    <col min="5108" max="5108" width="7.5546875" style="1" customWidth="1"/>
    <col min="5109" max="5109" width="0" style="1" hidden="1" customWidth="1"/>
    <col min="5110" max="5111" width="14.33203125" style="1" customWidth="1"/>
    <col min="5112" max="5112" width="20.88671875" style="1" customWidth="1"/>
    <col min="5113" max="5113" width="14.44140625" style="1" customWidth="1"/>
    <col min="5114" max="5114" width="15" style="1" customWidth="1"/>
    <col min="5115" max="5115" width="2.6640625" style="1" customWidth="1"/>
    <col min="5116" max="5116" width="11.6640625" style="1" customWidth="1"/>
    <col min="5117" max="5117" width="11.5546875" style="1" customWidth="1"/>
    <col min="5118" max="5118" width="2.33203125" style="1" customWidth="1"/>
    <col min="5119" max="5119" width="41" style="1" customWidth="1"/>
    <col min="5120" max="5120" width="14.33203125" style="1" customWidth="1"/>
    <col min="5121" max="5122" width="11.5546875" style="1" customWidth="1"/>
    <col min="5123" max="5123" width="21.88671875" style="1" customWidth="1"/>
    <col min="5124" max="5315" width="11.44140625" style="1"/>
    <col min="5316" max="5316" width="21.88671875" style="1" customWidth="1"/>
    <col min="5317" max="5317" width="13.88671875" style="1" customWidth="1"/>
    <col min="5318" max="5318" width="38.6640625" style="1" customWidth="1"/>
    <col min="5319" max="5319" width="3" style="1" bestFit="1" customWidth="1"/>
    <col min="5320" max="5320" width="32.33203125" style="1" customWidth="1"/>
    <col min="5321" max="5321" width="46.33203125" style="1" customWidth="1"/>
    <col min="5322" max="5322" width="19" style="1" customWidth="1"/>
    <col min="5323" max="5323" width="0" style="1" hidden="1" customWidth="1"/>
    <col min="5324" max="5324" width="17.6640625" style="1" customWidth="1"/>
    <col min="5325" max="5325" width="0" style="1" hidden="1" customWidth="1"/>
    <col min="5326" max="5326" width="22.33203125" style="1" customWidth="1"/>
    <col min="5327" max="5327" width="5.33203125" style="1" customWidth="1"/>
    <col min="5328" max="5328" width="36.33203125" style="1" customWidth="1"/>
    <col min="5329" max="5329" width="5.6640625" style="1" customWidth="1"/>
    <col min="5330" max="5330" width="0" style="1" hidden="1" customWidth="1"/>
    <col min="5331" max="5331" width="20.6640625" style="1" customWidth="1"/>
    <col min="5332" max="5332" width="4.88671875" style="1" customWidth="1"/>
    <col min="5333" max="5333" width="0" style="1" hidden="1" customWidth="1"/>
    <col min="5334" max="5334" width="24.6640625" style="1" customWidth="1"/>
    <col min="5335" max="5335" width="12.33203125" style="1" customWidth="1"/>
    <col min="5336" max="5336" width="0" style="1" hidden="1" customWidth="1"/>
    <col min="5337" max="5337" width="3.44140625" style="1" customWidth="1"/>
    <col min="5338" max="5338" width="0" style="1" hidden="1" customWidth="1"/>
    <col min="5339" max="5339" width="17.6640625" style="1" customWidth="1"/>
    <col min="5340" max="5340" width="3.44140625" style="1" customWidth="1"/>
    <col min="5341" max="5341" width="0" style="1" hidden="1" customWidth="1"/>
    <col min="5342" max="5342" width="23.6640625" style="1" customWidth="1"/>
    <col min="5343" max="5343" width="10" style="1" customWidth="1"/>
    <col min="5344" max="5344" width="0" style="1" hidden="1" customWidth="1"/>
    <col min="5345" max="5346" width="14.6640625" style="1" customWidth="1"/>
    <col min="5347" max="5347" width="12.88671875" style="1" customWidth="1"/>
    <col min="5348" max="5348" width="3.33203125" style="1" customWidth="1"/>
    <col min="5349" max="5349" width="30.33203125" style="1" customWidth="1"/>
    <col min="5350" max="5350" width="5" style="1" customWidth="1"/>
    <col min="5351" max="5351" width="0" style="1" hidden="1" customWidth="1"/>
    <col min="5352" max="5352" width="14.33203125" style="1" customWidth="1"/>
    <col min="5353" max="5353" width="5.6640625" style="1" customWidth="1"/>
    <col min="5354" max="5354" width="0" style="1" hidden="1" customWidth="1"/>
    <col min="5355" max="5355" width="17.33203125" style="1" customWidth="1"/>
    <col min="5356" max="5356" width="12.6640625" style="1" customWidth="1"/>
    <col min="5357" max="5357" width="0" style="1" hidden="1" customWidth="1"/>
    <col min="5358" max="5358" width="5.33203125" style="1" customWidth="1"/>
    <col min="5359" max="5359" width="0" style="1" hidden="1" customWidth="1"/>
    <col min="5360" max="5360" width="17" style="1" customWidth="1"/>
    <col min="5361" max="5361" width="6.33203125" style="1" customWidth="1"/>
    <col min="5362" max="5362" width="0" style="1" hidden="1" customWidth="1"/>
    <col min="5363" max="5363" width="14.33203125" style="1" customWidth="1"/>
    <col min="5364" max="5364" width="7.5546875" style="1" customWidth="1"/>
    <col min="5365" max="5365" width="0" style="1" hidden="1" customWidth="1"/>
    <col min="5366" max="5367" width="14.33203125" style="1" customWidth="1"/>
    <col min="5368" max="5368" width="20.88671875" style="1" customWidth="1"/>
    <col min="5369" max="5369" width="14.44140625" style="1" customWidth="1"/>
    <col min="5370" max="5370" width="15" style="1" customWidth="1"/>
    <col min="5371" max="5371" width="2.6640625" style="1" customWidth="1"/>
    <col min="5372" max="5372" width="11.6640625" style="1" customWidth="1"/>
    <col min="5373" max="5373" width="11.5546875" style="1" customWidth="1"/>
    <col min="5374" max="5374" width="2.33203125" style="1" customWidth="1"/>
    <col min="5375" max="5375" width="41" style="1" customWidth="1"/>
    <col min="5376" max="5376" width="14.33203125" style="1" customWidth="1"/>
    <col min="5377" max="5378" width="11.5546875" style="1" customWidth="1"/>
    <col min="5379" max="5379" width="21.88671875" style="1" customWidth="1"/>
    <col min="5380" max="5571" width="11.44140625" style="1"/>
    <col min="5572" max="5572" width="21.88671875" style="1" customWidth="1"/>
    <col min="5573" max="5573" width="13.88671875" style="1" customWidth="1"/>
    <col min="5574" max="5574" width="38.6640625" style="1" customWidth="1"/>
    <col min="5575" max="5575" width="3" style="1" bestFit="1" customWidth="1"/>
    <col min="5576" max="5576" width="32.33203125" style="1" customWidth="1"/>
    <col min="5577" max="5577" width="46.33203125" style="1" customWidth="1"/>
    <col min="5578" max="5578" width="19" style="1" customWidth="1"/>
    <col min="5579" max="5579" width="0" style="1" hidden="1" customWidth="1"/>
    <col min="5580" max="5580" width="17.6640625" style="1" customWidth="1"/>
    <col min="5581" max="5581" width="0" style="1" hidden="1" customWidth="1"/>
    <col min="5582" max="5582" width="22.33203125" style="1" customWidth="1"/>
    <col min="5583" max="5583" width="5.33203125" style="1" customWidth="1"/>
    <col min="5584" max="5584" width="36.33203125" style="1" customWidth="1"/>
    <col min="5585" max="5585" width="5.6640625" style="1" customWidth="1"/>
    <col min="5586" max="5586" width="0" style="1" hidden="1" customWidth="1"/>
    <col min="5587" max="5587" width="20.6640625" style="1" customWidth="1"/>
    <col min="5588" max="5588" width="4.88671875" style="1" customWidth="1"/>
    <col min="5589" max="5589" width="0" style="1" hidden="1" customWidth="1"/>
    <col min="5590" max="5590" width="24.6640625" style="1" customWidth="1"/>
    <col min="5591" max="5591" width="12.33203125" style="1" customWidth="1"/>
    <col min="5592" max="5592" width="0" style="1" hidden="1" customWidth="1"/>
    <col min="5593" max="5593" width="3.44140625" style="1" customWidth="1"/>
    <col min="5594" max="5594" width="0" style="1" hidden="1" customWidth="1"/>
    <col min="5595" max="5595" width="17.6640625" style="1" customWidth="1"/>
    <col min="5596" max="5596" width="3.44140625" style="1" customWidth="1"/>
    <col min="5597" max="5597" width="0" style="1" hidden="1" customWidth="1"/>
    <col min="5598" max="5598" width="23.6640625" style="1" customWidth="1"/>
    <col min="5599" max="5599" width="10" style="1" customWidth="1"/>
    <col min="5600" max="5600" width="0" style="1" hidden="1" customWidth="1"/>
    <col min="5601" max="5602" width="14.6640625" style="1" customWidth="1"/>
    <col min="5603" max="5603" width="12.88671875" style="1" customWidth="1"/>
    <col min="5604" max="5604" width="3.33203125" style="1" customWidth="1"/>
    <col min="5605" max="5605" width="30.33203125" style="1" customWidth="1"/>
    <col min="5606" max="5606" width="5" style="1" customWidth="1"/>
    <col min="5607" max="5607" width="0" style="1" hidden="1" customWidth="1"/>
    <col min="5608" max="5608" width="14.33203125" style="1" customWidth="1"/>
    <col min="5609" max="5609" width="5.6640625" style="1" customWidth="1"/>
    <col min="5610" max="5610" width="0" style="1" hidden="1" customWidth="1"/>
    <col min="5611" max="5611" width="17.33203125" style="1" customWidth="1"/>
    <col min="5612" max="5612" width="12.6640625" style="1" customWidth="1"/>
    <col min="5613" max="5613" width="0" style="1" hidden="1" customWidth="1"/>
    <col min="5614" max="5614" width="5.33203125" style="1" customWidth="1"/>
    <col min="5615" max="5615" width="0" style="1" hidden="1" customWidth="1"/>
    <col min="5616" max="5616" width="17" style="1" customWidth="1"/>
    <col min="5617" max="5617" width="6.33203125" style="1" customWidth="1"/>
    <col min="5618" max="5618" width="0" style="1" hidden="1" customWidth="1"/>
    <col min="5619" max="5619" width="14.33203125" style="1" customWidth="1"/>
    <col min="5620" max="5620" width="7.5546875" style="1" customWidth="1"/>
    <col min="5621" max="5621" width="0" style="1" hidden="1" customWidth="1"/>
    <col min="5622" max="5623" width="14.33203125" style="1" customWidth="1"/>
    <col min="5624" max="5624" width="20.88671875" style="1" customWidth="1"/>
    <col min="5625" max="5625" width="14.44140625" style="1" customWidth="1"/>
    <col min="5626" max="5626" width="15" style="1" customWidth="1"/>
    <col min="5627" max="5627" width="2.6640625" style="1" customWidth="1"/>
    <col min="5628" max="5628" width="11.6640625" style="1" customWidth="1"/>
    <col min="5629" max="5629" width="11.5546875" style="1" customWidth="1"/>
    <col min="5630" max="5630" width="2.33203125" style="1" customWidth="1"/>
    <col min="5631" max="5631" width="41" style="1" customWidth="1"/>
    <col min="5632" max="5632" width="14.33203125" style="1" customWidth="1"/>
    <col min="5633" max="5634" width="11.5546875" style="1" customWidth="1"/>
    <col min="5635" max="5635" width="21.88671875" style="1" customWidth="1"/>
    <col min="5636" max="5827" width="11.44140625" style="1"/>
    <col min="5828" max="5828" width="21.88671875" style="1" customWidth="1"/>
    <col min="5829" max="5829" width="13.88671875" style="1" customWidth="1"/>
    <col min="5830" max="5830" width="38.6640625" style="1" customWidth="1"/>
    <col min="5831" max="5831" width="3" style="1" bestFit="1" customWidth="1"/>
    <col min="5832" max="5832" width="32.33203125" style="1" customWidth="1"/>
    <col min="5833" max="5833" width="46.33203125" style="1" customWidth="1"/>
    <col min="5834" max="5834" width="19" style="1" customWidth="1"/>
    <col min="5835" max="5835" width="0" style="1" hidden="1" customWidth="1"/>
    <col min="5836" max="5836" width="17.6640625" style="1" customWidth="1"/>
    <col min="5837" max="5837" width="0" style="1" hidden="1" customWidth="1"/>
    <col min="5838" max="5838" width="22.33203125" style="1" customWidth="1"/>
    <col min="5839" max="5839" width="5.33203125" style="1" customWidth="1"/>
    <col min="5840" max="5840" width="36.33203125" style="1" customWidth="1"/>
    <col min="5841" max="5841" width="5.6640625" style="1" customWidth="1"/>
    <col min="5842" max="5842" width="0" style="1" hidden="1" customWidth="1"/>
    <col min="5843" max="5843" width="20.6640625" style="1" customWidth="1"/>
    <col min="5844" max="5844" width="4.88671875" style="1" customWidth="1"/>
    <col min="5845" max="5845" width="0" style="1" hidden="1" customWidth="1"/>
    <col min="5846" max="5846" width="24.6640625" style="1" customWidth="1"/>
    <col min="5847" max="5847" width="12.33203125" style="1" customWidth="1"/>
    <col min="5848" max="5848" width="0" style="1" hidden="1" customWidth="1"/>
    <col min="5849" max="5849" width="3.44140625" style="1" customWidth="1"/>
    <col min="5850" max="5850" width="0" style="1" hidden="1" customWidth="1"/>
    <col min="5851" max="5851" width="17.6640625" style="1" customWidth="1"/>
    <col min="5852" max="5852" width="3.44140625" style="1" customWidth="1"/>
    <col min="5853" max="5853" width="0" style="1" hidden="1" customWidth="1"/>
    <col min="5854" max="5854" width="23.6640625" style="1" customWidth="1"/>
    <col min="5855" max="5855" width="10" style="1" customWidth="1"/>
    <col min="5856" max="5856" width="0" style="1" hidden="1" customWidth="1"/>
    <col min="5857" max="5858" width="14.6640625" style="1" customWidth="1"/>
    <col min="5859" max="5859" width="12.88671875" style="1" customWidth="1"/>
    <col min="5860" max="5860" width="3.33203125" style="1" customWidth="1"/>
    <col min="5861" max="5861" width="30.33203125" style="1" customWidth="1"/>
    <col min="5862" max="5862" width="5" style="1" customWidth="1"/>
    <col min="5863" max="5863" width="0" style="1" hidden="1" customWidth="1"/>
    <col min="5864" max="5864" width="14.33203125" style="1" customWidth="1"/>
    <col min="5865" max="5865" width="5.6640625" style="1" customWidth="1"/>
    <col min="5866" max="5866" width="0" style="1" hidden="1" customWidth="1"/>
    <col min="5867" max="5867" width="17.33203125" style="1" customWidth="1"/>
    <col min="5868" max="5868" width="12.6640625" style="1" customWidth="1"/>
    <col min="5869" max="5869" width="0" style="1" hidden="1" customWidth="1"/>
    <col min="5870" max="5870" width="5.33203125" style="1" customWidth="1"/>
    <col min="5871" max="5871" width="0" style="1" hidden="1" customWidth="1"/>
    <col min="5872" max="5872" width="17" style="1" customWidth="1"/>
    <col min="5873" max="5873" width="6.33203125" style="1" customWidth="1"/>
    <col min="5874" max="5874" width="0" style="1" hidden="1" customWidth="1"/>
    <col min="5875" max="5875" width="14.33203125" style="1" customWidth="1"/>
    <col min="5876" max="5876" width="7.5546875" style="1" customWidth="1"/>
    <col min="5877" max="5877" width="0" style="1" hidden="1" customWidth="1"/>
    <col min="5878" max="5879" width="14.33203125" style="1" customWidth="1"/>
    <col min="5880" max="5880" width="20.88671875" style="1" customWidth="1"/>
    <col min="5881" max="5881" width="14.44140625" style="1" customWidth="1"/>
    <col min="5882" max="5882" width="15" style="1" customWidth="1"/>
    <col min="5883" max="5883" width="2.6640625" style="1" customWidth="1"/>
    <col min="5884" max="5884" width="11.6640625" style="1" customWidth="1"/>
    <col min="5885" max="5885" width="11.5546875" style="1" customWidth="1"/>
    <col min="5886" max="5886" width="2.33203125" style="1" customWidth="1"/>
    <col min="5887" max="5887" width="41" style="1" customWidth="1"/>
    <col min="5888" max="5888" width="14.33203125" style="1" customWidth="1"/>
    <col min="5889" max="5890" width="11.5546875" style="1" customWidth="1"/>
    <col min="5891" max="5891" width="21.88671875" style="1" customWidth="1"/>
    <col min="5892" max="6083" width="11.44140625" style="1"/>
    <col min="6084" max="6084" width="21.88671875" style="1" customWidth="1"/>
    <col min="6085" max="6085" width="13.88671875" style="1" customWidth="1"/>
    <col min="6086" max="6086" width="38.6640625" style="1" customWidth="1"/>
    <col min="6087" max="6087" width="3" style="1" bestFit="1" customWidth="1"/>
    <col min="6088" max="6088" width="32.33203125" style="1" customWidth="1"/>
    <col min="6089" max="6089" width="46.33203125" style="1" customWidth="1"/>
    <col min="6090" max="6090" width="19" style="1" customWidth="1"/>
    <col min="6091" max="6091" width="0" style="1" hidden="1" customWidth="1"/>
    <col min="6092" max="6092" width="17.6640625" style="1" customWidth="1"/>
    <col min="6093" max="6093" width="0" style="1" hidden="1" customWidth="1"/>
    <col min="6094" max="6094" width="22.33203125" style="1" customWidth="1"/>
    <col min="6095" max="6095" width="5.33203125" style="1" customWidth="1"/>
    <col min="6096" max="6096" width="36.33203125" style="1" customWidth="1"/>
    <col min="6097" max="6097" width="5.6640625" style="1" customWidth="1"/>
    <col min="6098" max="6098" width="0" style="1" hidden="1" customWidth="1"/>
    <col min="6099" max="6099" width="20.6640625" style="1" customWidth="1"/>
    <col min="6100" max="6100" width="4.88671875" style="1" customWidth="1"/>
    <col min="6101" max="6101" width="0" style="1" hidden="1" customWidth="1"/>
    <col min="6102" max="6102" width="24.6640625" style="1" customWidth="1"/>
    <col min="6103" max="6103" width="12.33203125" style="1" customWidth="1"/>
    <col min="6104" max="6104" width="0" style="1" hidden="1" customWidth="1"/>
    <col min="6105" max="6105" width="3.44140625" style="1" customWidth="1"/>
    <col min="6106" max="6106" width="0" style="1" hidden="1" customWidth="1"/>
    <col min="6107" max="6107" width="17.6640625" style="1" customWidth="1"/>
    <col min="6108" max="6108" width="3.44140625" style="1" customWidth="1"/>
    <col min="6109" max="6109" width="0" style="1" hidden="1" customWidth="1"/>
    <col min="6110" max="6110" width="23.6640625" style="1" customWidth="1"/>
    <col min="6111" max="6111" width="10" style="1" customWidth="1"/>
    <col min="6112" max="6112" width="0" style="1" hidden="1" customWidth="1"/>
    <col min="6113" max="6114" width="14.6640625" style="1" customWidth="1"/>
    <col min="6115" max="6115" width="12.88671875" style="1" customWidth="1"/>
    <col min="6116" max="6116" width="3.33203125" style="1" customWidth="1"/>
    <col min="6117" max="6117" width="30.33203125" style="1" customWidth="1"/>
    <col min="6118" max="6118" width="5" style="1" customWidth="1"/>
    <col min="6119" max="6119" width="0" style="1" hidden="1" customWidth="1"/>
    <col min="6120" max="6120" width="14.33203125" style="1" customWidth="1"/>
    <col min="6121" max="6121" width="5.6640625" style="1" customWidth="1"/>
    <col min="6122" max="6122" width="0" style="1" hidden="1" customWidth="1"/>
    <col min="6123" max="6123" width="17.33203125" style="1" customWidth="1"/>
    <col min="6124" max="6124" width="12.6640625" style="1" customWidth="1"/>
    <col min="6125" max="6125" width="0" style="1" hidden="1" customWidth="1"/>
    <col min="6126" max="6126" width="5.33203125" style="1" customWidth="1"/>
    <col min="6127" max="6127" width="0" style="1" hidden="1" customWidth="1"/>
    <col min="6128" max="6128" width="17" style="1" customWidth="1"/>
    <col min="6129" max="6129" width="6.33203125" style="1" customWidth="1"/>
    <col min="6130" max="6130" width="0" style="1" hidden="1" customWidth="1"/>
    <col min="6131" max="6131" width="14.33203125" style="1" customWidth="1"/>
    <col min="6132" max="6132" width="7.5546875" style="1" customWidth="1"/>
    <col min="6133" max="6133" width="0" style="1" hidden="1" customWidth="1"/>
    <col min="6134" max="6135" width="14.33203125" style="1" customWidth="1"/>
    <col min="6136" max="6136" width="20.88671875" style="1" customWidth="1"/>
    <col min="6137" max="6137" width="14.44140625" style="1" customWidth="1"/>
    <col min="6138" max="6138" width="15" style="1" customWidth="1"/>
    <col min="6139" max="6139" width="2.6640625" style="1" customWidth="1"/>
    <col min="6140" max="6140" width="11.6640625" style="1" customWidth="1"/>
    <col min="6141" max="6141" width="11.5546875" style="1" customWidth="1"/>
    <col min="6142" max="6142" width="2.33203125" style="1" customWidth="1"/>
    <col min="6143" max="6143" width="41" style="1" customWidth="1"/>
    <col min="6144" max="6144" width="14.33203125" style="1" customWidth="1"/>
    <col min="6145" max="6146" width="11.5546875" style="1" customWidth="1"/>
    <col min="6147" max="6147" width="21.88671875" style="1" customWidth="1"/>
    <col min="6148" max="6339" width="11.44140625" style="1"/>
    <col min="6340" max="6340" width="21.88671875" style="1" customWidth="1"/>
    <col min="6341" max="6341" width="13.88671875" style="1" customWidth="1"/>
    <col min="6342" max="6342" width="38.6640625" style="1" customWidth="1"/>
    <col min="6343" max="6343" width="3" style="1" bestFit="1" customWidth="1"/>
    <col min="6344" max="6344" width="32.33203125" style="1" customWidth="1"/>
    <col min="6345" max="6345" width="46.33203125" style="1" customWidth="1"/>
    <col min="6346" max="6346" width="19" style="1" customWidth="1"/>
    <col min="6347" max="6347" width="0" style="1" hidden="1" customWidth="1"/>
    <col min="6348" max="6348" width="17.6640625" style="1" customWidth="1"/>
    <col min="6349" max="6349" width="0" style="1" hidden="1" customWidth="1"/>
    <col min="6350" max="6350" width="22.33203125" style="1" customWidth="1"/>
    <col min="6351" max="6351" width="5.33203125" style="1" customWidth="1"/>
    <col min="6352" max="6352" width="36.33203125" style="1" customWidth="1"/>
    <col min="6353" max="6353" width="5.6640625" style="1" customWidth="1"/>
    <col min="6354" max="6354" width="0" style="1" hidden="1" customWidth="1"/>
    <col min="6355" max="6355" width="20.6640625" style="1" customWidth="1"/>
    <col min="6356" max="6356" width="4.88671875" style="1" customWidth="1"/>
    <col min="6357" max="6357" width="0" style="1" hidden="1" customWidth="1"/>
    <col min="6358" max="6358" width="24.6640625" style="1" customWidth="1"/>
    <col min="6359" max="6359" width="12.33203125" style="1" customWidth="1"/>
    <col min="6360" max="6360" width="0" style="1" hidden="1" customWidth="1"/>
    <col min="6361" max="6361" width="3.44140625" style="1" customWidth="1"/>
    <col min="6362" max="6362" width="0" style="1" hidden="1" customWidth="1"/>
    <col min="6363" max="6363" width="17.6640625" style="1" customWidth="1"/>
    <col min="6364" max="6364" width="3.44140625" style="1" customWidth="1"/>
    <col min="6365" max="6365" width="0" style="1" hidden="1" customWidth="1"/>
    <col min="6366" max="6366" width="23.6640625" style="1" customWidth="1"/>
    <col min="6367" max="6367" width="10" style="1" customWidth="1"/>
    <col min="6368" max="6368" width="0" style="1" hidden="1" customWidth="1"/>
    <col min="6369" max="6370" width="14.6640625" style="1" customWidth="1"/>
    <col min="6371" max="6371" width="12.88671875" style="1" customWidth="1"/>
    <col min="6372" max="6372" width="3.33203125" style="1" customWidth="1"/>
    <col min="6373" max="6373" width="30.33203125" style="1" customWidth="1"/>
    <col min="6374" max="6374" width="5" style="1" customWidth="1"/>
    <col min="6375" max="6375" width="0" style="1" hidden="1" customWidth="1"/>
    <col min="6376" max="6376" width="14.33203125" style="1" customWidth="1"/>
    <col min="6377" max="6377" width="5.6640625" style="1" customWidth="1"/>
    <col min="6378" max="6378" width="0" style="1" hidden="1" customWidth="1"/>
    <col min="6379" max="6379" width="17.33203125" style="1" customWidth="1"/>
    <col min="6380" max="6380" width="12.6640625" style="1" customWidth="1"/>
    <col min="6381" max="6381" width="0" style="1" hidden="1" customWidth="1"/>
    <col min="6382" max="6382" width="5.33203125" style="1" customWidth="1"/>
    <col min="6383" max="6383" width="0" style="1" hidden="1" customWidth="1"/>
    <col min="6384" max="6384" width="17" style="1" customWidth="1"/>
    <col min="6385" max="6385" width="6.33203125" style="1" customWidth="1"/>
    <col min="6386" max="6386" width="0" style="1" hidden="1" customWidth="1"/>
    <col min="6387" max="6387" width="14.33203125" style="1" customWidth="1"/>
    <col min="6388" max="6388" width="7.5546875" style="1" customWidth="1"/>
    <col min="6389" max="6389" width="0" style="1" hidden="1" customWidth="1"/>
    <col min="6390" max="6391" width="14.33203125" style="1" customWidth="1"/>
    <col min="6392" max="6392" width="20.88671875" style="1" customWidth="1"/>
    <col min="6393" max="6393" width="14.44140625" style="1" customWidth="1"/>
    <col min="6394" max="6394" width="15" style="1" customWidth="1"/>
    <col min="6395" max="6395" width="2.6640625" style="1" customWidth="1"/>
    <col min="6396" max="6396" width="11.6640625" style="1" customWidth="1"/>
    <col min="6397" max="6397" width="11.5546875" style="1" customWidth="1"/>
    <col min="6398" max="6398" width="2.33203125" style="1" customWidth="1"/>
    <col min="6399" max="6399" width="41" style="1" customWidth="1"/>
    <col min="6400" max="6400" width="14.33203125" style="1" customWidth="1"/>
    <col min="6401" max="6402" width="11.5546875" style="1" customWidth="1"/>
    <col min="6403" max="6403" width="21.88671875" style="1" customWidth="1"/>
    <col min="6404" max="6595" width="11.44140625" style="1"/>
    <col min="6596" max="6596" width="21.88671875" style="1" customWidth="1"/>
    <col min="6597" max="6597" width="13.88671875" style="1" customWidth="1"/>
    <col min="6598" max="6598" width="38.6640625" style="1" customWidth="1"/>
    <col min="6599" max="6599" width="3" style="1" bestFit="1" customWidth="1"/>
    <col min="6600" max="6600" width="32.33203125" style="1" customWidth="1"/>
    <col min="6601" max="6601" width="46.33203125" style="1" customWidth="1"/>
    <col min="6602" max="6602" width="19" style="1" customWidth="1"/>
    <col min="6603" max="6603" width="0" style="1" hidden="1" customWidth="1"/>
    <col min="6604" max="6604" width="17.6640625" style="1" customWidth="1"/>
    <col min="6605" max="6605" width="0" style="1" hidden="1" customWidth="1"/>
    <col min="6606" max="6606" width="22.33203125" style="1" customWidth="1"/>
    <col min="6607" max="6607" width="5.33203125" style="1" customWidth="1"/>
    <col min="6608" max="6608" width="36.33203125" style="1" customWidth="1"/>
    <col min="6609" max="6609" width="5.6640625" style="1" customWidth="1"/>
    <col min="6610" max="6610" width="0" style="1" hidden="1" customWidth="1"/>
    <col min="6611" max="6611" width="20.6640625" style="1" customWidth="1"/>
    <col min="6612" max="6612" width="4.88671875" style="1" customWidth="1"/>
    <col min="6613" max="6613" width="0" style="1" hidden="1" customWidth="1"/>
    <col min="6614" max="6614" width="24.6640625" style="1" customWidth="1"/>
    <col min="6615" max="6615" width="12.33203125" style="1" customWidth="1"/>
    <col min="6616" max="6616" width="0" style="1" hidden="1" customWidth="1"/>
    <col min="6617" max="6617" width="3.44140625" style="1" customWidth="1"/>
    <col min="6618" max="6618" width="0" style="1" hidden="1" customWidth="1"/>
    <col min="6619" max="6619" width="17.6640625" style="1" customWidth="1"/>
    <col min="6620" max="6620" width="3.44140625" style="1" customWidth="1"/>
    <col min="6621" max="6621" width="0" style="1" hidden="1" customWidth="1"/>
    <col min="6622" max="6622" width="23.6640625" style="1" customWidth="1"/>
    <col min="6623" max="6623" width="10" style="1" customWidth="1"/>
    <col min="6624" max="6624" width="0" style="1" hidden="1" customWidth="1"/>
    <col min="6625" max="6626" width="14.6640625" style="1" customWidth="1"/>
    <col min="6627" max="6627" width="12.88671875" style="1" customWidth="1"/>
    <col min="6628" max="6628" width="3.33203125" style="1" customWidth="1"/>
    <col min="6629" max="6629" width="30.33203125" style="1" customWidth="1"/>
    <col min="6630" max="6630" width="5" style="1" customWidth="1"/>
    <col min="6631" max="6631" width="0" style="1" hidden="1" customWidth="1"/>
    <col min="6632" max="6632" width="14.33203125" style="1" customWidth="1"/>
    <col min="6633" max="6633" width="5.6640625" style="1" customWidth="1"/>
    <col min="6634" max="6634" width="0" style="1" hidden="1" customWidth="1"/>
    <col min="6635" max="6635" width="17.33203125" style="1" customWidth="1"/>
    <col min="6636" max="6636" width="12.6640625" style="1" customWidth="1"/>
    <col min="6637" max="6637" width="0" style="1" hidden="1" customWidth="1"/>
    <col min="6638" max="6638" width="5.33203125" style="1" customWidth="1"/>
    <col min="6639" max="6639" width="0" style="1" hidden="1" customWidth="1"/>
    <col min="6640" max="6640" width="17" style="1" customWidth="1"/>
    <col min="6641" max="6641" width="6.33203125" style="1" customWidth="1"/>
    <col min="6642" max="6642" width="0" style="1" hidden="1" customWidth="1"/>
    <col min="6643" max="6643" width="14.33203125" style="1" customWidth="1"/>
    <col min="6644" max="6644" width="7.5546875" style="1" customWidth="1"/>
    <col min="6645" max="6645" width="0" style="1" hidden="1" customWidth="1"/>
    <col min="6646" max="6647" width="14.33203125" style="1" customWidth="1"/>
    <col min="6648" max="6648" width="20.88671875" style="1" customWidth="1"/>
    <col min="6649" max="6649" width="14.44140625" style="1" customWidth="1"/>
    <col min="6650" max="6650" width="15" style="1" customWidth="1"/>
    <col min="6651" max="6651" width="2.6640625" style="1" customWidth="1"/>
    <col min="6652" max="6652" width="11.6640625" style="1" customWidth="1"/>
    <col min="6653" max="6653" width="11.5546875" style="1" customWidth="1"/>
    <col min="6654" max="6654" width="2.33203125" style="1" customWidth="1"/>
    <col min="6655" max="6655" width="41" style="1" customWidth="1"/>
    <col min="6656" max="6656" width="14.33203125" style="1" customWidth="1"/>
    <col min="6657" max="6658" width="11.5546875" style="1" customWidth="1"/>
    <col min="6659" max="6659" width="21.88671875" style="1" customWidth="1"/>
    <col min="6660" max="6851" width="11.44140625" style="1"/>
    <col min="6852" max="6852" width="21.88671875" style="1" customWidth="1"/>
    <col min="6853" max="6853" width="13.88671875" style="1" customWidth="1"/>
    <col min="6854" max="6854" width="38.6640625" style="1" customWidth="1"/>
    <col min="6855" max="6855" width="3" style="1" bestFit="1" customWidth="1"/>
    <col min="6856" max="6856" width="32.33203125" style="1" customWidth="1"/>
    <col min="6857" max="6857" width="46.33203125" style="1" customWidth="1"/>
    <col min="6858" max="6858" width="19" style="1" customWidth="1"/>
    <col min="6859" max="6859" width="0" style="1" hidden="1" customWidth="1"/>
    <col min="6860" max="6860" width="17.6640625" style="1" customWidth="1"/>
    <col min="6861" max="6861" width="0" style="1" hidden="1" customWidth="1"/>
    <col min="6862" max="6862" width="22.33203125" style="1" customWidth="1"/>
    <col min="6863" max="6863" width="5.33203125" style="1" customWidth="1"/>
    <col min="6864" max="6864" width="36.33203125" style="1" customWidth="1"/>
    <col min="6865" max="6865" width="5.6640625" style="1" customWidth="1"/>
    <col min="6866" max="6866" width="0" style="1" hidden="1" customWidth="1"/>
    <col min="6867" max="6867" width="20.6640625" style="1" customWidth="1"/>
    <col min="6868" max="6868" width="4.88671875" style="1" customWidth="1"/>
    <col min="6869" max="6869" width="0" style="1" hidden="1" customWidth="1"/>
    <col min="6870" max="6870" width="24.6640625" style="1" customWidth="1"/>
    <col min="6871" max="6871" width="12.33203125" style="1" customWidth="1"/>
    <col min="6872" max="6872" width="0" style="1" hidden="1" customWidth="1"/>
    <col min="6873" max="6873" width="3.44140625" style="1" customWidth="1"/>
    <col min="6874" max="6874" width="0" style="1" hidden="1" customWidth="1"/>
    <col min="6875" max="6875" width="17.6640625" style="1" customWidth="1"/>
    <col min="6876" max="6876" width="3.44140625" style="1" customWidth="1"/>
    <col min="6877" max="6877" width="0" style="1" hidden="1" customWidth="1"/>
    <col min="6878" max="6878" width="23.6640625" style="1" customWidth="1"/>
    <col min="6879" max="6879" width="10" style="1" customWidth="1"/>
    <col min="6880" max="6880" width="0" style="1" hidden="1" customWidth="1"/>
    <col min="6881" max="6882" width="14.6640625" style="1" customWidth="1"/>
    <col min="6883" max="6883" width="12.88671875" style="1" customWidth="1"/>
    <col min="6884" max="6884" width="3.33203125" style="1" customWidth="1"/>
    <col min="6885" max="6885" width="30.33203125" style="1" customWidth="1"/>
    <col min="6886" max="6886" width="5" style="1" customWidth="1"/>
    <col min="6887" max="6887" width="0" style="1" hidden="1" customWidth="1"/>
    <col min="6888" max="6888" width="14.33203125" style="1" customWidth="1"/>
    <col min="6889" max="6889" width="5.6640625" style="1" customWidth="1"/>
    <col min="6890" max="6890" width="0" style="1" hidden="1" customWidth="1"/>
    <col min="6891" max="6891" width="17.33203125" style="1" customWidth="1"/>
    <col min="6892" max="6892" width="12.6640625" style="1" customWidth="1"/>
    <col min="6893" max="6893" width="0" style="1" hidden="1" customWidth="1"/>
    <col min="6894" max="6894" width="5.33203125" style="1" customWidth="1"/>
    <col min="6895" max="6895" width="0" style="1" hidden="1" customWidth="1"/>
    <col min="6896" max="6896" width="17" style="1" customWidth="1"/>
    <col min="6897" max="6897" width="6.33203125" style="1" customWidth="1"/>
    <col min="6898" max="6898" width="0" style="1" hidden="1" customWidth="1"/>
    <col min="6899" max="6899" width="14.33203125" style="1" customWidth="1"/>
    <col min="6900" max="6900" width="7.5546875" style="1" customWidth="1"/>
    <col min="6901" max="6901" width="0" style="1" hidden="1" customWidth="1"/>
    <col min="6902" max="6903" width="14.33203125" style="1" customWidth="1"/>
    <col min="6904" max="6904" width="20.88671875" style="1" customWidth="1"/>
    <col min="6905" max="6905" width="14.44140625" style="1" customWidth="1"/>
    <col min="6906" max="6906" width="15" style="1" customWidth="1"/>
    <col min="6907" max="6907" width="2.6640625" style="1" customWidth="1"/>
    <col min="6908" max="6908" width="11.6640625" style="1" customWidth="1"/>
    <col min="6909" max="6909" width="11.5546875" style="1" customWidth="1"/>
    <col min="6910" max="6910" width="2.33203125" style="1" customWidth="1"/>
    <col min="6911" max="6911" width="41" style="1" customWidth="1"/>
    <col min="6912" max="6912" width="14.33203125" style="1" customWidth="1"/>
    <col min="6913" max="6914" width="11.5546875" style="1" customWidth="1"/>
    <col min="6915" max="6915" width="21.88671875" style="1" customWidth="1"/>
    <col min="6916" max="7107" width="11.44140625" style="1"/>
    <col min="7108" max="7108" width="21.88671875" style="1" customWidth="1"/>
    <col min="7109" max="7109" width="13.88671875" style="1" customWidth="1"/>
    <col min="7110" max="7110" width="38.6640625" style="1" customWidth="1"/>
    <col min="7111" max="7111" width="3" style="1" bestFit="1" customWidth="1"/>
    <col min="7112" max="7112" width="32.33203125" style="1" customWidth="1"/>
    <col min="7113" max="7113" width="46.33203125" style="1" customWidth="1"/>
    <col min="7114" max="7114" width="19" style="1" customWidth="1"/>
    <col min="7115" max="7115" width="0" style="1" hidden="1" customWidth="1"/>
    <col min="7116" max="7116" width="17.6640625" style="1" customWidth="1"/>
    <col min="7117" max="7117" width="0" style="1" hidden="1" customWidth="1"/>
    <col min="7118" max="7118" width="22.33203125" style="1" customWidth="1"/>
    <col min="7119" max="7119" width="5.33203125" style="1" customWidth="1"/>
    <col min="7120" max="7120" width="36.33203125" style="1" customWidth="1"/>
    <col min="7121" max="7121" width="5.6640625" style="1" customWidth="1"/>
    <col min="7122" max="7122" width="0" style="1" hidden="1" customWidth="1"/>
    <col min="7123" max="7123" width="20.6640625" style="1" customWidth="1"/>
    <col min="7124" max="7124" width="4.88671875" style="1" customWidth="1"/>
    <col min="7125" max="7125" width="0" style="1" hidden="1" customWidth="1"/>
    <col min="7126" max="7126" width="24.6640625" style="1" customWidth="1"/>
    <col min="7127" max="7127" width="12.33203125" style="1" customWidth="1"/>
    <col min="7128" max="7128" width="0" style="1" hidden="1" customWidth="1"/>
    <col min="7129" max="7129" width="3.44140625" style="1" customWidth="1"/>
    <col min="7130" max="7130" width="0" style="1" hidden="1" customWidth="1"/>
    <col min="7131" max="7131" width="17.6640625" style="1" customWidth="1"/>
    <col min="7132" max="7132" width="3.44140625" style="1" customWidth="1"/>
    <col min="7133" max="7133" width="0" style="1" hidden="1" customWidth="1"/>
    <col min="7134" max="7134" width="23.6640625" style="1" customWidth="1"/>
    <col min="7135" max="7135" width="10" style="1" customWidth="1"/>
    <col min="7136" max="7136" width="0" style="1" hidden="1" customWidth="1"/>
    <col min="7137" max="7138" width="14.6640625" style="1" customWidth="1"/>
    <col min="7139" max="7139" width="12.88671875" style="1" customWidth="1"/>
    <col min="7140" max="7140" width="3.33203125" style="1" customWidth="1"/>
    <col min="7141" max="7141" width="30.33203125" style="1" customWidth="1"/>
    <col min="7142" max="7142" width="5" style="1" customWidth="1"/>
    <col min="7143" max="7143" width="0" style="1" hidden="1" customWidth="1"/>
    <col min="7144" max="7144" width="14.33203125" style="1" customWidth="1"/>
    <col min="7145" max="7145" width="5.6640625" style="1" customWidth="1"/>
    <col min="7146" max="7146" width="0" style="1" hidden="1" customWidth="1"/>
    <col min="7147" max="7147" width="17.33203125" style="1" customWidth="1"/>
    <col min="7148" max="7148" width="12.6640625" style="1" customWidth="1"/>
    <col min="7149" max="7149" width="0" style="1" hidden="1" customWidth="1"/>
    <col min="7150" max="7150" width="5.33203125" style="1" customWidth="1"/>
    <col min="7151" max="7151" width="0" style="1" hidden="1" customWidth="1"/>
    <col min="7152" max="7152" width="17" style="1" customWidth="1"/>
    <col min="7153" max="7153" width="6.33203125" style="1" customWidth="1"/>
    <col min="7154" max="7154" width="0" style="1" hidden="1" customWidth="1"/>
    <col min="7155" max="7155" width="14.33203125" style="1" customWidth="1"/>
    <col min="7156" max="7156" width="7.5546875" style="1" customWidth="1"/>
    <col min="7157" max="7157" width="0" style="1" hidden="1" customWidth="1"/>
    <col min="7158" max="7159" width="14.33203125" style="1" customWidth="1"/>
    <col min="7160" max="7160" width="20.88671875" style="1" customWidth="1"/>
    <col min="7161" max="7161" width="14.44140625" style="1" customWidth="1"/>
    <col min="7162" max="7162" width="15" style="1" customWidth="1"/>
    <col min="7163" max="7163" width="2.6640625" style="1" customWidth="1"/>
    <col min="7164" max="7164" width="11.6640625" style="1" customWidth="1"/>
    <col min="7165" max="7165" width="11.5546875" style="1" customWidth="1"/>
    <col min="7166" max="7166" width="2.33203125" style="1" customWidth="1"/>
    <col min="7167" max="7167" width="41" style="1" customWidth="1"/>
    <col min="7168" max="7168" width="14.33203125" style="1" customWidth="1"/>
    <col min="7169" max="7170" width="11.5546875" style="1" customWidth="1"/>
    <col min="7171" max="7171" width="21.88671875" style="1" customWidth="1"/>
    <col min="7172" max="7363" width="11.44140625" style="1"/>
    <col min="7364" max="7364" width="21.88671875" style="1" customWidth="1"/>
    <col min="7365" max="7365" width="13.88671875" style="1" customWidth="1"/>
    <col min="7366" max="7366" width="38.6640625" style="1" customWidth="1"/>
    <col min="7367" max="7367" width="3" style="1" bestFit="1" customWidth="1"/>
    <col min="7368" max="7368" width="32.33203125" style="1" customWidth="1"/>
    <col min="7369" max="7369" width="46.33203125" style="1" customWidth="1"/>
    <col min="7370" max="7370" width="19" style="1" customWidth="1"/>
    <col min="7371" max="7371" width="0" style="1" hidden="1" customWidth="1"/>
    <col min="7372" max="7372" width="17.6640625" style="1" customWidth="1"/>
    <col min="7373" max="7373" width="0" style="1" hidden="1" customWidth="1"/>
    <col min="7374" max="7374" width="22.33203125" style="1" customWidth="1"/>
    <col min="7375" max="7375" width="5.33203125" style="1" customWidth="1"/>
    <col min="7376" max="7376" width="36.33203125" style="1" customWidth="1"/>
    <col min="7377" max="7377" width="5.6640625" style="1" customWidth="1"/>
    <col min="7378" max="7378" width="0" style="1" hidden="1" customWidth="1"/>
    <col min="7379" max="7379" width="20.6640625" style="1" customWidth="1"/>
    <col min="7380" max="7380" width="4.88671875" style="1" customWidth="1"/>
    <col min="7381" max="7381" width="0" style="1" hidden="1" customWidth="1"/>
    <col min="7382" max="7382" width="24.6640625" style="1" customWidth="1"/>
    <col min="7383" max="7383" width="12.33203125" style="1" customWidth="1"/>
    <col min="7384" max="7384" width="0" style="1" hidden="1" customWidth="1"/>
    <col min="7385" max="7385" width="3.44140625" style="1" customWidth="1"/>
    <col min="7386" max="7386" width="0" style="1" hidden="1" customWidth="1"/>
    <col min="7387" max="7387" width="17.6640625" style="1" customWidth="1"/>
    <col min="7388" max="7388" width="3.44140625" style="1" customWidth="1"/>
    <col min="7389" max="7389" width="0" style="1" hidden="1" customWidth="1"/>
    <col min="7390" max="7390" width="23.6640625" style="1" customWidth="1"/>
    <col min="7391" max="7391" width="10" style="1" customWidth="1"/>
    <col min="7392" max="7392" width="0" style="1" hidden="1" customWidth="1"/>
    <col min="7393" max="7394" width="14.6640625" style="1" customWidth="1"/>
    <col min="7395" max="7395" width="12.88671875" style="1" customWidth="1"/>
    <col min="7396" max="7396" width="3.33203125" style="1" customWidth="1"/>
    <col min="7397" max="7397" width="30.33203125" style="1" customWidth="1"/>
    <col min="7398" max="7398" width="5" style="1" customWidth="1"/>
    <col min="7399" max="7399" width="0" style="1" hidden="1" customWidth="1"/>
    <col min="7400" max="7400" width="14.33203125" style="1" customWidth="1"/>
    <col min="7401" max="7401" width="5.6640625" style="1" customWidth="1"/>
    <col min="7402" max="7402" width="0" style="1" hidden="1" customWidth="1"/>
    <col min="7403" max="7403" width="17.33203125" style="1" customWidth="1"/>
    <col min="7404" max="7404" width="12.6640625" style="1" customWidth="1"/>
    <col min="7405" max="7405" width="0" style="1" hidden="1" customWidth="1"/>
    <col min="7406" max="7406" width="5.33203125" style="1" customWidth="1"/>
    <col min="7407" max="7407" width="0" style="1" hidden="1" customWidth="1"/>
    <col min="7408" max="7408" width="17" style="1" customWidth="1"/>
    <col min="7409" max="7409" width="6.33203125" style="1" customWidth="1"/>
    <col min="7410" max="7410" width="0" style="1" hidden="1" customWidth="1"/>
    <col min="7411" max="7411" width="14.33203125" style="1" customWidth="1"/>
    <col min="7412" max="7412" width="7.5546875" style="1" customWidth="1"/>
    <col min="7413" max="7413" width="0" style="1" hidden="1" customWidth="1"/>
    <col min="7414" max="7415" width="14.33203125" style="1" customWidth="1"/>
    <col min="7416" max="7416" width="20.88671875" style="1" customWidth="1"/>
    <col min="7417" max="7417" width="14.44140625" style="1" customWidth="1"/>
    <col min="7418" max="7418" width="15" style="1" customWidth="1"/>
    <col min="7419" max="7419" width="2.6640625" style="1" customWidth="1"/>
    <col min="7420" max="7420" width="11.6640625" style="1" customWidth="1"/>
    <col min="7421" max="7421" width="11.5546875" style="1" customWidth="1"/>
    <col min="7422" max="7422" width="2.33203125" style="1" customWidth="1"/>
    <col min="7423" max="7423" width="41" style="1" customWidth="1"/>
    <col min="7424" max="7424" width="14.33203125" style="1" customWidth="1"/>
    <col min="7425" max="7426" width="11.5546875" style="1" customWidth="1"/>
    <col min="7427" max="7427" width="21.88671875" style="1" customWidth="1"/>
    <col min="7428" max="7619" width="11.44140625" style="1"/>
    <col min="7620" max="7620" width="21.88671875" style="1" customWidth="1"/>
    <col min="7621" max="7621" width="13.88671875" style="1" customWidth="1"/>
    <col min="7622" max="7622" width="38.6640625" style="1" customWidth="1"/>
    <col min="7623" max="7623" width="3" style="1" bestFit="1" customWidth="1"/>
    <col min="7624" max="7624" width="32.33203125" style="1" customWidth="1"/>
    <col min="7625" max="7625" width="46.33203125" style="1" customWidth="1"/>
    <col min="7626" max="7626" width="19" style="1" customWidth="1"/>
    <col min="7627" max="7627" width="0" style="1" hidden="1" customWidth="1"/>
    <col min="7628" max="7628" width="17.6640625" style="1" customWidth="1"/>
    <col min="7629" max="7629" width="0" style="1" hidden="1" customWidth="1"/>
    <col min="7630" max="7630" width="22.33203125" style="1" customWidth="1"/>
    <col min="7631" max="7631" width="5.33203125" style="1" customWidth="1"/>
    <col min="7632" max="7632" width="36.33203125" style="1" customWidth="1"/>
    <col min="7633" max="7633" width="5.6640625" style="1" customWidth="1"/>
    <col min="7634" max="7634" width="0" style="1" hidden="1" customWidth="1"/>
    <col min="7635" max="7635" width="20.6640625" style="1" customWidth="1"/>
    <col min="7636" max="7636" width="4.88671875" style="1" customWidth="1"/>
    <col min="7637" max="7637" width="0" style="1" hidden="1" customWidth="1"/>
    <col min="7638" max="7638" width="24.6640625" style="1" customWidth="1"/>
    <col min="7639" max="7639" width="12.33203125" style="1" customWidth="1"/>
    <col min="7640" max="7640" width="0" style="1" hidden="1" customWidth="1"/>
    <col min="7641" max="7641" width="3.44140625" style="1" customWidth="1"/>
    <col min="7642" max="7642" width="0" style="1" hidden="1" customWidth="1"/>
    <col min="7643" max="7643" width="17.6640625" style="1" customWidth="1"/>
    <col min="7644" max="7644" width="3.44140625" style="1" customWidth="1"/>
    <col min="7645" max="7645" width="0" style="1" hidden="1" customWidth="1"/>
    <col min="7646" max="7646" width="23.6640625" style="1" customWidth="1"/>
    <col min="7647" max="7647" width="10" style="1" customWidth="1"/>
    <col min="7648" max="7648" width="0" style="1" hidden="1" customWidth="1"/>
    <col min="7649" max="7650" width="14.6640625" style="1" customWidth="1"/>
    <col min="7651" max="7651" width="12.88671875" style="1" customWidth="1"/>
    <col min="7652" max="7652" width="3.33203125" style="1" customWidth="1"/>
    <col min="7653" max="7653" width="30.33203125" style="1" customWidth="1"/>
    <col min="7654" max="7654" width="5" style="1" customWidth="1"/>
    <col min="7655" max="7655" width="0" style="1" hidden="1" customWidth="1"/>
    <col min="7656" max="7656" width="14.33203125" style="1" customWidth="1"/>
    <col min="7657" max="7657" width="5.6640625" style="1" customWidth="1"/>
    <col min="7658" max="7658" width="0" style="1" hidden="1" customWidth="1"/>
    <col min="7659" max="7659" width="17.33203125" style="1" customWidth="1"/>
    <col min="7660" max="7660" width="12.6640625" style="1" customWidth="1"/>
    <col min="7661" max="7661" width="0" style="1" hidden="1" customWidth="1"/>
    <col min="7662" max="7662" width="5.33203125" style="1" customWidth="1"/>
    <col min="7663" max="7663" width="0" style="1" hidden="1" customWidth="1"/>
    <col min="7664" max="7664" width="17" style="1" customWidth="1"/>
    <col min="7665" max="7665" width="6.33203125" style="1" customWidth="1"/>
    <col min="7666" max="7666" width="0" style="1" hidden="1" customWidth="1"/>
    <col min="7667" max="7667" width="14.33203125" style="1" customWidth="1"/>
    <col min="7668" max="7668" width="7.5546875" style="1" customWidth="1"/>
    <col min="7669" max="7669" width="0" style="1" hidden="1" customWidth="1"/>
    <col min="7670" max="7671" width="14.33203125" style="1" customWidth="1"/>
    <col min="7672" max="7672" width="20.88671875" style="1" customWidth="1"/>
    <col min="7673" max="7673" width="14.44140625" style="1" customWidth="1"/>
    <col min="7674" max="7674" width="15" style="1" customWidth="1"/>
    <col min="7675" max="7675" width="2.6640625" style="1" customWidth="1"/>
    <col min="7676" max="7676" width="11.6640625" style="1" customWidth="1"/>
    <col min="7677" max="7677" width="11.5546875" style="1" customWidth="1"/>
    <col min="7678" max="7678" width="2.33203125" style="1" customWidth="1"/>
    <col min="7679" max="7679" width="41" style="1" customWidth="1"/>
    <col min="7680" max="7680" width="14.33203125" style="1" customWidth="1"/>
    <col min="7681" max="7682" width="11.5546875" style="1" customWidth="1"/>
    <col min="7683" max="7683" width="21.88671875" style="1" customWidth="1"/>
    <col min="7684" max="7875" width="11.44140625" style="1"/>
    <col min="7876" max="7876" width="21.88671875" style="1" customWidth="1"/>
    <col min="7877" max="7877" width="13.88671875" style="1" customWidth="1"/>
    <col min="7878" max="7878" width="38.6640625" style="1" customWidth="1"/>
    <col min="7879" max="7879" width="3" style="1" bestFit="1" customWidth="1"/>
    <col min="7880" max="7880" width="32.33203125" style="1" customWidth="1"/>
    <col min="7881" max="7881" width="46.33203125" style="1" customWidth="1"/>
    <col min="7882" max="7882" width="19" style="1" customWidth="1"/>
    <col min="7883" max="7883" width="0" style="1" hidden="1" customWidth="1"/>
    <col min="7884" max="7884" width="17.6640625" style="1" customWidth="1"/>
    <col min="7885" max="7885" width="0" style="1" hidden="1" customWidth="1"/>
    <col min="7886" max="7886" width="22.33203125" style="1" customWidth="1"/>
    <col min="7887" max="7887" width="5.33203125" style="1" customWidth="1"/>
    <col min="7888" max="7888" width="36.33203125" style="1" customWidth="1"/>
    <col min="7889" max="7889" width="5.6640625" style="1" customWidth="1"/>
    <col min="7890" max="7890" width="0" style="1" hidden="1" customWidth="1"/>
    <col min="7891" max="7891" width="20.6640625" style="1" customWidth="1"/>
    <col min="7892" max="7892" width="4.88671875" style="1" customWidth="1"/>
    <col min="7893" max="7893" width="0" style="1" hidden="1" customWidth="1"/>
    <col min="7894" max="7894" width="24.6640625" style="1" customWidth="1"/>
    <col min="7895" max="7895" width="12.33203125" style="1" customWidth="1"/>
    <col min="7896" max="7896" width="0" style="1" hidden="1" customWidth="1"/>
    <col min="7897" max="7897" width="3.44140625" style="1" customWidth="1"/>
    <col min="7898" max="7898" width="0" style="1" hidden="1" customWidth="1"/>
    <col min="7899" max="7899" width="17.6640625" style="1" customWidth="1"/>
    <col min="7900" max="7900" width="3.44140625" style="1" customWidth="1"/>
    <col min="7901" max="7901" width="0" style="1" hidden="1" customWidth="1"/>
    <col min="7902" max="7902" width="23.6640625" style="1" customWidth="1"/>
    <col min="7903" max="7903" width="10" style="1" customWidth="1"/>
    <col min="7904" max="7904" width="0" style="1" hidden="1" customWidth="1"/>
    <col min="7905" max="7906" width="14.6640625" style="1" customWidth="1"/>
    <col min="7907" max="7907" width="12.88671875" style="1" customWidth="1"/>
    <col min="7908" max="7908" width="3.33203125" style="1" customWidth="1"/>
    <col min="7909" max="7909" width="30.33203125" style="1" customWidth="1"/>
    <col min="7910" max="7910" width="5" style="1" customWidth="1"/>
    <col min="7911" max="7911" width="0" style="1" hidden="1" customWidth="1"/>
    <col min="7912" max="7912" width="14.33203125" style="1" customWidth="1"/>
    <col min="7913" max="7913" width="5.6640625" style="1" customWidth="1"/>
    <col min="7914" max="7914" width="0" style="1" hidden="1" customWidth="1"/>
    <col min="7915" max="7915" width="17.33203125" style="1" customWidth="1"/>
    <col min="7916" max="7916" width="12.6640625" style="1" customWidth="1"/>
    <col min="7917" max="7917" width="0" style="1" hidden="1" customWidth="1"/>
    <col min="7918" max="7918" width="5.33203125" style="1" customWidth="1"/>
    <col min="7919" max="7919" width="0" style="1" hidden="1" customWidth="1"/>
    <col min="7920" max="7920" width="17" style="1" customWidth="1"/>
    <col min="7921" max="7921" width="6.33203125" style="1" customWidth="1"/>
    <col min="7922" max="7922" width="0" style="1" hidden="1" customWidth="1"/>
    <col min="7923" max="7923" width="14.33203125" style="1" customWidth="1"/>
    <col min="7924" max="7924" width="7.5546875" style="1" customWidth="1"/>
    <col min="7925" max="7925" width="0" style="1" hidden="1" customWidth="1"/>
    <col min="7926" max="7927" width="14.33203125" style="1" customWidth="1"/>
    <col min="7928" max="7928" width="20.88671875" style="1" customWidth="1"/>
    <col min="7929" max="7929" width="14.44140625" style="1" customWidth="1"/>
    <col min="7930" max="7930" width="15" style="1" customWidth="1"/>
    <col min="7931" max="7931" width="2.6640625" style="1" customWidth="1"/>
    <col min="7932" max="7932" width="11.6640625" style="1" customWidth="1"/>
    <col min="7933" max="7933" width="11.5546875" style="1" customWidth="1"/>
    <col min="7934" max="7934" width="2.33203125" style="1" customWidth="1"/>
    <col min="7935" max="7935" width="41" style="1" customWidth="1"/>
    <col min="7936" max="7936" width="14.33203125" style="1" customWidth="1"/>
    <col min="7937" max="7938" width="11.5546875" style="1" customWidth="1"/>
    <col min="7939" max="7939" width="21.88671875" style="1" customWidth="1"/>
    <col min="7940" max="8131" width="11.44140625" style="1"/>
    <col min="8132" max="8132" width="21.88671875" style="1" customWidth="1"/>
    <col min="8133" max="8133" width="13.88671875" style="1" customWidth="1"/>
    <col min="8134" max="8134" width="38.6640625" style="1" customWidth="1"/>
    <col min="8135" max="8135" width="3" style="1" bestFit="1" customWidth="1"/>
    <col min="8136" max="8136" width="32.33203125" style="1" customWidth="1"/>
    <col min="8137" max="8137" width="46.33203125" style="1" customWidth="1"/>
    <col min="8138" max="8138" width="19" style="1" customWidth="1"/>
    <col min="8139" max="8139" width="0" style="1" hidden="1" customWidth="1"/>
    <col min="8140" max="8140" width="17.6640625" style="1" customWidth="1"/>
    <col min="8141" max="8141" width="0" style="1" hidden="1" customWidth="1"/>
    <col min="8142" max="8142" width="22.33203125" style="1" customWidth="1"/>
    <col min="8143" max="8143" width="5.33203125" style="1" customWidth="1"/>
    <col min="8144" max="8144" width="36.33203125" style="1" customWidth="1"/>
    <col min="8145" max="8145" width="5.6640625" style="1" customWidth="1"/>
    <col min="8146" max="8146" width="0" style="1" hidden="1" customWidth="1"/>
    <col min="8147" max="8147" width="20.6640625" style="1" customWidth="1"/>
    <col min="8148" max="8148" width="4.88671875" style="1" customWidth="1"/>
    <col min="8149" max="8149" width="0" style="1" hidden="1" customWidth="1"/>
    <col min="8150" max="8150" width="24.6640625" style="1" customWidth="1"/>
    <col min="8151" max="8151" width="12.33203125" style="1" customWidth="1"/>
    <col min="8152" max="8152" width="0" style="1" hidden="1" customWidth="1"/>
    <col min="8153" max="8153" width="3.44140625" style="1" customWidth="1"/>
    <col min="8154" max="8154" width="0" style="1" hidden="1" customWidth="1"/>
    <col min="8155" max="8155" width="17.6640625" style="1" customWidth="1"/>
    <col min="8156" max="8156" width="3.44140625" style="1" customWidth="1"/>
    <col min="8157" max="8157" width="0" style="1" hidden="1" customWidth="1"/>
    <col min="8158" max="8158" width="23.6640625" style="1" customWidth="1"/>
    <col min="8159" max="8159" width="10" style="1" customWidth="1"/>
    <col min="8160" max="8160" width="0" style="1" hidden="1" customWidth="1"/>
    <col min="8161" max="8162" width="14.6640625" style="1" customWidth="1"/>
    <col min="8163" max="8163" width="12.88671875" style="1" customWidth="1"/>
    <col min="8164" max="8164" width="3.33203125" style="1" customWidth="1"/>
    <col min="8165" max="8165" width="30.33203125" style="1" customWidth="1"/>
    <col min="8166" max="8166" width="5" style="1" customWidth="1"/>
    <col min="8167" max="8167" width="0" style="1" hidden="1" customWidth="1"/>
    <col min="8168" max="8168" width="14.33203125" style="1" customWidth="1"/>
    <col min="8169" max="8169" width="5.6640625" style="1" customWidth="1"/>
    <col min="8170" max="8170" width="0" style="1" hidden="1" customWidth="1"/>
    <col min="8171" max="8171" width="17.33203125" style="1" customWidth="1"/>
    <col min="8172" max="8172" width="12.6640625" style="1" customWidth="1"/>
    <col min="8173" max="8173" width="0" style="1" hidden="1" customWidth="1"/>
    <col min="8174" max="8174" width="5.33203125" style="1" customWidth="1"/>
    <col min="8175" max="8175" width="0" style="1" hidden="1" customWidth="1"/>
    <col min="8176" max="8176" width="17" style="1" customWidth="1"/>
    <col min="8177" max="8177" width="6.33203125" style="1" customWidth="1"/>
    <col min="8178" max="8178" width="0" style="1" hidden="1" customWidth="1"/>
    <col min="8179" max="8179" width="14.33203125" style="1" customWidth="1"/>
    <col min="8180" max="8180" width="7.5546875" style="1" customWidth="1"/>
    <col min="8181" max="8181" width="0" style="1" hidden="1" customWidth="1"/>
    <col min="8182" max="8183" width="14.33203125" style="1" customWidth="1"/>
    <col min="8184" max="8184" width="20.88671875" style="1" customWidth="1"/>
    <col min="8185" max="8185" width="14.44140625" style="1" customWidth="1"/>
    <col min="8186" max="8186" width="15" style="1" customWidth="1"/>
    <col min="8187" max="8187" width="2.6640625" style="1" customWidth="1"/>
    <col min="8188" max="8188" width="11.6640625" style="1" customWidth="1"/>
    <col min="8189" max="8189" width="11.5546875" style="1" customWidth="1"/>
    <col min="8190" max="8190" width="2.33203125" style="1" customWidth="1"/>
    <col min="8191" max="8191" width="41" style="1" customWidth="1"/>
    <col min="8192" max="8192" width="14.33203125" style="1" customWidth="1"/>
    <col min="8193" max="8194" width="11.5546875" style="1" customWidth="1"/>
    <col min="8195" max="8195" width="21.88671875" style="1" customWidth="1"/>
    <col min="8196" max="8387" width="11.44140625" style="1"/>
    <col min="8388" max="8388" width="21.88671875" style="1" customWidth="1"/>
    <col min="8389" max="8389" width="13.88671875" style="1" customWidth="1"/>
    <col min="8390" max="8390" width="38.6640625" style="1" customWidth="1"/>
    <col min="8391" max="8391" width="3" style="1" bestFit="1" customWidth="1"/>
    <col min="8392" max="8392" width="32.33203125" style="1" customWidth="1"/>
    <col min="8393" max="8393" width="46.33203125" style="1" customWidth="1"/>
    <col min="8394" max="8394" width="19" style="1" customWidth="1"/>
    <col min="8395" max="8395" width="0" style="1" hidden="1" customWidth="1"/>
    <col min="8396" max="8396" width="17.6640625" style="1" customWidth="1"/>
    <col min="8397" max="8397" width="0" style="1" hidden="1" customWidth="1"/>
    <col min="8398" max="8398" width="22.33203125" style="1" customWidth="1"/>
    <col min="8399" max="8399" width="5.33203125" style="1" customWidth="1"/>
    <col min="8400" max="8400" width="36.33203125" style="1" customWidth="1"/>
    <col min="8401" max="8401" width="5.6640625" style="1" customWidth="1"/>
    <col min="8402" max="8402" width="0" style="1" hidden="1" customWidth="1"/>
    <col min="8403" max="8403" width="20.6640625" style="1" customWidth="1"/>
    <col min="8404" max="8404" width="4.88671875" style="1" customWidth="1"/>
    <col min="8405" max="8405" width="0" style="1" hidden="1" customWidth="1"/>
    <col min="8406" max="8406" width="24.6640625" style="1" customWidth="1"/>
    <col min="8407" max="8407" width="12.33203125" style="1" customWidth="1"/>
    <col min="8408" max="8408" width="0" style="1" hidden="1" customWidth="1"/>
    <col min="8409" max="8409" width="3.44140625" style="1" customWidth="1"/>
    <col min="8410" max="8410" width="0" style="1" hidden="1" customWidth="1"/>
    <col min="8411" max="8411" width="17.6640625" style="1" customWidth="1"/>
    <col min="8412" max="8412" width="3.44140625" style="1" customWidth="1"/>
    <col min="8413" max="8413" width="0" style="1" hidden="1" customWidth="1"/>
    <col min="8414" max="8414" width="23.6640625" style="1" customWidth="1"/>
    <col min="8415" max="8415" width="10" style="1" customWidth="1"/>
    <col min="8416" max="8416" width="0" style="1" hidden="1" customWidth="1"/>
    <col min="8417" max="8418" width="14.6640625" style="1" customWidth="1"/>
    <col min="8419" max="8419" width="12.88671875" style="1" customWidth="1"/>
    <col min="8420" max="8420" width="3.33203125" style="1" customWidth="1"/>
    <col min="8421" max="8421" width="30.33203125" style="1" customWidth="1"/>
    <col min="8422" max="8422" width="5" style="1" customWidth="1"/>
    <col min="8423" max="8423" width="0" style="1" hidden="1" customWidth="1"/>
    <col min="8424" max="8424" width="14.33203125" style="1" customWidth="1"/>
    <col min="8425" max="8425" width="5.6640625" style="1" customWidth="1"/>
    <col min="8426" max="8426" width="0" style="1" hidden="1" customWidth="1"/>
    <col min="8427" max="8427" width="17.33203125" style="1" customWidth="1"/>
    <col min="8428" max="8428" width="12.6640625" style="1" customWidth="1"/>
    <col min="8429" max="8429" width="0" style="1" hidden="1" customWidth="1"/>
    <col min="8430" max="8430" width="5.33203125" style="1" customWidth="1"/>
    <col min="8431" max="8431" width="0" style="1" hidden="1" customWidth="1"/>
    <col min="8432" max="8432" width="17" style="1" customWidth="1"/>
    <col min="8433" max="8433" width="6.33203125" style="1" customWidth="1"/>
    <col min="8434" max="8434" width="0" style="1" hidden="1" customWidth="1"/>
    <col min="8435" max="8435" width="14.33203125" style="1" customWidth="1"/>
    <col min="8436" max="8436" width="7.5546875" style="1" customWidth="1"/>
    <col min="8437" max="8437" width="0" style="1" hidden="1" customWidth="1"/>
    <col min="8438" max="8439" width="14.33203125" style="1" customWidth="1"/>
    <col min="8440" max="8440" width="20.88671875" style="1" customWidth="1"/>
    <col min="8441" max="8441" width="14.44140625" style="1" customWidth="1"/>
    <col min="8442" max="8442" width="15" style="1" customWidth="1"/>
    <col min="8443" max="8443" width="2.6640625" style="1" customWidth="1"/>
    <col min="8444" max="8444" width="11.6640625" style="1" customWidth="1"/>
    <col min="8445" max="8445" width="11.5546875" style="1" customWidth="1"/>
    <col min="8446" max="8446" width="2.33203125" style="1" customWidth="1"/>
    <col min="8447" max="8447" width="41" style="1" customWidth="1"/>
    <col min="8448" max="8448" width="14.33203125" style="1" customWidth="1"/>
    <col min="8449" max="8450" width="11.5546875" style="1" customWidth="1"/>
    <col min="8451" max="8451" width="21.88671875" style="1" customWidth="1"/>
    <col min="8452" max="8643" width="11.44140625" style="1"/>
    <col min="8644" max="8644" width="21.88671875" style="1" customWidth="1"/>
    <col min="8645" max="8645" width="13.88671875" style="1" customWidth="1"/>
    <col min="8646" max="8646" width="38.6640625" style="1" customWidth="1"/>
    <col min="8647" max="8647" width="3" style="1" bestFit="1" customWidth="1"/>
    <col min="8648" max="8648" width="32.33203125" style="1" customWidth="1"/>
    <col min="8649" max="8649" width="46.33203125" style="1" customWidth="1"/>
    <col min="8650" max="8650" width="19" style="1" customWidth="1"/>
    <col min="8651" max="8651" width="0" style="1" hidden="1" customWidth="1"/>
    <col min="8652" max="8652" width="17.6640625" style="1" customWidth="1"/>
    <col min="8653" max="8653" width="0" style="1" hidden="1" customWidth="1"/>
    <col min="8654" max="8654" width="22.33203125" style="1" customWidth="1"/>
    <col min="8655" max="8655" width="5.33203125" style="1" customWidth="1"/>
    <col min="8656" max="8656" width="36.33203125" style="1" customWidth="1"/>
    <col min="8657" max="8657" width="5.6640625" style="1" customWidth="1"/>
    <col min="8658" max="8658" width="0" style="1" hidden="1" customWidth="1"/>
    <col min="8659" max="8659" width="20.6640625" style="1" customWidth="1"/>
    <col min="8660" max="8660" width="4.88671875" style="1" customWidth="1"/>
    <col min="8661" max="8661" width="0" style="1" hidden="1" customWidth="1"/>
    <col min="8662" max="8662" width="24.6640625" style="1" customWidth="1"/>
    <col min="8663" max="8663" width="12.33203125" style="1" customWidth="1"/>
    <col min="8664" max="8664" width="0" style="1" hidden="1" customWidth="1"/>
    <col min="8665" max="8665" width="3.44140625" style="1" customWidth="1"/>
    <col min="8666" max="8666" width="0" style="1" hidden="1" customWidth="1"/>
    <col min="8667" max="8667" width="17.6640625" style="1" customWidth="1"/>
    <col min="8668" max="8668" width="3.44140625" style="1" customWidth="1"/>
    <col min="8669" max="8669" width="0" style="1" hidden="1" customWidth="1"/>
    <col min="8670" max="8670" width="23.6640625" style="1" customWidth="1"/>
    <col min="8671" max="8671" width="10" style="1" customWidth="1"/>
    <col min="8672" max="8672" width="0" style="1" hidden="1" customWidth="1"/>
    <col min="8673" max="8674" width="14.6640625" style="1" customWidth="1"/>
    <col min="8675" max="8675" width="12.88671875" style="1" customWidth="1"/>
    <col min="8676" max="8676" width="3.33203125" style="1" customWidth="1"/>
    <col min="8677" max="8677" width="30.33203125" style="1" customWidth="1"/>
    <col min="8678" max="8678" width="5" style="1" customWidth="1"/>
    <col min="8679" max="8679" width="0" style="1" hidden="1" customWidth="1"/>
    <col min="8680" max="8680" width="14.33203125" style="1" customWidth="1"/>
    <col min="8681" max="8681" width="5.6640625" style="1" customWidth="1"/>
    <col min="8682" max="8682" width="0" style="1" hidden="1" customWidth="1"/>
    <col min="8683" max="8683" width="17.33203125" style="1" customWidth="1"/>
    <col min="8684" max="8684" width="12.6640625" style="1" customWidth="1"/>
    <col min="8685" max="8685" width="0" style="1" hidden="1" customWidth="1"/>
    <col min="8686" max="8686" width="5.33203125" style="1" customWidth="1"/>
    <col min="8687" max="8687" width="0" style="1" hidden="1" customWidth="1"/>
    <col min="8688" max="8688" width="17" style="1" customWidth="1"/>
    <col min="8689" max="8689" width="6.33203125" style="1" customWidth="1"/>
    <col min="8690" max="8690" width="0" style="1" hidden="1" customWidth="1"/>
    <col min="8691" max="8691" width="14.33203125" style="1" customWidth="1"/>
    <col min="8692" max="8692" width="7.5546875" style="1" customWidth="1"/>
    <col min="8693" max="8693" width="0" style="1" hidden="1" customWidth="1"/>
    <col min="8694" max="8695" width="14.33203125" style="1" customWidth="1"/>
    <col min="8696" max="8696" width="20.88671875" style="1" customWidth="1"/>
    <col min="8697" max="8697" width="14.44140625" style="1" customWidth="1"/>
    <col min="8698" max="8698" width="15" style="1" customWidth="1"/>
    <col min="8699" max="8699" width="2.6640625" style="1" customWidth="1"/>
    <col min="8700" max="8700" width="11.6640625" style="1" customWidth="1"/>
    <col min="8701" max="8701" width="11.5546875" style="1" customWidth="1"/>
    <col min="8702" max="8702" width="2.33203125" style="1" customWidth="1"/>
    <col min="8703" max="8703" width="41" style="1" customWidth="1"/>
    <col min="8704" max="8704" width="14.33203125" style="1" customWidth="1"/>
    <col min="8705" max="8706" width="11.5546875" style="1" customWidth="1"/>
    <col min="8707" max="8707" width="21.88671875" style="1" customWidth="1"/>
    <col min="8708" max="8899" width="11.44140625" style="1"/>
    <col min="8900" max="8900" width="21.88671875" style="1" customWidth="1"/>
    <col min="8901" max="8901" width="13.88671875" style="1" customWidth="1"/>
    <col min="8902" max="8902" width="38.6640625" style="1" customWidth="1"/>
    <col min="8903" max="8903" width="3" style="1" bestFit="1" customWidth="1"/>
    <col min="8904" max="8904" width="32.33203125" style="1" customWidth="1"/>
    <col min="8905" max="8905" width="46.33203125" style="1" customWidth="1"/>
    <col min="8906" max="8906" width="19" style="1" customWidth="1"/>
    <col min="8907" max="8907" width="0" style="1" hidden="1" customWidth="1"/>
    <col min="8908" max="8908" width="17.6640625" style="1" customWidth="1"/>
    <col min="8909" max="8909" width="0" style="1" hidden="1" customWidth="1"/>
    <col min="8910" max="8910" width="22.33203125" style="1" customWidth="1"/>
    <col min="8911" max="8911" width="5.33203125" style="1" customWidth="1"/>
    <col min="8912" max="8912" width="36.33203125" style="1" customWidth="1"/>
    <col min="8913" max="8913" width="5.6640625" style="1" customWidth="1"/>
    <col min="8914" max="8914" width="0" style="1" hidden="1" customWidth="1"/>
    <col min="8915" max="8915" width="20.6640625" style="1" customWidth="1"/>
    <col min="8916" max="8916" width="4.88671875" style="1" customWidth="1"/>
    <col min="8917" max="8917" width="0" style="1" hidden="1" customWidth="1"/>
    <col min="8918" max="8918" width="24.6640625" style="1" customWidth="1"/>
    <col min="8919" max="8919" width="12.33203125" style="1" customWidth="1"/>
    <col min="8920" max="8920" width="0" style="1" hidden="1" customWidth="1"/>
    <col min="8921" max="8921" width="3.44140625" style="1" customWidth="1"/>
    <col min="8922" max="8922" width="0" style="1" hidden="1" customWidth="1"/>
    <col min="8923" max="8923" width="17.6640625" style="1" customWidth="1"/>
    <col min="8924" max="8924" width="3.44140625" style="1" customWidth="1"/>
    <col min="8925" max="8925" width="0" style="1" hidden="1" customWidth="1"/>
    <col min="8926" max="8926" width="23.6640625" style="1" customWidth="1"/>
    <col min="8927" max="8927" width="10" style="1" customWidth="1"/>
    <col min="8928" max="8928" width="0" style="1" hidden="1" customWidth="1"/>
    <col min="8929" max="8930" width="14.6640625" style="1" customWidth="1"/>
    <col min="8931" max="8931" width="12.88671875" style="1" customWidth="1"/>
    <col min="8932" max="8932" width="3.33203125" style="1" customWidth="1"/>
    <col min="8933" max="8933" width="30.33203125" style="1" customWidth="1"/>
    <col min="8934" max="8934" width="5" style="1" customWidth="1"/>
    <col min="8935" max="8935" width="0" style="1" hidden="1" customWidth="1"/>
    <col min="8936" max="8936" width="14.33203125" style="1" customWidth="1"/>
    <col min="8937" max="8937" width="5.6640625" style="1" customWidth="1"/>
    <col min="8938" max="8938" width="0" style="1" hidden="1" customWidth="1"/>
    <col min="8939" max="8939" width="17.33203125" style="1" customWidth="1"/>
    <col min="8940" max="8940" width="12.6640625" style="1" customWidth="1"/>
    <col min="8941" max="8941" width="0" style="1" hidden="1" customWidth="1"/>
    <col min="8942" max="8942" width="5.33203125" style="1" customWidth="1"/>
    <col min="8943" max="8943" width="0" style="1" hidden="1" customWidth="1"/>
    <col min="8944" max="8944" width="17" style="1" customWidth="1"/>
    <col min="8945" max="8945" width="6.33203125" style="1" customWidth="1"/>
    <col min="8946" max="8946" width="0" style="1" hidden="1" customWidth="1"/>
    <col min="8947" max="8947" width="14.33203125" style="1" customWidth="1"/>
    <col min="8948" max="8948" width="7.5546875" style="1" customWidth="1"/>
    <col min="8949" max="8949" width="0" style="1" hidden="1" customWidth="1"/>
    <col min="8950" max="8951" width="14.33203125" style="1" customWidth="1"/>
    <col min="8952" max="8952" width="20.88671875" style="1" customWidth="1"/>
    <col min="8953" max="8953" width="14.44140625" style="1" customWidth="1"/>
    <col min="8954" max="8954" width="15" style="1" customWidth="1"/>
    <col min="8955" max="8955" width="2.6640625" style="1" customWidth="1"/>
    <col min="8956" max="8956" width="11.6640625" style="1" customWidth="1"/>
    <col min="8957" max="8957" width="11.5546875" style="1" customWidth="1"/>
    <col min="8958" max="8958" width="2.33203125" style="1" customWidth="1"/>
    <col min="8959" max="8959" width="41" style="1" customWidth="1"/>
    <col min="8960" max="8960" width="14.33203125" style="1" customWidth="1"/>
    <col min="8961" max="8962" width="11.5546875" style="1" customWidth="1"/>
    <col min="8963" max="8963" width="21.88671875" style="1" customWidth="1"/>
    <col min="8964" max="9155" width="11.44140625" style="1"/>
    <col min="9156" max="9156" width="21.88671875" style="1" customWidth="1"/>
    <col min="9157" max="9157" width="13.88671875" style="1" customWidth="1"/>
    <col min="9158" max="9158" width="38.6640625" style="1" customWidth="1"/>
    <col min="9159" max="9159" width="3" style="1" bestFit="1" customWidth="1"/>
    <col min="9160" max="9160" width="32.33203125" style="1" customWidth="1"/>
    <col min="9161" max="9161" width="46.33203125" style="1" customWidth="1"/>
    <col min="9162" max="9162" width="19" style="1" customWidth="1"/>
    <col min="9163" max="9163" width="0" style="1" hidden="1" customWidth="1"/>
    <col min="9164" max="9164" width="17.6640625" style="1" customWidth="1"/>
    <col min="9165" max="9165" width="0" style="1" hidden="1" customWidth="1"/>
    <col min="9166" max="9166" width="22.33203125" style="1" customWidth="1"/>
    <col min="9167" max="9167" width="5.33203125" style="1" customWidth="1"/>
    <col min="9168" max="9168" width="36.33203125" style="1" customWidth="1"/>
    <col min="9169" max="9169" width="5.6640625" style="1" customWidth="1"/>
    <col min="9170" max="9170" width="0" style="1" hidden="1" customWidth="1"/>
    <col min="9171" max="9171" width="20.6640625" style="1" customWidth="1"/>
    <col min="9172" max="9172" width="4.88671875" style="1" customWidth="1"/>
    <col min="9173" max="9173" width="0" style="1" hidden="1" customWidth="1"/>
    <col min="9174" max="9174" width="24.6640625" style="1" customWidth="1"/>
    <col min="9175" max="9175" width="12.33203125" style="1" customWidth="1"/>
    <col min="9176" max="9176" width="0" style="1" hidden="1" customWidth="1"/>
    <col min="9177" max="9177" width="3.44140625" style="1" customWidth="1"/>
    <col min="9178" max="9178" width="0" style="1" hidden="1" customWidth="1"/>
    <col min="9179" max="9179" width="17.6640625" style="1" customWidth="1"/>
    <col min="9180" max="9180" width="3.44140625" style="1" customWidth="1"/>
    <col min="9181" max="9181" width="0" style="1" hidden="1" customWidth="1"/>
    <col min="9182" max="9182" width="23.6640625" style="1" customWidth="1"/>
    <col min="9183" max="9183" width="10" style="1" customWidth="1"/>
    <col min="9184" max="9184" width="0" style="1" hidden="1" customWidth="1"/>
    <col min="9185" max="9186" width="14.6640625" style="1" customWidth="1"/>
    <col min="9187" max="9187" width="12.88671875" style="1" customWidth="1"/>
    <col min="9188" max="9188" width="3.33203125" style="1" customWidth="1"/>
    <col min="9189" max="9189" width="30.33203125" style="1" customWidth="1"/>
    <col min="9190" max="9190" width="5" style="1" customWidth="1"/>
    <col min="9191" max="9191" width="0" style="1" hidden="1" customWidth="1"/>
    <col min="9192" max="9192" width="14.33203125" style="1" customWidth="1"/>
    <col min="9193" max="9193" width="5.6640625" style="1" customWidth="1"/>
    <col min="9194" max="9194" width="0" style="1" hidden="1" customWidth="1"/>
    <col min="9195" max="9195" width="17.33203125" style="1" customWidth="1"/>
    <col min="9196" max="9196" width="12.6640625" style="1" customWidth="1"/>
    <col min="9197" max="9197" width="0" style="1" hidden="1" customWidth="1"/>
    <col min="9198" max="9198" width="5.33203125" style="1" customWidth="1"/>
    <col min="9199" max="9199" width="0" style="1" hidden="1" customWidth="1"/>
    <col min="9200" max="9200" width="17" style="1" customWidth="1"/>
    <col min="9201" max="9201" width="6.33203125" style="1" customWidth="1"/>
    <col min="9202" max="9202" width="0" style="1" hidden="1" customWidth="1"/>
    <col min="9203" max="9203" width="14.33203125" style="1" customWidth="1"/>
    <col min="9204" max="9204" width="7.5546875" style="1" customWidth="1"/>
    <col min="9205" max="9205" width="0" style="1" hidden="1" customWidth="1"/>
    <col min="9206" max="9207" width="14.33203125" style="1" customWidth="1"/>
    <col min="9208" max="9208" width="20.88671875" style="1" customWidth="1"/>
    <col min="9209" max="9209" width="14.44140625" style="1" customWidth="1"/>
    <col min="9210" max="9210" width="15" style="1" customWidth="1"/>
    <col min="9211" max="9211" width="2.6640625" style="1" customWidth="1"/>
    <col min="9212" max="9212" width="11.6640625" style="1" customWidth="1"/>
    <col min="9213" max="9213" width="11.5546875" style="1" customWidth="1"/>
    <col min="9214" max="9214" width="2.33203125" style="1" customWidth="1"/>
    <col min="9215" max="9215" width="41" style="1" customWidth="1"/>
    <col min="9216" max="9216" width="14.33203125" style="1" customWidth="1"/>
    <col min="9217" max="9218" width="11.5546875" style="1" customWidth="1"/>
    <col min="9219" max="9219" width="21.88671875" style="1" customWidth="1"/>
    <col min="9220" max="9411" width="11.44140625" style="1"/>
    <col min="9412" max="9412" width="21.88671875" style="1" customWidth="1"/>
    <col min="9413" max="9413" width="13.88671875" style="1" customWidth="1"/>
    <col min="9414" max="9414" width="38.6640625" style="1" customWidth="1"/>
    <col min="9415" max="9415" width="3" style="1" bestFit="1" customWidth="1"/>
    <col min="9416" max="9416" width="32.33203125" style="1" customWidth="1"/>
    <col min="9417" max="9417" width="46.33203125" style="1" customWidth="1"/>
    <col min="9418" max="9418" width="19" style="1" customWidth="1"/>
    <col min="9419" max="9419" width="0" style="1" hidden="1" customWidth="1"/>
    <col min="9420" max="9420" width="17.6640625" style="1" customWidth="1"/>
    <col min="9421" max="9421" width="0" style="1" hidden="1" customWidth="1"/>
    <col min="9422" max="9422" width="22.33203125" style="1" customWidth="1"/>
    <col min="9423" max="9423" width="5.33203125" style="1" customWidth="1"/>
    <col min="9424" max="9424" width="36.33203125" style="1" customWidth="1"/>
    <col min="9425" max="9425" width="5.6640625" style="1" customWidth="1"/>
    <col min="9426" max="9426" width="0" style="1" hidden="1" customWidth="1"/>
    <col min="9427" max="9427" width="20.6640625" style="1" customWidth="1"/>
    <col min="9428" max="9428" width="4.88671875" style="1" customWidth="1"/>
    <col min="9429" max="9429" width="0" style="1" hidden="1" customWidth="1"/>
    <col min="9430" max="9430" width="24.6640625" style="1" customWidth="1"/>
    <col min="9431" max="9431" width="12.33203125" style="1" customWidth="1"/>
    <col min="9432" max="9432" width="0" style="1" hidden="1" customWidth="1"/>
    <col min="9433" max="9433" width="3.44140625" style="1" customWidth="1"/>
    <col min="9434" max="9434" width="0" style="1" hidden="1" customWidth="1"/>
    <col min="9435" max="9435" width="17.6640625" style="1" customWidth="1"/>
    <col min="9436" max="9436" width="3.44140625" style="1" customWidth="1"/>
    <col min="9437" max="9437" width="0" style="1" hidden="1" customWidth="1"/>
    <col min="9438" max="9438" width="23.6640625" style="1" customWidth="1"/>
    <col min="9439" max="9439" width="10" style="1" customWidth="1"/>
    <col min="9440" max="9440" width="0" style="1" hidden="1" customWidth="1"/>
    <col min="9441" max="9442" width="14.6640625" style="1" customWidth="1"/>
    <col min="9443" max="9443" width="12.88671875" style="1" customWidth="1"/>
    <col min="9444" max="9444" width="3.33203125" style="1" customWidth="1"/>
    <col min="9445" max="9445" width="30.33203125" style="1" customWidth="1"/>
    <col min="9446" max="9446" width="5" style="1" customWidth="1"/>
    <col min="9447" max="9447" width="0" style="1" hidden="1" customWidth="1"/>
    <col min="9448" max="9448" width="14.33203125" style="1" customWidth="1"/>
    <col min="9449" max="9449" width="5.6640625" style="1" customWidth="1"/>
    <col min="9450" max="9450" width="0" style="1" hidden="1" customWidth="1"/>
    <col min="9451" max="9451" width="17.33203125" style="1" customWidth="1"/>
    <col min="9452" max="9452" width="12.6640625" style="1" customWidth="1"/>
    <col min="9453" max="9453" width="0" style="1" hidden="1" customWidth="1"/>
    <col min="9454" max="9454" width="5.33203125" style="1" customWidth="1"/>
    <col min="9455" max="9455" width="0" style="1" hidden="1" customWidth="1"/>
    <col min="9456" max="9456" width="17" style="1" customWidth="1"/>
    <col min="9457" max="9457" width="6.33203125" style="1" customWidth="1"/>
    <col min="9458" max="9458" width="0" style="1" hidden="1" customWidth="1"/>
    <col min="9459" max="9459" width="14.33203125" style="1" customWidth="1"/>
    <col min="9460" max="9460" width="7.5546875" style="1" customWidth="1"/>
    <col min="9461" max="9461" width="0" style="1" hidden="1" customWidth="1"/>
    <col min="9462" max="9463" width="14.33203125" style="1" customWidth="1"/>
    <col min="9464" max="9464" width="20.88671875" style="1" customWidth="1"/>
    <col min="9465" max="9465" width="14.44140625" style="1" customWidth="1"/>
    <col min="9466" max="9466" width="15" style="1" customWidth="1"/>
    <col min="9467" max="9467" width="2.6640625" style="1" customWidth="1"/>
    <col min="9468" max="9468" width="11.6640625" style="1" customWidth="1"/>
    <col min="9469" max="9469" width="11.5546875" style="1" customWidth="1"/>
    <col min="9470" max="9470" width="2.33203125" style="1" customWidth="1"/>
    <col min="9471" max="9471" width="41" style="1" customWidth="1"/>
    <col min="9472" max="9472" width="14.33203125" style="1" customWidth="1"/>
    <col min="9473" max="9474" width="11.5546875" style="1" customWidth="1"/>
    <col min="9475" max="9475" width="21.88671875" style="1" customWidth="1"/>
    <col min="9476" max="9667" width="11.44140625" style="1"/>
    <col min="9668" max="9668" width="21.88671875" style="1" customWidth="1"/>
    <col min="9669" max="9669" width="13.88671875" style="1" customWidth="1"/>
    <col min="9670" max="9670" width="38.6640625" style="1" customWidth="1"/>
    <col min="9671" max="9671" width="3" style="1" bestFit="1" customWidth="1"/>
    <col min="9672" max="9672" width="32.33203125" style="1" customWidth="1"/>
    <col min="9673" max="9673" width="46.33203125" style="1" customWidth="1"/>
    <col min="9674" max="9674" width="19" style="1" customWidth="1"/>
    <col min="9675" max="9675" width="0" style="1" hidden="1" customWidth="1"/>
    <col min="9676" max="9676" width="17.6640625" style="1" customWidth="1"/>
    <col min="9677" max="9677" width="0" style="1" hidden="1" customWidth="1"/>
    <col min="9678" max="9678" width="22.33203125" style="1" customWidth="1"/>
    <col min="9679" max="9679" width="5.33203125" style="1" customWidth="1"/>
    <col min="9680" max="9680" width="36.33203125" style="1" customWidth="1"/>
    <col min="9681" max="9681" width="5.6640625" style="1" customWidth="1"/>
    <col min="9682" max="9682" width="0" style="1" hidden="1" customWidth="1"/>
    <col min="9683" max="9683" width="20.6640625" style="1" customWidth="1"/>
    <col min="9684" max="9684" width="4.88671875" style="1" customWidth="1"/>
    <col min="9685" max="9685" width="0" style="1" hidden="1" customWidth="1"/>
    <col min="9686" max="9686" width="24.6640625" style="1" customWidth="1"/>
    <col min="9687" max="9687" width="12.33203125" style="1" customWidth="1"/>
    <col min="9688" max="9688" width="0" style="1" hidden="1" customWidth="1"/>
    <col min="9689" max="9689" width="3.44140625" style="1" customWidth="1"/>
    <col min="9690" max="9690" width="0" style="1" hidden="1" customWidth="1"/>
    <col min="9691" max="9691" width="17.6640625" style="1" customWidth="1"/>
    <col min="9692" max="9692" width="3.44140625" style="1" customWidth="1"/>
    <col min="9693" max="9693" width="0" style="1" hidden="1" customWidth="1"/>
    <col min="9694" max="9694" width="23.6640625" style="1" customWidth="1"/>
    <col min="9695" max="9695" width="10" style="1" customWidth="1"/>
    <col min="9696" max="9696" width="0" style="1" hidden="1" customWidth="1"/>
    <col min="9697" max="9698" width="14.6640625" style="1" customWidth="1"/>
    <col min="9699" max="9699" width="12.88671875" style="1" customWidth="1"/>
    <col min="9700" max="9700" width="3.33203125" style="1" customWidth="1"/>
    <col min="9701" max="9701" width="30.33203125" style="1" customWidth="1"/>
    <col min="9702" max="9702" width="5" style="1" customWidth="1"/>
    <col min="9703" max="9703" width="0" style="1" hidden="1" customWidth="1"/>
    <col min="9704" max="9704" width="14.33203125" style="1" customWidth="1"/>
    <col min="9705" max="9705" width="5.6640625" style="1" customWidth="1"/>
    <col min="9706" max="9706" width="0" style="1" hidden="1" customWidth="1"/>
    <col min="9707" max="9707" width="17.33203125" style="1" customWidth="1"/>
    <col min="9708" max="9708" width="12.6640625" style="1" customWidth="1"/>
    <col min="9709" max="9709" width="0" style="1" hidden="1" customWidth="1"/>
    <col min="9710" max="9710" width="5.33203125" style="1" customWidth="1"/>
    <col min="9711" max="9711" width="0" style="1" hidden="1" customWidth="1"/>
    <col min="9712" max="9712" width="17" style="1" customWidth="1"/>
    <col min="9713" max="9713" width="6.33203125" style="1" customWidth="1"/>
    <col min="9714" max="9714" width="0" style="1" hidden="1" customWidth="1"/>
    <col min="9715" max="9715" width="14.33203125" style="1" customWidth="1"/>
    <col min="9716" max="9716" width="7.5546875" style="1" customWidth="1"/>
    <col min="9717" max="9717" width="0" style="1" hidden="1" customWidth="1"/>
    <col min="9718" max="9719" width="14.33203125" style="1" customWidth="1"/>
    <col min="9720" max="9720" width="20.88671875" style="1" customWidth="1"/>
    <col min="9721" max="9721" width="14.44140625" style="1" customWidth="1"/>
    <col min="9722" max="9722" width="15" style="1" customWidth="1"/>
    <col min="9723" max="9723" width="2.6640625" style="1" customWidth="1"/>
    <col min="9724" max="9724" width="11.6640625" style="1" customWidth="1"/>
    <col min="9725" max="9725" width="11.5546875" style="1" customWidth="1"/>
    <col min="9726" max="9726" width="2.33203125" style="1" customWidth="1"/>
    <col min="9727" max="9727" width="41" style="1" customWidth="1"/>
    <col min="9728" max="9728" width="14.33203125" style="1" customWidth="1"/>
    <col min="9729" max="9730" width="11.5546875" style="1" customWidth="1"/>
    <col min="9731" max="9731" width="21.88671875" style="1" customWidth="1"/>
    <col min="9732" max="9923" width="11.44140625" style="1"/>
    <col min="9924" max="9924" width="21.88671875" style="1" customWidth="1"/>
    <col min="9925" max="9925" width="13.88671875" style="1" customWidth="1"/>
    <col min="9926" max="9926" width="38.6640625" style="1" customWidth="1"/>
    <col min="9927" max="9927" width="3" style="1" bestFit="1" customWidth="1"/>
    <col min="9928" max="9928" width="32.33203125" style="1" customWidth="1"/>
    <col min="9929" max="9929" width="46.33203125" style="1" customWidth="1"/>
    <col min="9930" max="9930" width="19" style="1" customWidth="1"/>
    <col min="9931" max="9931" width="0" style="1" hidden="1" customWidth="1"/>
    <col min="9932" max="9932" width="17.6640625" style="1" customWidth="1"/>
    <col min="9933" max="9933" width="0" style="1" hidden="1" customWidth="1"/>
    <col min="9934" max="9934" width="22.33203125" style="1" customWidth="1"/>
    <col min="9935" max="9935" width="5.33203125" style="1" customWidth="1"/>
    <col min="9936" max="9936" width="36.33203125" style="1" customWidth="1"/>
    <col min="9937" max="9937" width="5.6640625" style="1" customWidth="1"/>
    <col min="9938" max="9938" width="0" style="1" hidden="1" customWidth="1"/>
    <col min="9939" max="9939" width="20.6640625" style="1" customWidth="1"/>
    <col min="9940" max="9940" width="4.88671875" style="1" customWidth="1"/>
    <col min="9941" max="9941" width="0" style="1" hidden="1" customWidth="1"/>
    <col min="9942" max="9942" width="24.6640625" style="1" customWidth="1"/>
    <col min="9943" max="9943" width="12.33203125" style="1" customWidth="1"/>
    <col min="9944" max="9944" width="0" style="1" hidden="1" customWidth="1"/>
    <col min="9945" max="9945" width="3.44140625" style="1" customWidth="1"/>
    <col min="9946" max="9946" width="0" style="1" hidden="1" customWidth="1"/>
    <col min="9947" max="9947" width="17.6640625" style="1" customWidth="1"/>
    <col min="9948" max="9948" width="3.44140625" style="1" customWidth="1"/>
    <col min="9949" max="9949" width="0" style="1" hidden="1" customWidth="1"/>
    <col min="9950" max="9950" width="23.6640625" style="1" customWidth="1"/>
    <col min="9951" max="9951" width="10" style="1" customWidth="1"/>
    <col min="9952" max="9952" width="0" style="1" hidden="1" customWidth="1"/>
    <col min="9953" max="9954" width="14.6640625" style="1" customWidth="1"/>
    <col min="9955" max="9955" width="12.88671875" style="1" customWidth="1"/>
    <col min="9956" max="9956" width="3.33203125" style="1" customWidth="1"/>
    <col min="9957" max="9957" width="30.33203125" style="1" customWidth="1"/>
    <col min="9958" max="9958" width="5" style="1" customWidth="1"/>
    <col min="9959" max="9959" width="0" style="1" hidden="1" customWidth="1"/>
    <col min="9960" max="9960" width="14.33203125" style="1" customWidth="1"/>
    <col min="9961" max="9961" width="5.6640625" style="1" customWidth="1"/>
    <col min="9962" max="9962" width="0" style="1" hidden="1" customWidth="1"/>
    <col min="9963" max="9963" width="17.33203125" style="1" customWidth="1"/>
    <col min="9964" max="9964" width="12.6640625" style="1" customWidth="1"/>
    <col min="9965" max="9965" width="0" style="1" hidden="1" customWidth="1"/>
    <col min="9966" max="9966" width="5.33203125" style="1" customWidth="1"/>
    <col min="9967" max="9967" width="0" style="1" hidden="1" customWidth="1"/>
    <col min="9968" max="9968" width="17" style="1" customWidth="1"/>
    <col min="9969" max="9969" width="6.33203125" style="1" customWidth="1"/>
    <col min="9970" max="9970" width="0" style="1" hidden="1" customWidth="1"/>
    <col min="9971" max="9971" width="14.33203125" style="1" customWidth="1"/>
    <col min="9972" max="9972" width="7.5546875" style="1" customWidth="1"/>
    <col min="9973" max="9973" width="0" style="1" hidden="1" customWidth="1"/>
    <col min="9974" max="9975" width="14.33203125" style="1" customWidth="1"/>
    <col min="9976" max="9976" width="20.88671875" style="1" customWidth="1"/>
    <col min="9977" max="9977" width="14.44140625" style="1" customWidth="1"/>
    <col min="9978" max="9978" width="15" style="1" customWidth="1"/>
    <col min="9979" max="9979" width="2.6640625" style="1" customWidth="1"/>
    <col min="9980" max="9980" width="11.6640625" style="1" customWidth="1"/>
    <col min="9981" max="9981" width="11.5546875" style="1" customWidth="1"/>
    <col min="9982" max="9982" width="2.33203125" style="1" customWidth="1"/>
    <col min="9983" max="9983" width="41" style="1" customWidth="1"/>
    <col min="9984" max="9984" width="14.33203125" style="1" customWidth="1"/>
    <col min="9985" max="9986" width="11.5546875" style="1" customWidth="1"/>
    <col min="9987" max="9987" width="21.88671875" style="1" customWidth="1"/>
    <col min="9988" max="10179" width="11.44140625" style="1"/>
    <col min="10180" max="10180" width="21.88671875" style="1" customWidth="1"/>
    <col min="10181" max="10181" width="13.88671875" style="1" customWidth="1"/>
    <col min="10182" max="10182" width="38.6640625" style="1" customWidth="1"/>
    <col min="10183" max="10183" width="3" style="1" bestFit="1" customWidth="1"/>
    <col min="10184" max="10184" width="32.33203125" style="1" customWidth="1"/>
    <col min="10185" max="10185" width="46.33203125" style="1" customWidth="1"/>
    <col min="10186" max="10186" width="19" style="1" customWidth="1"/>
    <col min="10187" max="10187" width="0" style="1" hidden="1" customWidth="1"/>
    <col min="10188" max="10188" width="17.6640625" style="1" customWidth="1"/>
    <col min="10189" max="10189" width="0" style="1" hidden="1" customWidth="1"/>
    <col min="10190" max="10190" width="22.33203125" style="1" customWidth="1"/>
    <col min="10191" max="10191" width="5.33203125" style="1" customWidth="1"/>
    <col min="10192" max="10192" width="36.33203125" style="1" customWidth="1"/>
    <col min="10193" max="10193" width="5.6640625" style="1" customWidth="1"/>
    <col min="10194" max="10194" width="0" style="1" hidden="1" customWidth="1"/>
    <col min="10195" max="10195" width="20.6640625" style="1" customWidth="1"/>
    <col min="10196" max="10196" width="4.88671875" style="1" customWidth="1"/>
    <col min="10197" max="10197" width="0" style="1" hidden="1" customWidth="1"/>
    <col min="10198" max="10198" width="24.6640625" style="1" customWidth="1"/>
    <col min="10199" max="10199" width="12.33203125" style="1" customWidth="1"/>
    <col min="10200" max="10200" width="0" style="1" hidden="1" customWidth="1"/>
    <col min="10201" max="10201" width="3.44140625" style="1" customWidth="1"/>
    <col min="10202" max="10202" width="0" style="1" hidden="1" customWidth="1"/>
    <col min="10203" max="10203" width="17.6640625" style="1" customWidth="1"/>
    <col min="10204" max="10204" width="3.44140625" style="1" customWidth="1"/>
    <col min="10205" max="10205" width="0" style="1" hidden="1" customWidth="1"/>
    <col min="10206" max="10206" width="23.6640625" style="1" customWidth="1"/>
    <col min="10207" max="10207" width="10" style="1" customWidth="1"/>
    <col min="10208" max="10208" width="0" style="1" hidden="1" customWidth="1"/>
    <col min="10209" max="10210" width="14.6640625" style="1" customWidth="1"/>
    <col min="10211" max="10211" width="12.88671875" style="1" customWidth="1"/>
    <col min="10212" max="10212" width="3.33203125" style="1" customWidth="1"/>
    <col min="10213" max="10213" width="30.33203125" style="1" customWidth="1"/>
    <col min="10214" max="10214" width="5" style="1" customWidth="1"/>
    <col min="10215" max="10215" width="0" style="1" hidden="1" customWidth="1"/>
    <col min="10216" max="10216" width="14.33203125" style="1" customWidth="1"/>
    <col min="10217" max="10217" width="5.6640625" style="1" customWidth="1"/>
    <col min="10218" max="10218" width="0" style="1" hidden="1" customWidth="1"/>
    <col min="10219" max="10219" width="17.33203125" style="1" customWidth="1"/>
    <col min="10220" max="10220" width="12.6640625" style="1" customWidth="1"/>
    <col min="10221" max="10221" width="0" style="1" hidden="1" customWidth="1"/>
    <col min="10222" max="10222" width="5.33203125" style="1" customWidth="1"/>
    <col min="10223" max="10223" width="0" style="1" hidden="1" customWidth="1"/>
    <col min="10224" max="10224" width="17" style="1" customWidth="1"/>
    <col min="10225" max="10225" width="6.33203125" style="1" customWidth="1"/>
    <col min="10226" max="10226" width="0" style="1" hidden="1" customWidth="1"/>
    <col min="10227" max="10227" width="14.33203125" style="1" customWidth="1"/>
    <col min="10228" max="10228" width="7.5546875" style="1" customWidth="1"/>
    <col min="10229" max="10229" width="0" style="1" hidden="1" customWidth="1"/>
    <col min="10230" max="10231" width="14.33203125" style="1" customWidth="1"/>
    <col min="10232" max="10232" width="20.88671875" style="1" customWidth="1"/>
    <col min="10233" max="10233" width="14.44140625" style="1" customWidth="1"/>
    <col min="10234" max="10234" width="15" style="1" customWidth="1"/>
    <col min="10235" max="10235" width="2.6640625" style="1" customWidth="1"/>
    <col min="10236" max="10236" width="11.6640625" style="1" customWidth="1"/>
    <col min="10237" max="10237" width="11.5546875" style="1" customWidth="1"/>
    <col min="10238" max="10238" width="2.33203125" style="1" customWidth="1"/>
    <col min="10239" max="10239" width="41" style="1" customWidth="1"/>
    <col min="10240" max="10240" width="14.33203125" style="1" customWidth="1"/>
    <col min="10241" max="10242" width="11.5546875" style="1" customWidth="1"/>
    <col min="10243" max="10243" width="21.88671875" style="1" customWidth="1"/>
    <col min="10244" max="10435" width="11.44140625" style="1"/>
    <col min="10436" max="10436" width="21.88671875" style="1" customWidth="1"/>
    <col min="10437" max="10437" width="13.88671875" style="1" customWidth="1"/>
    <col min="10438" max="10438" width="38.6640625" style="1" customWidth="1"/>
    <col min="10439" max="10439" width="3" style="1" bestFit="1" customWidth="1"/>
    <col min="10440" max="10440" width="32.33203125" style="1" customWidth="1"/>
    <col min="10441" max="10441" width="46.33203125" style="1" customWidth="1"/>
    <col min="10442" max="10442" width="19" style="1" customWidth="1"/>
    <col min="10443" max="10443" width="0" style="1" hidden="1" customWidth="1"/>
    <col min="10444" max="10444" width="17.6640625" style="1" customWidth="1"/>
    <col min="10445" max="10445" width="0" style="1" hidden="1" customWidth="1"/>
    <col min="10446" max="10446" width="22.33203125" style="1" customWidth="1"/>
    <col min="10447" max="10447" width="5.33203125" style="1" customWidth="1"/>
    <col min="10448" max="10448" width="36.33203125" style="1" customWidth="1"/>
    <col min="10449" max="10449" width="5.6640625" style="1" customWidth="1"/>
    <col min="10450" max="10450" width="0" style="1" hidden="1" customWidth="1"/>
    <col min="10451" max="10451" width="20.6640625" style="1" customWidth="1"/>
    <col min="10452" max="10452" width="4.88671875" style="1" customWidth="1"/>
    <col min="10453" max="10453" width="0" style="1" hidden="1" customWidth="1"/>
    <col min="10454" max="10454" width="24.6640625" style="1" customWidth="1"/>
    <col min="10455" max="10455" width="12.33203125" style="1" customWidth="1"/>
    <col min="10456" max="10456" width="0" style="1" hidden="1" customWidth="1"/>
    <col min="10457" max="10457" width="3.44140625" style="1" customWidth="1"/>
    <col min="10458" max="10458" width="0" style="1" hidden="1" customWidth="1"/>
    <col min="10459" max="10459" width="17.6640625" style="1" customWidth="1"/>
    <col min="10460" max="10460" width="3.44140625" style="1" customWidth="1"/>
    <col min="10461" max="10461" width="0" style="1" hidden="1" customWidth="1"/>
    <col min="10462" max="10462" width="23.6640625" style="1" customWidth="1"/>
    <col min="10463" max="10463" width="10" style="1" customWidth="1"/>
    <col min="10464" max="10464" width="0" style="1" hidden="1" customWidth="1"/>
    <col min="10465" max="10466" width="14.6640625" style="1" customWidth="1"/>
    <col min="10467" max="10467" width="12.88671875" style="1" customWidth="1"/>
    <col min="10468" max="10468" width="3.33203125" style="1" customWidth="1"/>
    <col min="10469" max="10469" width="30.33203125" style="1" customWidth="1"/>
    <col min="10470" max="10470" width="5" style="1" customWidth="1"/>
    <col min="10471" max="10471" width="0" style="1" hidden="1" customWidth="1"/>
    <col min="10472" max="10472" width="14.33203125" style="1" customWidth="1"/>
    <col min="10473" max="10473" width="5.6640625" style="1" customWidth="1"/>
    <col min="10474" max="10474" width="0" style="1" hidden="1" customWidth="1"/>
    <col min="10475" max="10475" width="17.33203125" style="1" customWidth="1"/>
    <col min="10476" max="10476" width="12.6640625" style="1" customWidth="1"/>
    <col min="10477" max="10477" width="0" style="1" hidden="1" customWidth="1"/>
    <col min="10478" max="10478" width="5.33203125" style="1" customWidth="1"/>
    <col min="10479" max="10479" width="0" style="1" hidden="1" customWidth="1"/>
    <col min="10480" max="10480" width="17" style="1" customWidth="1"/>
    <col min="10481" max="10481" width="6.33203125" style="1" customWidth="1"/>
    <col min="10482" max="10482" width="0" style="1" hidden="1" customWidth="1"/>
    <col min="10483" max="10483" width="14.33203125" style="1" customWidth="1"/>
    <col min="10484" max="10484" width="7.5546875" style="1" customWidth="1"/>
    <col min="10485" max="10485" width="0" style="1" hidden="1" customWidth="1"/>
    <col min="10486" max="10487" width="14.33203125" style="1" customWidth="1"/>
    <col min="10488" max="10488" width="20.88671875" style="1" customWidth="1"/>
    <col min="10489" max="10489" width="14.44140625" style="1" customWidth="1"/>
    <col min="10490" max="10490" width="15" style="1" customWidth="1"/>
    <col min="10491" max="10491" width="2.6640625" style="1" customWidth="1"/>
    <col min="10492" max="10492" width="11.6640625" style="1" customWidth="1"/>
    <col min="10493" max="10493" width="11.5546875" style="1" customWidth="1"/>
    <col min="10494" max="10494" width="2.33203125" style="1" customWidth="1"/>
    <col min="10495" max="10495" width="41" style="1" customWidth="1"/>
    <col min="10496" max="10496" width="14.33203125" style="1" customWidth="1"/>
    <col min="10497" max="10498" width="11.5546875" style="1" customWidth="1"/>
    <col min="10499" max="10499" width="21.88671875" style="1" customWidth="1"/>
    <col min="10500" max="10691" width="11.44140625" style="1"/>
    <col min="10692" max="10692" width="21.88671875" style="1" customWidth="1"/>
    <col min="10693" max="10693" width="13.88671875" style="1" customWidth="1"/>
    <col min="10694" max="10694" width="38.6640625" style="1" customWidth="1"/>
    <col min="10695" max="10695" width="3" style="1" bestFit="1" customWidth="1"/>
    <col min="10696" max="10696" width="32.33203125" style="1" customWidth="1"/>
    <col min="10697" max="10697" width="46.33203125" style="1" customWidth="1"/>
    <col min="10698" max="10698" width="19" style="1" customWidth="1"/>
    <col min="10699" max="10699" width="0" style="1" hidden="1" customWidth="1"/>
    <col min="10700" max="10700" width="17.6640625" style="1" customWidth="1"/>
    <col min="10701" max="10701" width="0" style="1" hidden="1" customWidth="1"/>
    <col min="10702" max="10702" width="22.33203125" style="1" customWidth="1"/>
    <col min="10703" max="10703" width="5.33203125" style="1" customWidth="1"/>
    <col min="10704" max="10704" width="36.33203125" style="1" customWidth="1"/>
    <col min="10705" max="10705" width="5.6640625" style="1" customWidth="1"/>
    <col min="10706" max="10706" width="0" style="1" hidden="1" customWidth="1"/>
    <col min="10707" max="10707" width="20.6640625" style="1" customWidth="1"/>
    <col min="10708" max="10708" width="4.88671875" style="1" customWidth="1"/>
    <col min="10709" max="10709" width="0" style="1" hidden="1" customWidth="1"/>
    <col min="10710" max="10710" width="24.6640625" style="1" customWidth="1"/>
    <col min="10711" max="10711" width="12.33203125" style="1" customWidth="1"/>
    <col min="10712" max="10712" width="0" style="1" hidden="1" customWidth="1"/>
    <col min="10713" max="10713" width="3.44140625" style="1" customWidth="1"/>
    <col min="10714" max="10714" width="0" style="1" hidden="1" customWidth="1"/>
    <col min="10715" max="10715" width="17.6640625" style="1" customWidth="1"/>
    <col min="10716" max="10716" width="3.44140625" style="1" customWidth="1"/>
    <col min="10717" max="10717" width="0" style="1" hidden="1" customWidth="1"/>
    <col min="10718" max="10718" width="23.6640625" style="1" customWidth="1"/>
    <col min="10719" max="10719" width="10" style="1" customWidth="1"/>
    <col min="10720" max="10720" width="0" style="1" hidden="1" customWidth="1"/>
    <col min="10721" max="10722" width="14.6640625" style="1" customWidth="1"/>
    <col min="10723" max="10723" width="12.88671875" style="1" customWidth="1"/>
    <col min="10724" max="10724" width="3.33203125" style="1" customWidth="1"/>
    <col min="10725" max="10725" width="30.33203125" style="1" customWidth="1"/>
    <col min="10726" max="10726" width="5" style="1" customWidth="1"/>
    <col min="10727" max="10727" width="0" style="1" hidden="1" customWidth="1"/>
    <col min="10728" max="10728" width="14.33203125" style="1" customWidth="1"/>
    <col min="10729" max="10729" width="5.6640625" style="1" customWidth="1"/>
    <col min="10730" max="10730" width="0" style="1" hidden="1" customWidth="1"/>
    <col min="10731" max="10731" width="17.33203125" style="1" customWidth="1"/>
    <col min="10732" max="10732" width="12.6640625" style="1" customWidth="1"/>
    <col min="10733" max="10733" width="0" style="1" hidden="1" customWidth="1"/>
    <col min="10734" max="10734" width="5.33203125" style="1" customWidth="1"/>
    <col min="10735" max="10735" width="0" style="1" hidden="1" customWidth="1"/>
    <col min="10736" max="10736" width="17" style="1" customWidth="1"/>
    <col min="10737" max="10737" width="6.33203125" style="1" customWidth="1"/>
    <col min="10738" max="10738" width="0" style="1" hidden="1" customWidth="1"/>
    <col min="10739" max="10739" width="14.33203125" style="1" customWidth="1"/>
    <col min="10740" max="10740" width="7.5546875" style="1" customWidth="1"/>
    <col min="10741" max="10741" width="0" style="1" hidden="1" customWidth="1"/>
    <col min="10742" max="10743" width="14.33203125" style="1" customWidth="1"/>
    <col min="10744" max="10744" width="20.88671875" style="1" customWidth="1"/>
    <col min="10745" max="10745" width="14.44140625" style="1" customWidth="1"/>
    <col min="10746" max="10746" width="15" style="1" customWidth="1"/>
    <col min="10747" max="10747" width="2.6640625" style="1" customWidth="1"/>
    <col min="10748" max="10748" width="11.6640625" style="1" customWidth="1"/>
    <col min="10749" max="10749" width="11.5546875" style="1" customWidth="1"/>
    <col min="10750" max="10750" width="2.33203125" style="1" customWidth="1"/>
    <col min="10751" max="10751" width="41" style="1" customWidth="1"/>
    <col min="10752" max="10752" width="14.33203125" style="1" customWidth="1"/>
    <col min="10753" max="10754" width="11.5546875" style="1" customWidth="1"/>
    <col min="10755" max="10755" width="21.88671875" style="1" customWidth="1"/>
    <col min="10756" max="10947" width="11.44140625" style="1"/>
    <col min="10948" max="10948" width="21.88671875" style="1" customWidth="1"/>
    <col min="10949" max="10949" width="13.88671875" style="1" customWidth="1"/>
    <col min="10950" max="10950" width="38.6640625" style="1" customWidth="1"/>
    <col min="10951" max="10951" width="3" style="1" bestFit="1" customWidth="1"/>
    <col min="10952" max="10952" width="32.33203125" style="1" customWidth="1"/>
    <col min="10953" max="10953" width="46.33203125" style="1" customWidth="1"/>
    <col min="10954" max="10954" width="19" style="1" customWidth="1"/>
    <col min="10955" max="10955" width="0" style="1" hidden="1" customWidth="1"/>
    <col min="10956" max="10956" width="17.6640625" style="1" customWidth="1"/>
    <col min="10957" max="10957" width="0" style="1" hidden="1" customWidth="1"/>
    <col min="10958" max="10958" width="22.33203125" style="1" customWidth="1"/>
    <col min="10959" max="10959" width="5.33203125" style="1" customWidth="1"/>
    <col min="10960" max="10960" width="36.33203125" style="1" customWidth="1"/>
    <col min="10961" max="10961" width="5.6640625" style="1" customWidth="1"/>
    <col min="10962" max="10962" width="0" style="1" hidden="1" customWidth="1"/>
    <col min="10963" max="10963" width="20.6640625" style="1" customWidth="1"/>
    <col min="10964" max="10964" width="4.88671875" style="1" customWidth="1"/>
    <col min="10965" max="10965" width="0" style="1" hidden="1" customWidth="1"/>
    <col min="10966" max="10966" width="24.6640625" style="1" customWidth="1"/>
    <col min="10967" max="10967" width="12.33203125" style="1" customWidth="1"/>
    <col min="10968" max="10968" width="0" style="1" hidden="1" customWidth="1"/>
    <col min="10969" max="10969" width="3.44140625" style="1" customWidth="1"/>
    <col min="10970" max="10970" width="0" style="1" hidden="1" customWidth="1"/>
    <col min="10971" max="10971" width="17.6640625" style="1" customWidth="1"/>
    <col min="10972" max="10972" width="3.44140625" style="1" customWidth="1"/>
    <col min="10973" max="10973" width="0" style="1" hidden="1" customWidth="1"/>
    <col min="10974" max="10974" width="23.6640625" style="1" customWidth="1"/>
    <col min="10975" max="10975" width="10" style="1" customWidth="1"/>
    <col min="10976" max="10976" width="0" style="1" hidden="1" customWidth="1"/>
    <col min="10977" max="10978" width="14.6640625" style="1" customWidth="1"/>
    <col min="10979" max="10979" width="12.88671875" style="1" customWidth="1"/>
    <col min="10980" max="10980" width="3.33203125" style="1" customWidth="1"/>
    <col min="10981" max="10981" width="30.33203125" style="1" customWidth="1"/>
    <col min="10982" max="10982" width="5" style="1" customWidth="1"/>
    <col min="10983" max="10983" width="0" style="1" hidden="1" customWidth="1"/>
    <col min="10984" max="10984" width="14.33203125" style="1" customWidth="1"/>
    <col min="10985" max="10985" width="5.6640625" style="1" customWidth="1"/>
    <col min="10986" max="10986" width="0" style="1" hidden="1" customWidth="1"/>
    <col min="10987" max="10987" width="17.33203125" style="1" customWidth="1"/>
    <col min="10988" max="10988" width="12.6640625" style="1" customWidth="1"/>
    <col min="10989" max="10989" width="0" style="1" hidden="1" customWidth="1"/>
    <col min="10990" max="10990" width="5.33203125" style="1" customWidth="1"/>
    <col min="10991" max="10991" width="0" style="1" hidden="1" customWidth="1"/>
    <col min="10992" max="10992" width="17" style="1" customWidth="1"/>
    <col min="10993" max="10993" width="6.33203125" style="1" customWidth="1"/>
    <col min="10994" max="10994" width="0" style="1" hidden="1" customWidth="1"/>
    <col min="10995" max="10995" width="14.33203125" style="1" customWidth="1"/>
    <col min="10996" max="10996" width="7.5546875" style="1" customWidth="1"/>
    <col min="10997" max="10997" width="0" style="1" hidden="1" customWidth="1"/>
    <col min="10998" max="10999" width="14.33203125" style="1" customWidth="1"/>
    <col min="11000" max="11000" width="20.88671875" style="1" customWidth="1"/>
    <col min="11001" max="11001" width="14.44140625" style="1" customWidth="1"/>
    <col min="11002" max="11002" width="15" style="1" customWidth="1"/>
    <col min="11003" max="11003" width="2.6640625" style="1" customWidth="1"/>
    <col min="11004" max="11004" width="11.6640625" style="1" customWidth="1"/>
    <col min="11005" max="11005" width="11.5546875" style="1" customWidth="1"/>
    <col min="11006" max="11006" width="2.33203125" style="1" customWidth="1"/>
    <col min="11007" max="11007" width="41" style="1" customWidth="1"/>
    <col min="11008" max="11008" width="14.33203125" style="1" customWidth="1"/>
    <col min="11009" max="11010" width="11.5546875" style="1" customWidth="1"/>
    <col min="11011" max="11011" width="21.88671875" style="1" customWidth="1"/>
    <col min="11012" max="11203" width="11.44140625" style="1"/>
    <col min="11204" max="11204" width="21.88671875" style="1" customWidth="1"/>
    <col min="11205" max="11205" width="13.88671875" style="1" customWidth="1"/>
    <col min="11206" max="11206" width="38.6640625" style="1" customWidth="1"/>
    <col min="11207" max="11207" width="3" style="1" bestFit="1" customWidth="1"/>
    <col min="11208" max="11208" width="32.33203125" style="1" customWidth="1"/>
    <col min="11209" max="11209" width="46.33203125" style="1" customWidth="1"/>
    <col min="11210" max="11210" width="19" style="1" customWidth="1"/>
    <col min="11211" max="11211" width="0" style="1" hidden="1" customWidth="1"/>
    <col min="11212" max="11212" width="17.6640625" style="1" customWidth="1"/>
    <col min="11213" max="11213" width="0" style="1" hidden="1" customWidth="1"/>
    <col min="11214" max="11214" width="22.33203125" style="1" customWidth="1"/>
    <col min="11215" max="11215" width="5.33203125" style="1" customWidth="1"/>
    <col min="11216" max="11216" width="36.33203125" style="1" customWidth="1"/>
    <col min="11217" max="11217" width="5.6640625" style="1" customWidth="1"/>
    <col min="11218" max="11218" width="0" style="1" hidden="1" customWidth="1"/>
    <col min="11219" max="11219" width="20.6640625" style="1" customWidth="1"/>
    <col min="11220" max="11220" width="4.88671875" style="1" customWidth="1"/>
    <col min="11221" max="11221" width="0" style="1" hidden="1" customWidth="1"/>
    <col min="11222" max="11222" width="24.6640625" style="1" customWidth="1"/>
    <col min="11223" max="11223" width="12.33203125" style="1" customWidth="1"/>
    <col min="11224" max="11224" width="0" style="1" hidden="1" customWidth="1"/>
    <col min="11225" max="11225" width="3.44140625" style="1" customWidth="1"/>
    <col min="11226" max="11226" width="0" style="1" hidden="1" customWidth="1"/>
    <col min="11227" max="11227" width="17.6640625" style="1" customWidth="1"/>
    <col min="11228" max="11228" width="3.44140625" style="1" customWidth="1"/>
    <col min="11229" max="11229" width="0" style="1" hidden="1" customWidth="1"/>
    <col min="11230" max="11230" width="23.6640625" style="1" customWidth="1"/>
    <col min="11231" max="11231" width="10" style="1" customWidth="1"/>
    <col min="11232" max="11232" width="0" style="1" hidden="1" customWidth="1"/>
    <col min="11233" max="11234" width="14.6640625" style="1" customWidth="1"/>
    <col min="11235" max="11235" width="12.88671875" style="1" customWidth="1"/>
    <col min="11236" max="11236" width="3.33203125" style="1" customWidth="1"/>
    <col min="11237" max="11237" width="30.33203125" style="1" customWidth="1"/>
    <col min="11238" max="11238" width="5" style="1" customWidth="1"/>
    <col min="11239" max="11239" width="0" style="1" hidden="1" customWidth="1"/>
    <col min="11240" max="11240" width="14.33203125" style="1" customWidth="1"/>
    <col min="11241" max="11241" width="5.6640625" style="1" customWidth="1"/>
    <col min="11242" max="11242" width="0" style="1" hidden="1" customWidth="1"/>
    <col min="11243" max="11243" width="17.33203125" style="1" customWidth="1"/>
    <col min="11244" max="11244" width="12.6640625" style="1" customWidth="1"/>
    <col min="11245" max="11245" width="0" style="1" hidden="1" customWidth="1"/>
    <col min="11246" max="11246" width="5.33203125" style="1" customWidth="1"/>
    <col min="11247" max="11247" width="0" style="1" hidden="1" customWidth="1"/>
    <col min="11248" max="11248" width="17" style="1" customWidth="1"/>
    <col min="11249" max="11249" width="6.33203125" style="1" customWidth="1"/>
    <col min="11250" max="11250" width="0" style="1" hidden="1" customWidth="1"/>
    <col min="11251" max="11251" width="14.33203125" style="1" customWidth="1"/>
    <col min="11252" max="11252" width="7.5546875" style="1" customWidth="1"/>
    <col min="11253" max="11253" width="0" style="1" hidden="1" customWidth="1"/>
    <col min="11254" max="11255" width="14.33203125" style="1" customWidth="1"/>
    <col min="11256" max="11256" width="20.88671875" style="1" customWidth="1"/>
    <col min="11257" max="11257" width="14.44140625" style="1" customWidth="1"/>
    <col min="11258" max="11258" width="15" style="1" customWidth="1"/>
    <col min="11259" max="11259" width="2.6640625" style="1" customWidth="1"/>
    <col min="11260" max="11260" width="11.6640625" style="1" customWidth="1"/>
    <col min="11261" max="11261" width="11.5546875" style="1" customWidth="1"/>
    <col min="11262" max="11262" width="2.33203125" style="1" customWidth="1"/>
    <col min="11263" max="11263" width="41" style="1" customWidth="1"/>
    <col min="11264" max="11264" width="14.33203125" style="1" customWidth="1"/>
    <col min="11265" max="11266" width="11.5546875" style="1" customWidth="1"/>
    <col min="11267" max="11267" width="21.88671875" style="1" customWidth="1"/>
    <col min="11268" max="11459" width="11.44140625" style="1"/>
    <col min="11460" max="11460" width="21.88671875" style="1" customWidth="1"/>
    <col min="11461" max="11461" width="13.88671875" style="1" customWidth="1"/>
    <col min="11462" max="11462" width="38.6640625" style="1" customWidth="1"/>
    <col min="11463" max="11463" width="3" style="1" bestFit="1" customWidth="1"/>
    <col min="11464" max="11464" width="32.33203125" style="1" customWidth="1"/>
    <col min="11465" max="11465" width="46.33203125" style="1" customWidth="1"/>
    <col min="11466" max="11466" width="19" style="1" customWidth="1"/>
    <col min="11467" max="11467" width="0" style="1" hidden="1" customWidth="1"/>
    <col min="11468" max="11468" width="17.6640625" style="1" customWidth="1"/>
    <col min="11469" max="11469" width="0" style="1" hidden="1" customWidth="1"/>
    <col min="11470" max="11470" width="22.33203125" style="1" customWidth="1"/>
    <col min="11471" max="11471" width="5.33203125" style="1" customWidth="1"/>
    <col min="11472" max="11472" width="36.33203125" style="1" customWidth="1"/>
    <col min="11473" max="11473" width="5.6640625" style="1" customWidth="1"/>
    <col min="11474" max="11474" width="0" style="1" hidden="1" customWidth="1"/>
    <col min="11475" max="11475" width="20.6640625" style="1" customWidth="1"/>
    <col min="11476" max="11476" width="4.88671875" style="1" customWidth="1"/>
    <col min="11477" max="11477" width="0" style="1" hidden="1" customWidth="1"/>
    <col min="11478" max="11478" width="24.6640625" style="1" customWidth="1"/>
    <col min="11479" max="11479" width="12.33203125" style="1" customWidth="1"/>
    <col min="11480" max="11480" width="0" style="1" hidden="1" customWidth="1"/>
    <col min="11481" max="11481" width="3.44140625" style="1" customWidth="1"/>
    <col min="11482" max="11482" width="0" style="1" hidden="1" customWidth="1"/>
    <col min="11483" max="11483" width="17.6640625" style="1" customWidth="1"/>
    <col min="11484" max="11484" width="3.44140625" style="1" customWidth="1"/>
    <col min="11485" max="11485" width="0" style="1" hidden="1" customWidth="1"/>
    <col min="11486" max="11486" width="23.6640625" style="1" customWidth="1"/>
    <col min="11487" max="11487" width="10" style="1" customWidth="1"/>
    <col min="11488" max="11488" width="0" style="1" hidden="1" customWidth="1"/>
    <col min="11489" max="11490" width="14.6640625" style="1" customWidth="1"/>
    <col min="11491" max="11491" width="12.88671875" style="1" customWidth="1"/>
    <col min="11492" max="11492" width="3.33203125" style="1" customWidth="1"/>
    <col min="11493" max="11493" width="30.33203125" style="1" customWidth="1"/>
    <col min="11494" max="11494" width="5" style="1" customWidth="1"/>
    <col min="11495" max="11495" width="0" style="1" hidden="1" customWidth="1"/>
    <col min="11496" max="11496" width="14.33203125" style="1" customWidth="1"/>
    <col min="11497" max="11497" width="5.6640625" style="1" customWidth="1"/>
    <col min="11498" max="11498" width="0" style="1" hidden="1" customWidth="1"/>
    <col min="11499" max="11499" width="17.33203125" style="1" customWidth="1"/>
    <col min="11500" max="11500" width="12.6640625" style="1" customWidth="1"/>
    <col min="11501" max="11501" width="0" style="1" hidden="1" customWidth="1"/>
    <col min="11502" max="11502" width="5.33203125" style="1" customWidth="1"/>
    <col min="11503" max="11503" width="0" style="1" hidden="1" customWidth="1"/>
    <col min="11504" max="11504" width="17" style="1" customWidth="1"/>
    <col min="11505" max="11505" width="6.33203125" style="1" customWidth="1"/>
    <col min="11506" max="11506" width="0" style="1" hidden="1" customWidth="1"/>
    <col min="11507" max="11507" width="14.33203125" style="1" customWidth="1"/>
    <col min="11508" max="11508" width="7.5546875" style="1" customWidth="1"/>
    <col min="11509" max="11509" width="0" style="1" hidden="1" customWidth="1"/>
    <col min="11510" max="11511" width="14.33203125" style="1" customWidth="1"/>
    <col min="11512" max="11512" width="20.88671875" style="1" customWidth="1"/>
    <col min="11513" max="11513" width="14.44140625" style="1" customWidth="1"/>
    <col min="11514" max="11514" width="15" style="1" customWidth="1"/>
    <col min="11515" max="11515" width="2.6640625" style="1" customWidth="1"/>
    <col min="11516" max="11516" width="11.6640625" style="1" customWidth="1"/>
    <col min="11517" max="11517" width="11.5546875" style="1" customWidth="1"/>
    <col min="11518" max="11518" width="2.33203125" style="1" customWidth="1"/>
    <col min="11519" max="11519" width="41" style="1" customWidth="1"/>
    <col min="11520" max="11520" width="14.33203125" style="1" customWidth="1"/>
    <col min="11521" max="11522" width="11.5546875" style="1" customWidth="1"/>
    <col min="11523" max="11523" width="21.88671875" style="1" customWidth="1"/>
    <col min="11524" max="11715" width="11.44140625" style="1"/>
    <col min="11716" max="11716" width="21.88671875" style="1" customWidth="1"/>
    <col min="11717" max="11717" width="13.88671875" style="1" customWidth="1"/>
    <col min="11718" max="11718" width="38.6640625" style="1" customWidth="1"/>
    <col min="11719" max="11719" width="3" style="1" bestFit="1" customWidth="1"/>
    <col min="11720" max="11720" width="32.33203125" style="1" customWidth="1"/>
    <col min="11721" max="11721" width="46.33203125" style="1" customWidth="1"/>
    <col min="11722" max="11722" width="19" style="1" customWidth="1"/>
    <col min="11723" max="11723" width="0" style="1" hidden="1" customWidth="1"/>
    <col min="11724" max="11724" width="17.6640625" style="1" customWidth="1"/>
    <col min="11725" max="11725" width="0" style="1" hidden="1" customWidth="1"/>
    <col min="11726" max="11726" width="22.33203125" style="1" customWidth="1"/>
    <col min="11727" max="11727" width="5.33203125" style="1" customWidth="1"/>
    <col min="11728" max="11728" width="36.33203125" style="1" customWidth="1"/>
    <col min="11729" max="11729" width="5.6640625" style="1" customWidth="1"/>
    <col min="11730" max="11730" width="0" style="1" hidden="1" customWidth="1"/>
    <col min="11731" max="11731" width="20.6640625" style="1" customWidth="1"/>
    <col min="11732" max="11732" width="4.88671875" style="1" customWidth="1"/>
    <col min="11733" max="11733" width="0" style="1" hidden="1" customWidth="1"/>
    <col min="11734" max="11734" width="24.6640625" style="1" customWidth="1"/>
    <col min="11735" max="11735" width="12.33203125" style="1" customWidth="1"/>
    <col min="11736" max="11736" width="0" style="1" hidden="1" customWidth="1"/>
    <col min="11737" max="11737" width="3.44140625" style="1" customWidth="1"/>
    <col min="11738" max="11738" width="0" style="1" hidden="1" customWidth="1"/>
    <col min="11739" max="11739" width="17.6640625" style="1" customWidth="1"/>
    <col min="11740" max="11740" width="3.44140625" style="1" customWidth="1"/>
    <col min="11741" max="11741" width="0" style="1" hidden="1" customWidth="1"/>
    <col min="11742" max="11742" width="23.6640625" style="1" customWidth="1"/>
    <col min="11743" max="11743" width="10" style="1" customWidth="1"/>
    <col min="11744" max="11744" width="0" style="1" hidden="1" customWidth="1"/>
    <col min="11745" max="11746" width="14.6640625" style="1" customWidth="1"/>
    <col min="11747" max="11747" width="12.88671875" style="1" customWidth="1"/>
    <col min="11748" max="11748" width="3.33203125" style="1" customWidth="1"/>
    <col min="11749" max="11749" width="30.33203125" style="1" customWidth="1"/>
    <col min="11750" max="11750" width="5" style="1" customWidth="1"/>
    <col min="11751" max="11751" width="0" style="1" hidden="1" customWidth="1"/>
    <col min="11752" max="11752" width="14.33203125" style="1" customWidth="1"/>
    <col min="11753" max="11753" width="5.6640625" style="1" customWidth="1"/>
    <col min="11754" max="11754" width="0" style="1" hidden="1" customWidth="1"/>
    <col min="11755" max="11755" width="17.33203125" style="1" customWidth="1"/>
    <col min="11756" max="11756" width="12.6640625" style="1" customWidth="1"/>
    <col min="11757" max="11757" width="0" style="1" hidden="1" customWidth="1"/>
    <col min="11758" max="11758" width="5.33203125" style="1" customWidth="1"/>
    <col min="11759" max="11759" width="0" style="1" hidden="1" customWidth="1"/>
    <col min="11760" max="11760" width="17" style="1" customWidth="1"/>
    <col min="11761" max="11761" width="6.33203125" style="1" customWidth="1"/>
    <col min="11762" max="11762" width="0" style="1" hidden="1" customWidth="1"/>
    <col min="11763" max="11763" width="14.33203125" style="1" customWidth="1"/>
    <col min="11764" max="11764" width="7.5546875" style="1" customWidth="1"/>
    <col min="11765" max="11765" width="0" style="1" hidden="1" customWidth="1"/>
    <col min="11766" max="11767" width="14.33203125" style="1" customWidth="1"/>
    <col min="11768" max="11768" width="20.88671875" style="1" customWidth="1"/>
    <col min="11769" max="11769" width="14.44140625" style="1" customWidth="1"/>
    <col min="11770" max="11770" width="15" style="1" customWidth="1"/>
    <col min="11771" max="11771" width="2.6640625" style="1" customWidth="1"/>
    <col min="11772" max="11772" width="11.6640625" style="1" customWidth="1"/>
    <col min="11773" max="11773" width="11.5546875" style="1" customWidth="1"/>
    <col min="11774" max="11774" width="2.33203125" style="1" customWidth="1"/>
    <col min="11775" max="11775" width="41" style="1" customWidth="1"/>
    <col min="11776" max="11776" width="14.33203125" style="1" customWidth="1"/>
    <col min="11777" max="11778" width="11.5546875" style="1" customWidth="1"/>
    <col min="11779" max="11779" width="21.88671875" style="1" customWidth="1"/>
    <col min="11780" max="11971" width="11.44140625" style="1"/>
    <col min="11972" max="11972" width="21.88671875" style="1" customWidth="1"/>
    <col min="11973" max="11973" width="13.88671875" style="1" customWidth="1"/>
    <col min="11974" max="11974" width="38.6640625" style="1" customWidth="1"/>
    <col min="11975" max="11975" width="3" style="1" bestFit="1" customWidth="1"/>
    <col min="11976" max="11976" width="32.33203125" style="1" customWidth="1"/>
    <col min="11977" max="11977" width="46.33203125" style="1" customWidth="1"/>
    <col min="11978" max="11978" width="19" style="1" customWidth="1"/>
    <col min="11979" max="11979" width="0" style="1" hidden="1" customWidth="1"/>
    <col min="11980" max="11980" width="17.6640625" style="1" customWidth="1"/>
    <col min="11981" max="11981" width="0" style="1" hidden="1" customWidth="1"/>
    <col min="11982" max="11982" width="22.33203125" style="1" customWidth="1"/>
    <col min="11983" max="11983" width="5.33203125" style="1" customWidth="1"/>
    <col min="11984" max="11984" width="36.33203125" style="1" customWidth="1"/>
    <col min="11985" max="11985" width="5.6640625" style="1" customWidth="1"/>
    <col min="11986" max="11986" width="0" style="1" hidden="1" customWidth="1"/>
    <col min="11987" max="11987" width="20.6640625" style="1" customWidth="1"/>
    <col min="11988" max="11988" width="4.88671875" style="1" customWidth="1"/>
    <col min="11989" max="11989" width="0" style="1" hidden="1" customWidth="1"/>
    <col min="11990" max="11990" width="24.6640625" style="1" customWidth="1"/>
    <col min="11991" max="11991" width="12.33203125" style="1" customWidth="1"/>
    <col min="11992" max="11992" width="0" style="1" hidden="1" customWidth="1"/>
    <col min="11993" max="11993" width="3.44140625" style="1" customWidth="1"/>
    <col min="11994" max="11994" width="0" style="1" hidden="1" customWidth="1"/>
    <col min="11995" max="11995" width="17.6640625" style="1" customWidth="1"/>
    <col min="11996" max="11996" width="3.44140625" style="1" customWidth="1"/>
    <col min="11997" max="11997" width="0" style="1" hidden="1" customWidth="1"/>
    <col min="11998" max="11998" width="23.6640625" style="1" customWidth="1"/>
    <col min="11999" max="11999" width="10" style="1" customWidth="1"/>
    <col min="12000" max="12000" width="0" style="1" hidden="1" customWidth="1"/>
    <col min="12001" max="12002" width="14.6640625" style="1" customWidth="1"/>
    <col min="12003" max="12003" width="12.88671875" style="1" customWidth="1"/>
    <col min="12004" max="12004" width="3.33203125" style="1" customWidth="1"/>
    <col min="12005" max="12005" width="30.33203125" style="1" customWidth="1"/>
    <col min="12006" max="12006" width="5" style="1" customWidth="1"/>
    <col min="12007" max="12007" width="0" style="1" hidden="1" customWidth="1"/>
    <col min="12008" max="12008" width="14.33203125" style="1" customWidth="1"/>
    <col min="12009" max="12009" width="5.6640625" style="1" customWidth="1"/>
    <col min="12010" max="12010" width="0" style="1" hidden="1" customWidth="1"/>
    <col min="12011" max="12011" width="17.33203125" style="1" customWidth="1"/>
    <col min="12012" max="12012" width="12.6640625" style="1" customWidth="1"/>
    <col min="12013" max="12013" width="0" style="1" hidden="1" customWidth="1"/>
    <col min="12014" max="12014" width="5.33203125" style="1" customWidth="1"/>
    <col min="12015" max="12015" width="0" style="1" hidden="1" customWidth="1"/>
    <col min="12016" max="12016" width="17" style="1" customWidth="1"/>
    <col min="12017" max="12017" width="6.33203125" style="1" customWidth="1"/>
    <col min="12018" max="12018" width="0" style="1" hidden="1" customWidth="1"/>
    <col min="12019" max="12019" width="14.33203125" style="1" customWidth="1"/>
    <col min="12020" max="12020" width="7.5546875" style="1" customWidth="1"/>
    <col min="12021" max="12021" width="0" style="1" hidden="1" customWidth="1"/>
    <col min="12022" max="12023" width="14.33203125" style="1" customWidth="1"/>
    <col min="12024" max="12024" width="20.88671875" style="1" customWidth="1"/>
    <col min="12025" max="12025" width="14.44140625" style="1" customWidth="1"/>
    <col min="12026" max="12026" width="15" style="1" customWidth="1"/>
    <col min="12027" max="12027" width="2.6640625" style="1" customWidth="1"/>
    <col min="12028" max="12028" width="11.6640625" style="1" customWidth="1"/>
    <col min="12029" max="12029" width="11.5546875" style="1" customWidth="1"/>
    <col min="12030" max="12030" width="2.33203125" style="1" customWidth="1"/>
    <col min="12031" max="12031" width="41" style="1" customWidth="1"/>
    <col min="12032" max="12032" width="14.33203125" style="1" customWidth="1"/>
    <col min="12033" max="12034" width="11.5546875" style="1" customWidth="1"/>
    <col min="12035" max="12035" width="21.88671875" style="1" customWidth="1"/>
    <col min="12036" max="12227" width="11.44140625" style="1"/>
    <col min="12228" max="12228" width="21.88671875" style="1" customWidth="1"/>
    <col min="12229" max="12229" width="13.88671875" style="1" customWidth="1"/>
    <col min="12230" max="12230" width="38.6640625" style="1" customWidth="1"/>
    <col min="12231" max="12231" width="3" style="1" bestFit="1" customWidth="1"/>
    <col min="12232" max="12232" width="32.33203125" style="1" customWidth="1"/>
    <col min="12233" max="12233" width="46.33203125" style="1" customWidth="1"/>
    <col min="12234" max="12234" width="19" style="1" customWidth="1"/>
    <col min="12235" max="12235" width="0" style="1" hidden="1" customWidth="1"/>
    <col min="12236" max="12236" width="17.6640625" style="1" customWidth="1"/>
    <col min="12237" max="12237" width="0" style="1" hidden="1" customWidth="1"/>
    <col min="12238" max="12238" width="22.33203125" style="1" customWidth="1"/>
    <col min="12239" max="12239" width="5.33203125" style="1" customWidth="1"/>
    <col min="12240" max="12240" width="36.33203125" style="1" customWidth="1"/>
    <col min="12241" max="12241" width="5.6640625" style="1" customWidth="1"/>
    <col min="12242" max="12242" width="0" style="1" hidden="1" customWidth="1"/>
    <col min="12243" max="12243" width="20.6640625" style="1" customWidth="1"/>
    <col min="12244" max="12244" width="4.88671875" style="1" customWidth="1"/>
    <col min="12245" max="12245" width="0" style="1" hidden="1" customWidth="1"/>
    <col min="12246" max="12246" width="24.6640625" style="1" customWidth="1"/>
    <col min="12247" max="12247" width="12.33203125" style="1" customWidth="1"/>
    <col min="12248" max="12248" width="0" style="1" hidden="1" customWidth="1"/>
    <col min="12249" max="12249" width="3.44140625" style="1" customWidth="1"/>
    <col min="12250" max="12250" width="0" style="1" hidden="1" customWidth="1"/>
    <col min="12251" max="12251" width="17.6640625" style="1" customWidth="1"/>
    <col min="12252" max="12252" width="3.44140625" style="1" customWidth="1"/>
    <col min="12253" max="12253" width="0" style="1" hidden="1" customWidth="1"/>
    <col min="12254" max="12254" width="23.6640625" style="1" customWidth="1"/>
    <col min="12255" max="12255" width="10" style="1" customWidth="1"/>
    <col min="12256" max="12256" width="0" style="1" hidden="1" customWidth="1"/>
    <col min="12257" max="12258" width="14.6640625" style="1" customWidth="1"/>
    <col min="12259" max="12259" width="12.88671875" style="1" customWidth="1"/>
    <col min="12260" max="12260" width="3.33203125" style="1" customWidth="1"/>
    <col min="12261" max="12261" width="30.33203125" style="1" customWidth="1"/>
    <col min="12262" max="12262" width="5" style="1" customWidth="1"/>
    <col min="12263" max="12263" width="0" style="1" hidden="1" customWidth="1"/>
    <col min="12264" max="12264" width="14.33203125" style="1" customWidth="1"/>
    <col min="12265" max="12265" width="5.6640625" style="1" customWidth="1"/>
    <col min="12266" max="12266" width="0" style="1" hidden="1" customWidth="1"/>
    <col min="12267" max="12267" width="17.33203125" style="1" customWidth="1"/>
    <col min="12268" max="12268" width="12.6640625" style="1" customWidth="1"/>
    <col min="12269" max="12269" width="0" style="1" hidden="1" customWidth="1"/>
    <col min="12270" max="12270" width="5.33203125" style="1" customWidth="1"/>
    <col min="12271" max="12271" width="0" style="1" hidden="1" customWidth="1"/>
    <col min="12272" max="12272" width="17" style="1" customWidth="1"/>
    <col min="12273" max="12273" width="6.33203125" style="1" customWidth="1"/>
    <col min="12274" max="12274" width="0" style="1" hidden="1" customWidth="1"/>
    <col min="12275" max="12275" width="14.33203125" style="1" customWidth="1"/>
    <col min="12276" max="12276" width="7.5546875" style="1" customWidth="1"/>
    <col min="12277" max="12277" width="0" style="1" hidden="1" customWidth="1"/>
    <col min="12278" max="12279" width="14.33203125" style="1" customWidth="1"/>
    <col min="12280" max="12280" width="20.88671875" style="1" customWidth="1"/>
    <col min="12281" max="12281" width="14.44140625" style="1" customWidth="1"/>
    <col min="12282" max="12282" width="15" style="1" customWidth="1"/>
    <col min="12283" max="12283" width="2.6640625" style="1" customWidth="1"/>
    <col min="12284" max="12284" width="11.6640625" style="1" customWidth="1"/>
    <col min="12285" max="12285" width="11.5546875" style="1" customWidth="1"/>
    <col min="12286" max="12286" width="2.33203125" style="1" customWidth="1"/>
    <col min="12287" max="12287" width="41" style="1" customWidth="1"/>
    <col min="12288" max="12288" width="14.33203125" style="1" customWidth="1"/>
    <col min="12289" max="12290" width="11.5546875" style="1" customWidth="1"/>
    <col min="12291" max="12291" width="21.88671875" style="1" customWidth="1"/>
    <col min="12292" max="12483" width="11.44140625" style="1"/>
    <col min="12484" max="12484" width="21.88671875" style="1" customWidth="1"/>
    <col min="12485" max="12485" width="13.88671875" style="1" customWidth="1"/>
    <col min="12486" max="12486" width="38.6640625" style="1" customWidth="1"/>
    <col min="12487" max="12487" width="3" style="1" bestFit="1" customWidth="1"/>
    <col min="12488" max="12488" width="32.33203125" style="1" customWidth="1"/>
    <col min="12489" max="12489" width="46.33203125" style="1" customWidth="1"/>
    <col min="12490" max="12490" width="19" style="1" customWidth="1"/>
    <col min="12491" max="12491" width="0" style="1" hidden="1" customWidth="1"/>
    <col min="12492" max="12492" width="17.6640625" style="1" customWidth="1"/>
    <col min="12493" max="12493" width="0" style="1" hidden="1" customWidth="1"/>
    <col min="12494" max="12494" width="22.33203125" style="1" customWidth="1"/>
    <col min="12495" max="12495" width="5.33203125" style="1" customWidth="1"/>
    <col min="12496" max="12496" width="36.33203125" style="1" customWidth="1"/>
    <col min="12497" max="12497" width="5.6640625" style="1" customWidth="1"/>
    <col min="12498" max="12498" width="0" style="1" hidden="1" customWidth="1"/>
    <col min="12499" max="12499" width="20.6640625" style="1" customWidth="1"/>
    <col min="12500" max="12500" width="4.88671875" style="1" customWidth="1"/>
    <col min="12501" max="12501" width="0" style="1" hidden="1" customWidth="1"/>
    <col min="12502" max="12502" width="24.6640625" style="1" customWidth="1"/>
    <col min="12503" max="12503" width="12.33203125" style="1" customWidth="1"/>
    <col min="12504" max="12504" width="0" style="1" hidden="1" customWidth="1"/>
    <col min="12505" max="12505" width="3.44140625" style="1" customWidth="1"/>
    <col min="12506" max="12506" width="0" style="1" hidden="1" customWidth="1"/>
    <col min="12507" max="12507" width="17.6640625" style="1" customWidth="1"/>
    <col min="12508" max="12508" width="3.44140625" style="1" customWidth="1"/>
    <col min="12509" max="12509" width="0" style="1" hidden="1" customWidth="1"/>
    <col min="12510" max="12510" width="23.6640625" style="1" customWidth="1"/>
    <col min="12511" max="12511" width="10" style="1" customWidth="1"/>
    <col min="12512" max="12512" width="0" style="1" hidden="1" customWidth="1"/>
    <col min="12513" max="12514" width="14.6640625" style="1" customWidth="1"/>
    <col min="12515" max="12515" width="12.88671875" style="1" customWidth="1"/>
    <col min="12516" max="12516" width="3.33203125" style="1" customWidth="1"/>
    <col min="12517" max="12517" width="30.33203125" style="1" customWidth="1"/>
    <col min="12518" max="12518" width="5" style="1" customWidth="1"/>
    <col min="12519" max="12519" width="0" style="1" hidden="1" customWidth="1"/>
    <col min="12520" max="12520" width="14.33203125" style="1" customWidth="1"/>
    <col min="12521" max="12521" width="5.6640625" style="1" customWidth="1"/>
    <col min="12522" max="12522" width="0" style="1" hidden="1" customWidth="1"/>
    <col min="12523" max="12523" width="17.33203125" style="1" customWidth="1"/>
    <col min="12524" max="12524" width="12.6640625" style="1" customWidth="1"/>
    <col min="12525" max="12525" width="0" style="1" hidden="1" customWidth="1"/>
    <col min="12526" max="12526" width="5.33203125" style="1" customWidth="1"/>
    <col min="12527" max="12527" width="0" style="1" hidden="1" customWidth="1"/>
    <col min="12528" max="12528" width="17" style="1" customWidth="1"/>
    <col min="12529" max="12529" width="6.33203125" style="1" customWidth="1"/>
    <col min="12530" max="12530" width="0" style="1" hidden="1" customWidth="1"/>
    <col min="12531" max="12531" width="14.33203125" style="1" customWidth="1"/>
    <col min="12532" max="12532" width="7.5546875" style="1" customWidth="1"/>
    <col min="12533" max="12533" width="0" style="1" hidden="1" customWidth="1"/>
    <col min="12534" max="12535" width="14.33203125" style="1" customWidth="1"/>
    <col min="12536" max="12536" width="20.88671875" style="1" customWidth="1"/>
    <col min="12537" max="12537" width="14.44140625" style="1" customWidth="1"/>
    <col min="12538" max="12538" width="15" style="1" customWidth="1"/>
    <col min="12539" max="12539" width="2.6640625" style="1" customWidth="1"/>
    <col min="12540" max="12540" width="11.6640625" style="1" customWidth="1"/>
    <col min="12541" max="12541" width="11.5546875" style="1" customWidth="1"/>
    <col min="12542" max="12542" width="2.33203125" style="1" customWidth="1"/>
    <col min="12543" max="12543" width="41" style="1" customWidth="1"/>
    <col min="12544" max="12544" width="14.33203125" style="1" customWidth="1"/>
    <col min="12545" max="12546" width="11.5546875" style="1" customWidth="1"/>
    <col min="12547" max="12547" width="21.88671875" style="1" customWidth="1"/>
    <col min="12548" max="12739" width="11.44140625" style="1"/>
    <col min="12740" max="12740" width="21.88671875" style="1" customWidth="1"/>
    <col min="12741" max="12741" width="13.88671875" style="1" customWidth="1"/>
    <col min="12742" max="12742" width="38.6640625" style="1" customWidth="1"/>
    <col min="12743" max="12743" width="3" style="1" bestFit="1" customWidth="1"/>
    <col min="12744" max="12744" width="32.33203125" style="1" customWidth="1"/>
    <col min="12745" max="12745" width="46.33203125" style="1" customWidth="1"/>
    <col min="12746" max="12746" width="19" style="1" customWidth="1"/>
    <col min="12747" max="12747" width="0" style="1" hidden="1" customWidth="1"/>
    <col min="12748" max="12748" width="17.6640625" style="1" customWidth="1"/>
    <col min="12749" max="12749" width="0" style="1" hidden="1" customWidth="1"/>
    <col min="12750" max="12750" width="22.33203125" style="1" customWidth="1"/>
    <col min="12751" max="12751" width="5.33203125" style="1" customWidth="1"/>
    <col min="12752" max="12752" width="36.33203125" style="1" customWidth="1"/>
    <col min="12753" max="12753" width="5.6640625" style="1" customWidth="1"/>
    <col min="12754" max="12754" width="0" style="1" hidden="1" customWidth="1"/>
    <col min="12755" max="12755" width="20.6640625" style="1" customWidth="1"/>
    <col min="12756" max="12756" width="4.88671875" style="1" customWidth="1"/>
    <col min="12757" max="12757" width="0" style="1" hidden="1" customWidth="1"/>
    <col min="12758" max="12758" width="24.6640625" style="1" customWidth="1"/>
    <col min="12759" max="12759" width="12.33203125" style="1" customWidth="1"/>
    <col min="12760" max="12760" width="0" style="1" hidden="1" customWidth="1"/>
    <col min="12761" max="12761" width="3.44140625" style="1" customWidth="1"/>
    <col min="12762" max="12762" width="0" style="1" hidden="1" customWidth="1"/>
    <col min="12763" max="12763" width="17.6640625" style="1" customWidth="1"/>
    <col min="12764" max="12764" width="3.44140625" style="1" customWidth="1"/>
    <col min="12765" max="12765" width="0" style="1" hidden="1" customWidth="1"/>
    <col min="12766" max="12766" width="23.6640625" style="1" customWidth="1"/>
    <col min="12767" max="12767" width="10" style="1" customWidth="1"/>
    <col min="12768" max="12768" width="0" style="1" hidden="1" customWidth="1"/>
    <col min="12769" max="12770" width="14.6640625" style="1" customWidth="1"/>
    <col min="12771" max="12771" width="12.88671875" style="1" customWidth="1"/>
    <col min="12772" max="12772" width="3.33203125" style="1" customWidth="1"/>
    <col min="12773" max="12773" width="30.33203125" style="1" customWidth="1"/>
    <col min="12774" max="12774" width="5" style="1" customWidth="1"/>
    <col min="12775" max="12775" width="0" style="1" hidden="1" customWidth="1"/>
    <col min="12776" max="12776" width="14.33203125" style="1" customWidth="1"/>
    <col min="12777" max="12777" width="5.6640625" style="1" customWidth="1"/>
    <col min="12778" max="12778" width="0" style="1" hidden="1" customWidth="1"/>
    <col min="12779" max="12779" width="17.33203125" style="1" customWidth="1"/>
    <col min="12780" max="12780" width="12.6640625" style="1" customWidth="1"/>
    <col min="12781" max="12781" width="0" style="1" hidden="1" customWidth="1"/>
    <col min="12782" max="12782" width="5.33203125" style="1" customWidth="1"/>
    <col min="12783" max="12783" width="0" style="1" hidden="1" customWidth="1"/>
    <col min="12784" max="12784" width="17" style="1" customWidth="1"/>
    <col min="12785" max="12785" width="6.33203125" style="1" customWidth="1"/>
    <col min="12786" max="12786" width="0" style="1" hidden="1" customWidth="1"/>
    <col min="12787" max="12787" width="14.33203125" style="1" customWidth="1"/>
    <col min="12788" max="12788" width="7.5546875" style="1" customWidth="1"/>
    <col min="12789" max="12789" width="0" style="1" hidden="1" customWidth="1"/>
    <col min="12790" max="12791" width="14.33203125" style="1" customWidth="1"/>
    <col min="12792" max="12792" width="20.88671875" style="1" customWidth="1"/>
    <col min="12793" max="12793" width="14.44140625" style="1" customWidth="1"/>
    <col min="12794" max="12794" width="15" style="1" customWidth="1"/>
    <col min="12795" max="12795" width="2.6640625" style="1" customWidth="1"/>
    <col min="12796" max="12796" width="11.6640625" style="1" customWidth="1"/>
    <col min="12797" max="12797" width="11.5546875" style="1" customWidth="1"/>
    <col min="12798" max="12798" width="2.33203125" style="1" customWidth="1"/>
    <col min="12799" max="12799" width="41" style="1" customWidth="1"/>
    <col min="12800" max="12800" width="14.33203125" style="1" customWidth="1"/>
    <col min="12801" max="12802" width="11.5546875" style="1" customWidth="1"/>
    <col min="12803" max="12803" width="21.88671875" style="1" customWidth="1"/>
    <col min="12804" max="12995" width="11.44140625" style="1"/>
    <col min="12996" max="12996" width="21.88671875" style="1" customWidth="1"/>
    <col min="12997" max="12997" width="13.88671875" style="1" customWidth="1"/>
    <col min="12998" max="12998" width="38.6640625" style="1" customWidth="1"/>
    <col min="12999" max="12999" width="3" style="1" bestFit="1" customWidth="1"/>
    <col min="13000" max="13000" width="32.33203125" style="1" customWidth="1"/>
    <col min="13001" max="13001" width="46.33203125" style="1" customWidth="1"/>
    <col min="13002" max="13002" width="19" style="1" customWidth="1"/>
    <col min="13003" max="13003" width="0" style="1" hidden="1" customWidth="1"/>
    <col min="13004" max="13004" width="17.6640625" style="1" customWidth="1"/>
    <col min="13005" max="13005" width="0" style="1" hidden="1" customWidth="1"/>
    <col min="13006" max="13006" width="22.33203125" style="1" customWidth="1"/>
    <col min="13007" max="13007" width="5.33203125" style="1" customWidth="1"/>
    <col min="13008" max="13008" width="36.33203125" style="1" customWidth="1"/>
    <col min="13009" max="13009" width="5.6640625" style="1" customWidth="1"/>
    <col min="13010" max="13010" width="0" style="1" hidden="1" customWidth="1"/>
    <col min="13011" max="13011" width="20.6640625" style="1" customWidth="1"/>
    <col min="13012" max="13012" width="4.88671875" style="1" customWidth="1"/>
    <col min="13013" max="13013" width="0" style="1" hidden="1" customWidth="1"/>
    <col min="13014" max="13014" width="24.6640625" style="1" customWidth="1"/>
    <col min="13015" max="13015" width="12.33203125" style="1" customWidth="1"/>
    <col min="13016" max="13016" width="0" style="1" hidden="1" customWidth="1"/>
    <col min="13017" max="13017" width="3.44140625" style="1" customWidth="1"/>
    <col min="13018" max="13018" width="0" style="1" hidden="1" customWidth="1"/>
    <col min="13019" max="13019" width="17.6640625" style="1" customWidth="1"/>
    <col min="13020" max="13020" width="3.44140625" style="1" customWidth="1"/>
    <col min="13021" max="13021" width="0" style="1" hidden="1" customWidth="1"/>
    <col min="13022" max="13022" width="23.6640625" style="1" customWidth="1"/>
    <col min="13023" max="13023" width="10" style="1" customWidth="1"/>
    <col min="13024" max="13024" width="0" style="1" hidden="1" customWidth="1"/>
    <col min="13025" max="13026" width="14.6640625" style="1" customWidth="1"/>
    <col min="13027" max="13027" width="12.88671875" style="1" customWidth="1"/>
    <col min="13028" max="13028" width="3.33203125" style="1" customWidth="1"/>
    <col min="13029" max="13029" width="30.33203125" style="1" customWidth="1"/>
    <col min="13030" max="13030" width="5" style="1" customWidth="1"/>
    <col min="13031" max="13031" width="0" style="1" hidden="1" customWidth="1"/>
    <col min="13032" max="13032" width="14.33203125" style="1" customWidth="1"/>
    <col min="13033" max="13033" width="5.6640625" style="1" customWidth="1"/>
    <col min="13034" max="13034" width="0" style="1" hidden="1" customWidth="1"/>
    <col min="13035" max="13035" width="17.33203125" style="1" customWidth="1"/>
    <col min="13036" max="13036" width="12.6640625" style="1" customWidth="1"/>
    <col min="13037" max="13037" width="0" style="1" hidden="1" customWidth="1"/>
    <col min="13038" max="13038" width="5.33203125" style="1" customWidth="1"/>
    <col min="13039" max="13039" width="0" style="1" hidden="1" customWidth="1"/>
    <col min="13040" max="13040" width="17" style="1" customWidth="1"/>
    <col min="13041" max="13041" width="6.33203125" style="1" customWidth="1"/>
    <col min="13042" max="13042" width="0" style="1" hidden="1" customWidth="1"/>
    <col min="13043" max="13043" width="14.33203125" style="1" customWidth="1"/>
    <col min="13044" max="13044" width="7.5546875" style="1" customWidth="1"/>
    <col min="13045" max="13045" width="0" style="1" hidden="1" customWidth="1"/>
    <col min="13046" max="13047" width="14.33203125" style="1" customWidth="1"/>
    <col min="13048" max="13048" width="20.88671875" style="1" customWidth="1"/>
    <col min="13049" max="13049" width="14.44140625" style="1" customWidth="1"/>
    <col min="13050" max="13050" width="15" style="1" customWidth="1"/>
    <col min="13051" max="13051" width="2.6640625" style="1" customWidth="1"/>
    <col min="13052" max="13052" width="11.6640625" style="1" customWidth="1"/>
    <col min="13053" max="13053" width="11.5546875" style="1" customWidth="1"/>
    <col min="13054" max="13054" width="2.33203125" style="1" customWidth="1"/>
    <col min="13055" max="13055" width="41" style="1" customWidth="1"/>
    <col min="13056" max="13056" width="14.33203125" style="1" customWidth="1"/>
    <col min="13057" max="13058" width="11.5546875" style="1" customWidth="1"/>
    <col min="13059" max="13059" width="21.88671875" style="1" customWidth="1"/>
    <col min="13060" max="13251" width="11.44140625" style="1"/>
    <col min="13252" max="13252" width="21.88671875" style="1" customWidth="1"/>
    <col min="13253" max="13253" width="13.88671875" style="1" customWidth="1"/>
    <col min="13254" max="13254" width="38.6640625" style="1" customWidth="1"/>
    <col min="13255" max="13255" width="3" style="1" bestFit="1" customWidth="1"/>
    <col min="13256" max="13256" width="32.33203125" style="1" customWidth="1"/>
    <col min="13257" max="13257" width="46.33203125" style="1" customWidth="1"/>
    <col min="13258" max="13258" width="19" style="1" customWidth="1"/>
    <col min="13259" max="13259" width="0" style="1" hidden="1" customWidth="1"/>
    <col min="13260" max="13260" width="17.6640625" style="1" customWidth="1"/>
    <col min="13261" max="13261" width="0" style="1" hidden="1" customWidth="1"/>
    <col min="13262" max="13262" width="22.33203125" style="1" customWidth="1"/>
    <col min="13263" max="13263" width="5.33203125" style="1" customWidth="1"/>
    <col min="13264" max="13264" width="36.33203125" style="1" customWidth="1"/>
    <col min="13265" max="13265" width="5.6640625" style="1" customWidth="1"/>
    <col min="13266" max="13266" width="0" style="1" hidden="1" customWidth="1"/>
    <col min="13267" max="13267" width="20.6640625" style="1" customWidth="1"/>
    <col min="13268" max="13268" width="4.88671875" style="1" customWidth="1"/>
    <col min="13269" max="13269" width="0" style="1" hidden="1" customWidth="1"/>
    <col min="13270" max="13270" width="24.6640625" style="1" customWidth="1"/>
    <col min="13271" max="13271" width="12.33203125" style="1" customWidth="1"/>
    <col min="13272" max="13272" width="0" style="1" hidden="1" customWidth="1"/>
    <col min="13273" max="13273" width="3.44140625" style="1" customWidth="1"/>
    <col min="13274" max="13274" width="0" style="1" hidden="1" customWidth="1"/>
    <col min="13275" max="13275" width="17.6640625" style="1" customWidth="1"/>
    <col min="13276" max="13276" width="3.44140625" style="1" customWidth="1"/>
    <col min="13277" max="13277" width="0" style="1" hidden="1" customWidth="1"/>
    <col min="13278" max="13278" width="23.6640625" style="1" customWidth="1"/>
    <col min="13279" max="13279" width="10" style="1" customWidth="1"/>
    <col min="13280" max="13280" width="0" style="1" hidden="1" customWidth="1"/>
    <col min="13281" max="13282" width="14.6640625" style="1" customWidth="1"/>
    <col min="13283" max="13283" width="12.88671875" style="1" customWidth="1"/>
    <col min="13284" max="13284" width="3.33203125" style="1" customWidth="1"/>
    <col min="13285" max="13285" width="30.33203125" style="1" customWidth="1"/>
    <col min="13286" max="13286" width="5" style="1" customWidth="1"/>
    <col min="13287" max="13287" width="0" style="1" hidden="1" customWidth="1"/>
    <col min="13288" max="13288" width="14.33203125" style="1" customWidth="1"/>
    <col min="13289" max="13289" width="5.6640625" style="1" customWidth="1"/>
    <col min="13290" max="13290" width="0" style="1" hidden="1" customWidth="1"/>
    <col min="13291" max="13291" width="17.33203125" style="1" customWidth="1"/>
    <col min="13292" max="13292" width="12.6640625" style="1" customWidth="1"/>
    <col min="13293" max="13293" width="0" style="1" hidden="1" customWidth="1"/>
    <col min="13294" max="13294" width="5.33203125" style="1" customWidth="1"/>
    <col min="13295" max="13295" width="0" style="1" hidden="1" customWidth="1"/>
    <col min="13296" max="13296" width="17" style="1" customWidth="1"/>
    <col min="13297" max="13297" width="6.33203125" style="1" customWidth="1"/>
    <col min="13298" max="13298" width="0" style="1" hidden="1" customWidth="1"/>
    <col min="13299" max="13299" width="14.33203125" style="1" customWidth="1"/>
    <col min="13300" max="13300" width="7.5546875" style="1" customWidth="1"/>
    <col min="13301" max="13301" width="0" style="1" hidden="1" customWidth="1"/>
    <col min="13302" max="13303" width="14.33203125" style="1" customWidth="1"/>
    <col min="13304" max="13304" width="20.88671875" style="1" customWidth="1"/>
    <col min="13305" max="13305" width="14.44140625" style="1" customWidth="1"/>
    <col min="13306" max="13306" width="15" style="1" customWidth="1"/>
    <col min="13307" max="13307" width="2.6640625" style="1" customWidth="1"/>
    <col min="13308" max="13308" width="11.6640625" style="1" customWidth="1"/>
    <col min="13309" max="13309" width="11.5546875" style="1" customWidth="1"/>
    <col min="13310" max="13310" width="2.33203125" style="1" customWidth="1"/>
    <col min="13311" max="13311" width="41" style="1" customWidth="1"/>
    <col min="13312" max="13312" width="14.33203125" style="1" customWidth="1"/>
    <col min="13313" max="13314" width="11.5546875" style="1" customWidth="1"/>
    <col min="13315" max="13315" width="21.88671875" style="1" customWidth="1"/>
    <col min="13316" max="13507" width="11.44140625" style="1"/>
    <col min="13508" max="13508" width="21.88671875" style="1" customWidth="1"/>
    <col min="13509" max="13509" width="13.88671875" style="1" customWidth="1"/>
    <col min="13510" max="13510" width="38.6640625" style="1" customWidth="1"/>
    <col min="13511" max="13511" width="3" style="1" bestFit="1" customWidth="1"/>
    <col min="13512" max="13512" width="32.33203125" style="1" customWidth="1"/>
    <col min="13513" max="13513" width="46.33203125" style="1" customWidth="1"/>
    <col min="13514" max="13514" width="19" style="1" customWidth="1"/>
    <col min="13515" max="13515" width="0" style="1" hidden="1" customWidth="1"/>
    <col min="13516" max="13516" width="17.6640625" style="1" customWidth="1"/>
    <col min="13517" max="13517" width="0" style="1" hidden="1" customWidth="1"/>
    <col min="13518" max="13518" width="22.33203125" style="1" customWidth="1"/>
    <col min="13519" max="13519" width="5.33203125" style="1" customWidth="1"/>
    <col min="13520" max="13520" width="36.33203125" style="1" customWidth="1"/>
    <col min="13521" max="13521" width="5.6640625" style="1" customWidth="1"/>
    <col min="13522" max="13522" width="0" style="1" hidden="1" customWidth="1"/>
    <col min="13523" max="13523" width="20.6640625" style="1" customWidth="1"/>
    <col min="13524" max="13524" width="4.88671875" style="1" customWidth="1"/>
    <col min="13525" max="13525" width="0" style="1" hidden="1" customWidth="1"/>
    <col min="13526" max="13526" width="24.6640625" style="1" customWidth="1"/>
    <col min="13527" max="13527" width="12.33203125" style="1" customWidth="1"/>
    <col min="13528" max="13528" width="0" style="1" hidden="1" customWidth="1"/>
    <col min="13529" max="13529" width="3.44140625" style="1" customWidth="1"/>
    <col min="13530" max="13530" width="0" style="1" hidden="1" customWidth="1"/>
    <col min="13531" max="13531" width="17.6640625" style="1" customWidth="1"/>
    <col min="13532" max="13532" width="3.44140625" style="1" customWidth="1"/>
    <col min="13533" max="13533" width="0" style="1" hidden="1" customWidth="1"/>
    <col min="13534" max="13534" width="23.6640625" style="1" customWidth="1"/>
    <col min="13535" max="13535" width="10" style="1" customWidth="1"/>
    <col min="13536" max="13536" width="0" style="1" hidden="1" customWidth="1"/>
    <col min="13537" max="13538" width="14.6640625" style="1" customWidth="1"/>
    <col min="13539" max="13539" width="12.88671875" style="1" customWidth="1"/>
    <col min="13540" max="13540" width="3.33203125" style="1" customWidth="1"/>
    <col min="13541" max="13541" width="30.33203125" style="1" customWidth="1"/>
    <col min="13542" max="13542" width="5" style="1" customWidth="1"/>
    <col min="13543" max="13543" width="0" style="1" hidden="1" customWidth="1"/>
    <col min="13544" max="13544" width="14.33203125" style="1" customWidth="1"/>
    <col min="13545" max="13545" width="5.6640625" style="1" customWidth="1"/>
    <col min="13546" max="13546" width="0" style="1" hidden="1" customWidth="1"/>
    <col min="13547" max="13547" width="17.33203125" style="1" customWidth="1"/>
    <col min="13548" max="13548" width="12.6640625" style="1" customWidth="1"/>
    <col min="13549" max="13549" width="0" style="1" hidden="1" customWidth="1"/>
    <col min="13550" max="13550" width="5.33203125" style="1" customWidth="1"/>
    <col min="13551" max="13551" width="0" style="1" hidden="1" customWidth="1"/>
    <col min="13552" max="13552" width="17" style="1" customWidth="1"/>
    <col min="13553" max="13553" width="6.33203125" style="1" customWidth="1"/>
    <col min="13554" max="13554" width="0" style="1" hidden="1" customWidth="1"/>
    <col min="13555" max="13555" width="14.33203125" style="1" customWidth="1"/>
    <col min="13556" max="13556" width="7.5546875" style="1" customWidth="1"/>
    <col min="13557" max="13557" width="0" style="1" hidden="1" customWidth="1"/>
    <col min="13558" max="13559" width="14.33203125" style="1" customWidth="1"/>
    <col min="13560" max="13560" width="20.88671875" style="1" customWidth="1"/>
    <col min="13561" max="13561" width="14.44140625" style="1" customWidth="1"/>
    <col min="13562" max="13562" width="15" style="1" customWidth="1"/>
    <col min="13563" max="13563" width="2.6640625" style="1" customWidth="1"/>
    <col min="13564" max="13564" width="11.6640625" style="1" customWidth="1"/>
    <col min="13565" max="13565" width="11.5546875" style="1" customWidth="1"/>
    <col min="13566" max="13566" width="2.33203125" style="1" customWidth="1"/>
    <col min="13567" max="13567" width="41" style="1" customWidth="1"/>
    <col min="13568" max="13568" width="14.33203125" style="1" customWidth="1"/>
    <col min="13569" max="13570" width="11.5546875" style="1" customWidth="1"/>
    <col min="13571" max="13571" width="21.88671875" style="1" customWidth="1"/>
    <col min="13572" max="13763" width="11.44140625" style="1"/>
    <col min="13764" max="13764" width="21.88671875" style="1" customWidth="1"/>
    <col min="13765" max="13765" width="13.88671875" style="1" customWidth="1"/>
    <col min="13766" max="13766" width="38.6640625" style="1" customWidth="1"/>
    <col min="13767" max="13767" width="3" style="1" bestFit="1" customWidth="1"/>
    <col min="13768" max="13768" width="32.33203125" style="1" customWidth="1"/>
    <col min="13769" max="13769" width="46.33203125" style="1" customWidth="1"/>
    <col min="13770" max="13770" width="19" style="1" customWidth="1"/>
    <col min="13771" max="13771" width="0" style="1" hidden="1" customWidth="1"/>
    <col min="13772" max="13772" width="17.6640625" style="1" customWidth="1"/>
    <col min="13773" max="13773" width="0" style="1" hidden="1" customWidth="1"/>
    <col min="13774" max="13774" width="22.33203125" style="1" customWidth="1"/>
    <col min="13775" max="13775" width="5.33203125" style="1" customWidth="1"/>
    <col min="13776" max="13776" width="36.33203125" style="1" customWidth="1"/>
    <col min="13777" max="13777" width="5.6640625" style="1" customWidth="1"/>
    <col min="13778" max="13778" width="0" style="1" hidden="1" customWidth="1"/>
    <col min="13779" max="13779" width="20.6640625" style="1" customWidth="1"/>
    <col min="13780" max="13780" width="4.88671875" style="1" customWidth="1"/>
    <col min="13781" max="13781" width="0" style="1" hidden="1" customWidth="1"/>
    <col min="13782" max="13782" width="24.6640625" style="1" customWidth="1"/>
    <col min="13783" max="13783" width="12.33203125" style="1" customWidth="1"/>
    <col min="13784" max="13784" width="0" style="1" hidden="1" customWidth="1"/>
    <col min="13785" max="13785" width="3.44140625" style="1" customWidth="1"/>
    <col min="13786" max="13786" width="0" style="1" hidden="1" customWidth="1"/>
    <col min="13787" max="13787" width="17.6640625" style="1" customWidth="1"/>
    <col min="13788" max="13788" width="3.44140625" style="1" customWidth="1"/>
    <col min="13789" max="13789" width="0" style="1" hidden="1" customWidth="1"/>
    <col min="13790" max="13790" width="23.6640625" style="1" customWidth="1"/>
    <col min="13791" max="13791" width="10" style="1" customWidth="1"/>
    <col min="13792" max="13792" width="0" style="1" hidden="1" customWidth="1"/>
    <col min="13793" max="13794" width="14.6640625" style="1" customWidth="1"/>
    <col min="13795" max="13795" width="12.88671875" style="1" customWidth="1"/>
    <col min="13796" max="13796" width="3.33203125" style="1" customWidth="1"/>
    <col min="13797" max="13797" width="30.33203125" style="1" customWidth="1"/>
    <col min="13798" max="13798" width="5" style="1" customWidth="1"/>
    <col min="13799" max="13799" width="0" style="1" hidden="1" customWidth="1"/>
    <col min="13800" max="13800" width="14.33203125" style="1" customWidth="1"/>
    <col min="13801" max="13801" width="5.6640625" style="1" customWidth="1"/>
    <col min="13802" max="13802" width="0" style="1" hidden="1" customWidth="1"/>
    <col min="13803" max="13803" width="17.33203125" style="1" customWidth="1"/>
    <col min="13804" max="13804" width="12.6640625" style="1" customWidth="1"/>
    <col min="13805" max="13805" width="0" style="1" hidden="1" customWidth="1"/>
    <col min="13806" max="13806" width="5.33203125" style="1" customWidth="1"/>
    <col min="13807" max="13807" width="0" style="1" hidden="1" customWidth="1"/>
    <col min="13808" max="13808" width="17" style="1" customWidth="1"/>
    <col min="13809" max="13809" width="6.33203125" style="1" customWidth="1"/>
    <col min="13810" max="13810" width="0" style="1" hidden="1" customWidth="1"/>
    <col min="13811" max="13811" width="14.33203125" style="1" customWidth="1"/>
    <col min="13812" max="13812" width="7.5546875" style="1" customWidth="1"/>
    <col min="13813" max="13813" width="0" style="1" hidden="1" customWidth="1"/>
    <col min="13814" max="13815" width="14.33203125" style="1" customWidth="1"/>
    <col min="13816" max="13816" width="20.88671875" style="1" customWidth="1"/>
    <col min="13817" max="13817" width="14.44140625" style="1" customWidth="1"/>
    <col min="13818" max="13818" width="15" style="1" customWidth="1"/>
    <col min="13819" max="13819" width="2.6640625" style="1" customWidth="1"/>
    <col min="13820" max="13820" width="11.6640625" style="1" customWidth="1"/>
    <col min="13821" max="13821" width="11.5546875" style="1" customWidth="1"/>
    <col min="13822" max="13822" width="2.33203125" style="1" customWidth="1"/>
    <col min="13823" max="13823" width="41" style="1" customWidth="1"/>
    <col min="13824" max="13824" width="14.33203125" style="1" customWidth="1"/>
    <col min="13825" max="13826" width="11.5546875" style="1" customWidth="1"/>
    <col min="13827" max="13827" width="21.88671875" style="1" customWidth="1"/>
    <col min="13828" max="14019" width="11.44140625" style="1"/>
    <col min="14020" max="14020" width="21.88671875" style="1" customWidth="1"/>
    <col min="14021" max="14021" width="13.88671875" style="1" customWidth="1"/>
    <col min="14022" max="14022" width="38.6640625" style="1" customWidth="1"/>
    <col min="14023" max="14023" width="3" style="1" bestFit="1" customWidth="1"/>
    <col min="14024" max="14024" width="32.33203125" style="1" customWidth="1"/>
    <col min="14025" max="14025" width="46.33203125" style="1" customWidth="1"/>
    <col min="14026" max="14026" width="19" style="1" customWidth="1"/>
    <col min="14027" max="14027" width="0" style="1" hidden="1" customWidth="1"/>
    <col min="14028" max="14028" width="17.6640625" style="1" customWidth="1"/>
    <col min="14029" max="14029" width="0" style="1" hidden="1" customWidth="1"/>
    <col min="14030" max="14030" width="22.33203125" style="1" customWidth="1"/>
    <col min="14031" max="14031" width="5.33203125" style="1" customWidth="1"/>
    <col min="14032" max="14032" width="36.33203125" style="1" customWidth="1"/>
    <col min="14033" max="14033" width="5.6640625" style="1" customWidth="1"/>
    <col min="14034" max="14034" width="0" style="1" hidden="1" customWidth="1"/>
    <col min="14035" max="14035" width="20.6640625" style="1" customWidth="1"/>
    <col min="14036" max="14036" width="4.88671875" style="1" customWidth="1"/>
    <col min="14037" max="14037" width="0" style="1" hidden="1" customWidth="1"/>
    <col min="14038" max="14038" width="24.6640625" style="1" customWidth="1"/>
    <col min="14039" max="14039" width="12.33203125" style="1" customWidth="1"/>
    <col min="14040" max="14040" width="0" style="1" hidden="1" customWidth="1"/>
    <col min="14041" max="14041" width="3.44140625" style="1" customWidth="1"/>
    <col min="14042" max="14042" width="0" style="1" hidden="1" customWidth="1"/>
    <col min="14043" max="14043" width="17.6640625" style="1" customWidth="1"/>
    <col min="14044" max="14044" width="3.44140625" style="1" customWidth="1"/>
    <col min="14045" max="14045" width="0" style="1" hidden="1" customWidth="1"/>
    <col min="14046" max="14046" width="23.6640625" style="1" customWidth="1"/>
    <col min="14047" max="14047" width="10" style="1" customWidth="1"/>
    <col min="14048" max="14048" width="0" style="1" hidden="1" customWidth="1"/>
    <col min="14049" max="14050" width="14.6640625" style="1" customWidth="1"/>
    <col min="14051" max="14051" width="12.88671875" style="1" customWidth="1"/>
    <col min="14052" max="14052" width="3.33203125" style="1" customWidth="1"/>
    <col min="14053" max="14053" width="30.33203125" style="1" customWidth="1"/>
    <col min="14054" max="14054" width="5" style="1" customWidth="1"/>
    <col min="14055" max="14055" width="0" style="1" hidden="1" customWidth="1"/>
    <col min="14056" max="14056" width="14.33203125" style="1" customWidth="1"/>
    <col min="14057" max="14057" width="5.6640625" style="1" customWidth="1"/>
    <col min="14058" max="14058" width="0" style="1" hidden="1" customWidth="1"/>
    <col min="14059" max="14059" width="17.33203125" style="1" customWidth="1"/>
    <col min="14060" max="14060" width="12.6640625" style="1" customWidth="1"/>
    <col min="14061" max="14061" width="0" style="1" hidden="1" customWidth="1"/>
    <col min="14062" max="14062" width="5.33203125" style="1" customWidth="1"/>
    <col min="14063" max="14063" width="0" style="1" hidden="1" customWidth="1"/>
    <col min="14064" max="14064" width="17" style="1" customWidth="1"/>
    <col min="14065" max="14065" width="6.33203125" style="1" customWidth="1"/>
    <col min="14066" max="14066" width="0" style="1" hidden="1" customWidth="1"/>
    <col min="14067" max="14067" width="14.33203125" style="1" customWidth="1"/>
    <col min="14068" max="14068" width="7.5546875" style="1" customWidth="1"/>
    <col min="14069" max="14069" width="0" style="1" hidden="1" customWidth="1"/>
    <col min="14070" max="14071" width="14.33203125" style="1" customWidth="1"/>
    <col min="14072" max="14072" width="20.88671875" style="1" customWidth="1"/>
    <col min="14073" max="14073" width="14.44140625" style="1" customWidth="1"/>
    <col min="14074" max="14074" width="15" style="1" customWidth="1"/>
    <col min="14075" max="14075" width="2.6640625" style="1" customWidth="1"/>
    <col min="14076" max="14076" width="11.6640625" style="1" customWidth="1"/>
    <col min="14077" max="14077" width="11.5546875" style="1" customWidth="1"/>
    <col min="14078" max="14078" width="2.33203125" style="1" customWidth="1"/>
    <col min="14079" max="14079" width="41" style="1" customWidth="1"/>
    <col min="14080" max="14080" width="14.33203125" style="1" customWidth="1"/>
    <col min="14081" max="14082" width="11.5546875" style="1" customWidth="1"/>
    <col min="14083" max="14083" width="21.88671875" style="1" customWidth="1"/>
    <col min="14084" max="14275" width="11.44140625" style="1"/>
    <col min="14276" max="14276" width="21.88671875" style="1" customWidth="1"/>
    <col min="14277" max="14277" width="13.88671875" style="1" customWidth="1"/>
    <col min="14278" max="14278" width="38.6640625" style="1" customWidth="1"/>
    <col min="14279" max="14279" width="3" style="1" bestFit="1" customWidth="1"/>
    <col min="14280" max="14280" width="32.33203125" style="1" customWidth="1"/>
    <col min="14281" max="14281" width="46.33203125" style="1" customWidth="1"/>
    <col min="14282" max="14282" width="19" style="1" customWidth="1"/>
    <col min="14283" max="14283" width="0" style="1" hidden="1" customWidth="1"/>
    <col min="14284" max="14284" width="17.6640625" style="1" customWidth="1"/>
    <col min="14285" max="14285" width="0" style="1" hidden="1" customWidth="1"/>
    <col min="14286" max="14286" width="22.33203125" style="1" customWidth="1"/>
    <col min="14287" max="14287" width="5.33203125" style="1" customWidth="1"/>
    <col min="14288" max="14288" width="36.33203125" style="1" customWidth="1"/>
    <col min="14289" max="14289" width="5.6640625" style="1" customWidth="1"/>
    <col min="14290" max="14290" width="0" style="1" hidden="1" customWidth="1"/>
    <col min="14291" max="14291" width="20.6640625" style="1" customWidth="1"/>
    <col min="14292" max="14292" width="4.88671875" style="1" customWidth="1"/>
    <col min="14293" max="14293" width="0" style="1" hidden="1" customWidth="1"/>
    <col min="14294" max="14294" width="24.6640625" style="1" customWidth="1"/>
    <col min="14295" max="14295" width="12.33203125" style="1" customWidth="1"/>
    <col min="14296" max="14296" width="0" style="1" hidden="1" customWidth="1"/>
    <col min="14297" max="14297" width="3.44140625" style="1" customWidth="1"/>
    <col min="14298" max="14298" width="0" style="1" hidden="1" customWidth="1"/>
    <col min="14299" max="14299" width="17.6640625" style="1" customWidth="1"/>
    <col min="14300" max="14300" width="3.44140625" style="1" customWidth="1"/>
    <col min="14301" max="14301" width="0" style="1" hidden="1" customWidth="1"/>
    <col min="14302" max="14302" width="23.6640625" style="1" customWidth="1"/>
    <col min="14303" max="14303" width="10" style="1" customWidth="1"/>
    <col min="14304" max="14304" width="0" style="1" hidden="1" customWidth="1"/>
    <col min="14305" max="14306" width="14.6640625" style="1" customWidth="1"/>
    <col min="14307" max="14307" width="12.88671875" style="1" customWidth="1"/>
    <col min="14308" max="14308" width="3.33203125" style="1" customWidth="1"/>
    <col min="14309" max="14309" width="30.33203125" style="1" customWidth="1"/>
    <col min="14310" max="14310" width="5" style="1" customWidth="1"/>
    <col min="14311" max="14311" width="0" style="1" hidden="1" customWidth="1"/>
    <col min="14312" max="14312" width="14.33203125" style="1" customWidth="1"/>
    <col min="14313" max="14313" width="5.6640625" style="1" customWidth="1"/>
    <col min="14314" max="14314" width="0" style="1" hidden="1" customWidth="1"/>
    <col min="14315" max="14315" width="17.33203125" style="1" customWidth="1"/>
    <col min="14316" max="14316" width="12.6640625" style="1" customWidth="1"/>
    <col min="14317" max="14317" width="0" style="1" hidden="1" customWidth="1"/>
    <col min="14318" max="14318" width="5.33203125" style="1" customWidth="1"/>
    <col min="14319" max="14319" width="0" style="1" hidden="1" customWidth="1"/>
    <col min="14320" max="14320" width="17" style="1" customWidth="1"/>
    <col min="14321" max="14321" width="6.33203125" style="1" customWidth="1"/>
    <col min="14322" max="14322" width="0" style="1" hidden="1" customWidth="1"/>
    <col min="14323" max="14323" width="14.33203125" style="1" customWidth="1"/>
    <col min="14324" max="14324" width="7.5546875" style="1" customWidth="1"/>
    <col min="14325" max="14325" width="0" style="1" hidden="1" customWidth="1"/>
    <col min="14326" max="14327" width="14.33203125" style="1" customWidth="1"/>
    <col min="14328" max="14328" width="20.88671875" style="1" customWidth="1"/>
    <col min="14329" max="14329" width="14.44140625" style="1" customWidth="1"/>
    <col min="14330" max="14330" width="15" style="1" customWidth="1"/>
    <col min="14331" max="14331" width="2.6640625" style="1" customWidth="1"/>
    <col min="14332" max="14332" width="11.6640625" style="1" customWidth="1"/>
    <col min="14333" max="14333" width="11.5546875" style="1" customWidth="1"/>
    <col min="14334" max="14334" width="2.33203125" style="1" customWidth="1"/>
    <col min="14335" max="14335" width="41" style="1" customWidth="1"/>
    <col min="14336" max="14336" width="14.33203125" style="1" customWidth="1"/>
    <col min="14337" max="14338" width="11.5546875" style="1" customWidth="1"/>
    <col min="14339" max="14339" width="21.88671875" style="1" customWidth="1"/>
    <col min="14340" max="14531" width="11.44140625" style="1"/>
    <col min="14532" max="14532" width="21.88671875" style="1" customWidth="1"/>
    <col min="14533" max="14533" width="13.88671875" style="1" customWidth="1"/>
    <col min="14534" max="14534" width="38.6640625" style="1" customWidth="1"/>
    <col min="14535" max="14535" width="3" style="1" bestFit="1" customWidth="1"/>
    <col min="14536" max="14536" width="32.33203125" style="1" customWidth="1"/>
    <col min="14537" max="14537" width="46.33203125" style="1" customWidth="1"/>
    <col min="14538" max="14538" width="19" style="1" customWidth="1"/>
    <col min="14539" max="14539" width="0" style="1" hidden="1" customWidth="1"/>
    <col min="14540" max="14540" width="17.6640625" style="1" customWidth="1"/>
    <col min="14541" max="14541" width="0" style="1" hidden="1" customWidth="1"/>
    <col min="14542" max="14542" width="22.33203125" style="1" customWidth="1"/>
    <col min="14543" max="14543" width="5.33203125" style="1" customWidth="1"/>
    <col min="14544" max="14544" width="36.33203125" style="1" customWidth="1"/>
    <col min="14545" max="14545" width="5.6640625" style="1" customWidth="1"/>
    <col min="14546" max="14546" width="0" style="1" hidden="1" customWidth="1"/>
    <col min="14547" max="14547" width="20.6640625" style="1" customWidth="1"/>
    <col min="14548" max="14548" width="4.88671875" style="1" customWidth="1"/>
    <col min="14549" max="14549" width="0" style="1" hidden="1" customWidth="1"/>
    <col min="14550" max="14550" width="24.6640625" style="1" customWidth="1"/>
    <col min="14551" max="14551" width="12.33203125" style="1" customWidth="1"/>
    <col min="14552" max="14552" width="0" style="1" hidden="1" customWidth="1"/>
    <col min="14553" max="14553" width="3.44140625" style="1" customWidth="1"/>
    <col min="14554" max="14554" width="0" style="1" hidden="1" customWidth="1"/>
    <col min="14555" max="14555" width="17.6640625" style="1" customWidth="1"/>
    <col min="14556" max="14556" width="3.44140625" style="1" customWidth="1"/>
    <col min="14557" max="14557" width="0" style="1" hidden="1" customWidth="1"/>
    <col min="14558" max="14558" width="23.6640625" style="1" customWidth="1"/>
    <col min="14559" max="14559" width="10" style="1" customWidth="1"/>
    <col min="14560" max="14560" width="0" style="1" hidden="1" customWidth="1"/>
    <col min="14561" max="14562" width="14.6640625" style="1" customWidth="1"/>
    <col min="14563" max="14563" width="12.88671875" style="1" customWidth="1"/>
    <col min="14564" max="14564" width="3.33203125" style="1" customWidth="1"/>
    <col min="14565" max="14565" width="30.33203125" style="1" customWidth="1"/>
    <col min="14566" max="14566" width="5" style="1" customWidth="1"/>
    <col min="14567" max="14567" width="0" style="1" hidden="1" customWidth="1"/>
    <col min="14568" max="14568" width="14.33203125" style="1" customWidth="1"/>
    <col min="14569" max="14569" width="5.6640625" style="1" customWidth="1"/>
    <col min="14570" max="14570" width="0" style="1" hidden="1" customWidth="1"/>
    <col min="14571" max="14571" width="17.33203125" style="1" customWidth="1"/>
    <col min="14572" max="14572" width="12.6640625" style="1" customWidth="1"/>
    <col min="14573" max="14573" width="0" style="1" hidden="1" customWidth="1"/>
    <col min="14574" max="14574" width="5.33203125" style="1" customWidth="1"/>
    <col min="14575" max="14575" width="0" style="1" hidden="1" customWidth="1"/>
    <col min="14576" max="14576" width="17" style="1" customWidth="1"/>
    <col min="14577" max="14577" width="6.33203125" style="1" customWidth="1"/>
    <col min="14578" max="14578" width="0" style="1" hidden="1" customWidth="1"/>
    <col min="14579" max="14579" width="14.33203125" style="1" customWidth="1"/>
    <col min="14580" max="14580" width="7.5546875" style="1" customWidth="1"/>
    <col min="14581" max="14581" width="0" style="1" hidden="1" customWidth="1"/>
    <col min="14582" max="14583" width="14.33203125" style="1" customWidth="1"/>
    <col min="14584" max="14584" width="20.88671875" style="1" customWidth="1"/>
    <col min="14585" max="14585" width="14.44140625" style="1" customWidth="1"/>
    <col min="14586" max="14586" width="15" style="1" customWidth="1"/>
    <col min="14587" max="14587" width="2.6640625" style="1" customWidth="1"/>
    <col min="14588" max="14588" width="11.6640625" style="1" customWidth="1"/>
    <col min="14589" max="14589" width="11.5546875" style="1" customWidth="1"/>
    <col min="14590" max="14590" width="2.33203125" style="1" customWidth="1"/>
    <col min="14591" max="14591" width="41" style="1" customWidth="1"/>
    <col min="14592" max="14592" width="14.33203125" style="1" customWidth="1"/>
    <col min="14593" max="14594" width="11.5546875" style="1" customWidth="1"/>
    <col min="14595" max="14595" width="21.88671875" style="1" customWidth="1"/>
    <col min="14596" max="14787" width="11.44140625" style="1"/>
    <col min="14788" max="14788" width="21.88671875" style="1" customWidth="1"/>
    <col min="14789" max="14789" width="13.88671875" style="1" customWidth="1"/>
    <col min="14790" max="14790" width="38.6640625" style="1" customWidth="1"/>
    <col min="14791" max="14791" width="3" style="1" bestFit="1" customWidth="1"/>
    <col min="14792" max="14792" width="32.33203125" style="1" customWidth="1"/>
    <col min="14793" max="14793" width="46.33203125" style="1" customWidth="1"/>
    <col min="14794" max="14794" width="19" style="1" customWidth="1"/>
    <col min="14795" max="14795" width="0" style="1" hidden="1" customWidth="1"/>
    <col min="14796" max="14796" width="17.6640625" style="1" customWidth="1"/>
    <col min="14797" max="14797" width="0" style="1" hidden="1" customWidth="1"/>
    <col min="14798" max="14798" width="22.33203125" style="1" customWidth="1"/>
    <col min="14799" max="14799" width="5.33203125" style="1" customWidth="1"/>
    <col min="14800" max="14800" width="36.33203125" style="1" customWidth="1"/>
    <col min="14801" max="14801" width="5.6640625" style="1" customWidth="1"/>
    <col min="14802" max="14802" width="0" style="1" hidden="1" customWidth="1"/>
    <col min="14803" max="14803" width="20.6640625" style="1" customWidth="1"/>
    <col min="14804" max="14804" width="4.88671875" style="1" customWidth="1"/>
    <col min="14805" max="14805" width="0" style="1" hidden="1" customWidth="1"/>
    <col min="14806" max="14806" width="24.6640625" style="1" customWidth="1"/>
    <col min="14807" max="14807" width="12.33203125" style="1" customWidth="1"/>
    <col min="14808" max="14808" width="0" style="1" hidden="1" customWidth="1"/>
    <col min="14809" max="14809" width="3.44140625" style="1" customWidth="1"/>
    <col min="14810" max="14810" width="0" style="1" hidden="1" customWidth="1"/>
    <col min="14811" max="14811" width="17.6640625" style="1" customWidth="1"/>
    <col min="14812" max="14812" width="3.44140625" style="1" customWidth="1"/>
    <col min="14813" max="14813" width="0" style="1" hidden="1" customWidth="1"/>
    <col min="14814" max="14814" width="23.6640625" style="1" customWidth="1"/>
    <col min="14815" max="14815" width="10" style="1" customWidth="1"/>
    <col min="14816" max="14816" width="0" style="1" hidden="1" customWidth="1"/>
    <col min="14817" max="14818" width="14.6640625" style="1" customWidth="1"/>
    <col min="14819" max="14819" width="12.88671875" style="1" customWidth="1"/>
    <col min="14820" max="14820" width="3.33203125" style="1" customWidth="1"/>
    <col min="14821" max="14821" width="30.33203125" style="1" customWidth="1"/>
    <col min="14822" max="14822" width="5" style="1" customWidth="1"/>
    <col min="14823" max="14823" width="0" style="1" hidden="1" customWidth="1"/>
    <col min="14824" max="14824" width="14.33203125" style="1" customWidth="1"/>
    <col min="14825" max="14825" width="5.6640625" style="1" customWidth="1"/>
    <col min="14826" max="14826" width="0" style="1" hidden="1" customWidth="1"/>
    <col min="14827" max="14827" width="17.33203125" style="1" customWidth="1"/>
    <col min="14828" max="14828" width="12.6640625" style="1" customWidth="1"/>
    <col min="14829" max="14829" width="0" style="1" hidden="1" customWidth="1"/>
    <col min="14830" max="14830" width="5.33203125" style="1" customWidth="1"/>
    <col min="14831" max="14831" width="0" style="1" hidden="1" customWidth="1"/>
    <col min="14832" max="14832" width="17" style="1" customWidth="1"/>
    <col min="14833" max="14833" width="6.33203125" style="1" customWidth="1"/>
    <col min="14834" max="14834" width="0" style="1" hidden="1" customWidth="1"/>
    <col min="14835" max="14835" width="14.33203125" style="1" customWidth="1"/>
    <col min="14836" max="14836" width="7.5546875" style="1" customWidth="1"/>
    <col min="14837" max="14837" width="0" style="1" hidden="1" customWidth="1"/>
    <col min="14838" max="14839" width="14.33203125" style="1" customWidth="1"/>
    <col min="14840" max="14840" width="20.88671875" style="1" customWidth="1"/>
    <col min="14841" max="14841" width="14.44140625" style="1" customWidth="1"/>
    <col min="14842" max="14842" width="15" style="1" customWidth="1"/>
    <col min="14843" max="14843" width="2.6640625" style="1" customWidth="1"/>
    <col min="14844" max="14844" width="11.6640625" style="1" customWidth="1"/>
    <col min="14845" max="14845" width="11.5546875" style="1" customWidth="1"/>
    <col min="14846" max="14846" width="2.33203125" style="1" customWidth="1"/>
    <col min="14847" max="14847" width="41" style="1" customWidth="1"/>
    <col min="14848" max="14848" width="14.33203125" style="1" customWidth="1"/>
    <col min="14849" max="14850" width="11.5546875" style="1" customWidth="1"/>
    <col min="14851" max="14851" width="21.88671875" style="1" customWidth="1"/>
    <col min="14852" max="15043" width="11.44140625" style="1"/>
    <col min="15044" max="15044" width="21.88671875" style="1" customWidth="1"/>
    <col min="15045" max="15045" width="13.88671875" style="1" customWidth="1"/>
    <col min="15046" max="15046" width="38.6640625" style="1" customWidth="1"/>
    <col min="15047" max="15047" width="3" style="1" bestFit="1" customWidth="1"/>
    <col min="15048" max="15048" width="32.33203125" style="1" customWidth="1"/>
    <col min="15049" max="15049" width="46.33203125" style="1" customWidth="1"/>
    <col min="15050" max="15050" width="19" style="1" customWidth="1"/>
    <col min="15051" max="15051" width="0" style="1" hidden="1" customWidth="1"/>
    <col min="15052" max="15052" width="17.6640625" style="1" customWidth="1"/>
    <col min="15053" max="15053" width="0" style="1" hidden="1" customWidth="1"/>
    <col min="15054" max="15054" width="22.33203125" style="1" customWidth="1"/>
    <col min="15055" max="15055" width="5.33203125" style="1" customWidth="1"/>
    <col min="15056" max="15056" width="36.33203125" style="1" customWidth="1"/>
    <col min="15057" max="15057" width="5.6640625" style="1" customWidth="1"/>
    <col min="15058" max="15058" width="0" style="1" hidden="1" customWidth="1"/>
    <col min="15059" max="15059" width="20.6640625" style="1" customWidth="1"/>
    <col min="15060" max="15060" width="4.88671875" style="1" customWidth="1"/>
    <col min="15061" max="15061" width="0" style="1" hidden="1" customWidth="1"/>
    <col min="15062" max="15062" width="24.6640625" style="1" customWidth="1"/>
    <col min="15063" max="15063" width="12.33203125" style="1" customWidth="1"/>
    <col min="15064" max="15064" width="0" style="1" hidden="1" customWidth="1"/>
    <col min="15065" max="15065" width="3.44140625" style="1" customWidth="1"/>
    <col min="15066" max="15066" width="0" style="1" hidden="1" customWidth="1"/>
    <col min="15067" max="15067" width="17.6640625" style="1" customWidth="1"/>
    <col min="15068" max="15068" width="3.44140625" style="1" customWidth="1"/>
    <col min="15069" max="15069" width="0" style="1" hidden="1" customWidth="1"/>
    <col min="15070" max="15070" width="23.6640625" style="1" customWidth="1"/>
    <col min="15071" max="15071" width="10" style="1" customWidth="1"/>
    <col min="15072" max="15072" width="0" style="1" hidden="1" customWidth="1"/>
    <col min="15073" max="15074" width="14.6640625" style="1" customWidth="1"/>
    <col min="15075" max="15075" width="12.88671875" style="1" customWidth="1"/>
    <col min="15076" max="15076" width="3.33203125" style="1" customWidth="1"/>
    <col min="15077" max="15077" width="30.33203125" style="1" customWidth="1"/>
    <col min="15078" max="15078" width="5" style="1" customWidth="1"/>
    <col min="15079" max="15079" width="0" style="1" hidden="1" customWidth="1"/>
    <col min="15080" max="15080" width="14.33203125" style="1" customWidth="1"/>
    <col min="15081" max="15081" width="5.6640625" style="1" customWidth="1"/>
    <col min="15082" max="15082" width="0" style="1" hidden="1" customWidth="1"/>
    <col min="15083" max="15083" width="17.33203125" style="1" customWidth="1"/>
    <col min="15084" max="15084" width="12.6640625" style="1" customWidth="1"/>
    <col min="15085" max="15085" width="0" style="1" hidden="1" customWidth="1"/>
    <col min="15086" max="15086" width="5.33203125" style="1" customWidth="1"/>
    <col min="15087" max="15087" width="0" style="1" hidden="1" customWidth="1"/>
    <col min="15088" max="15088" width="17" style="1" customWidth="1"/>
    <col min="15089" max="15089" width="6.33203125" style="1" customWidth="1"/>
    <col min="15090" max="15090" width="0" style="1" hidden="1" customWidth="1"/>
    <col min="15091" max="15091" width="14.33203125" style="1" customWidth="1"/>
    <col min="15092" max="15092" width="7.5546875" style="1" customWidth="1"/>
    <col min="15093" max="15093" width="0" style="1" hidden="1" customWidth="1"/>
    <col min="15094" max="15095" width="14.33203125" style="1" customWidth="1"/>
    <col min="15096" max="15096" width="20.88671875" style="1" customWidth="1"/>
    <col min="15097" max="15097" width="14.44140625" style="1" customWidth="1"/>
    <col min="15098" max="15098" width="15" style="1" customWidth="1"/>
    <col min="15099" max="15099" width="2.6640625" style="1" customWidth="1"/>
    <col min="15100" max="15100" width="11.6640625" style="1" customWidth="1"/>
    <col min="15101" max="15101" width="11.5546875" style="1" customWidth="1"/>
    <col min="15102" max="15102" width="2.33203125" style="1" customWidth="1"/>
    <col min="15103" max="15103" width="41" style="1" customWidth="1"/>
    <col min="15104" max="15104" width="14.33203125" style="1" customWidth="1"/>
    <col min="15105" max="15106" width="11.5546875" style="1" customWidth="1"/>
    <col min="15107" max="15107" width="21.88671875" style="1" customWidth="1"/>
    <col min="15108" max="15299" width="11.44140625" style="1"/>
    <col min="15300" max="15300" width="21.88671875" style="1" customWidth="1"/>
    <col min="15301" max="15301" width="13.88671875" style="1" customWidth="1"/>
    <col min="15302" max="15302" width="38.6640625" style="1" customWidth="1"/>
    <col min="15303" max="15303" width="3" style="1" bestFit="1" customWidth="1"/>
    <col min="15304" max="15304" width="32.33203125" style="1" customWidth="1"/>
    <col min="15305" max="15305" width="46.33203125" style="1" customWidth="1"/>
    <col min="15306" max="15306" width="19" style="1" customWidth="1"/>
    <col min="15307" max="15307" width="0" style="1" hidden="1" customWidth="1"/>
    <col min="15308" max="15308" width="17.6640625" style="1" customWidth="1"/>
    <col min="15309" max="15309" width="0" style="1" hidden="1" customWidth="1"/>
    <col min="15310" max="15310" width="22.33203125" style="1" customWidth="1"/>
    <col min="15311" max="15311" width="5.33203125" style="1" customWidth="1"/>
    <col min="15312" max="15312" width="36.33203125" style="1" customWidth="1"/>
    <col min="15313" max="15313" width="5.6640625" style="1" customWidth="1"/>
    <col min="15314" max="15314" width="0" style="1" hidden="1" customWidth="1"/>
    <col min="15315" max="15315" width="20.6640625" style="1" customWidth="1"/>
    <col min="15316" max="15316" width="4.88671875" style="1" customWidth="1"/>
    <col min="15317" max="15317" width="0" style="1" hidden="1" customWidth="1"/>
    <col min="15318" max="15318" width="24.6640625" style="1" customWidth="1"/>
    <col min="15319" max="15319" width="12.33203125" style="1" customWidth="1"/>
    <col min="15320" max="15320" width="0" style="1" hidden="1" customWidth="1"/>
    <col min="15321" max="15321" width="3.44140625" style="1" customWidth="1"/>
    <col min="15322" max="15322" width="0" style="1" hidden="1" customWidth="1"/>
    <col min="15323" max="15323" width="17.6640625" style="1" customWidth="1"/>
    <col min="15324" max="15324" width="3.44140625" style="1" customWidth="1"/>
    <col min="15325" max="15325" width="0" style="1" hidden="1" customWidth="1"/>
    <col min="15326" max="15326" width="23.6640625" style="1" customWidth="1"/>
    <col min="15327" max="15327" width="10" style="1" customWidth="1"/>
    <col min="15328" max="15328" width="0" style="1" hidden="1" customWidth="1"/>
    <col min="15329" max="15330" width="14.6640625" style="1" customWidth="1"/>
    <col min="15331" max="15331" width="12.88671875" style="1" customWidth="1"/>
    <col min="15332" max="15332" width="3.33203125" style="1" customWidth="1"/>
    <col min="15333" max="15333" width="30.33203125" style="1" customWidth="1"/>
    <col min="15334" max="15334" width="5" style="1" customWidth="1"/>
    <col min="15335" max="15335" width="0" style="1" hidden="1" customWidth="1"/>
    <col min="15336" max="15336" width="14.33203125" style="1" customWidth="1"/>
    <col min="15337" max="15337" width="5.6640625" style="1" customWidth="1"/>
    <col min="15338" max="15338" width="0" style="1" hidden="1" customWidth="1"/>
    <col min="15339" max="15339" width="17.33203125" style="1" customWidth="1"/>
    <col min="15340" max="15340" width="12.6640625" style="1" customWidth="1"/>
    <col min="15341" max="15341" width="0" style="1" hidden="1" customWidth="1"/>
    <col min="15342" max="15342" width="5.33203125" style="1" customWidth="1"/>
    <col min="15343" max="15343" width="0" style="1" hidden="1" customWidth="1"/>
    <col min="15344" max="15344" width="17" style="1" customWidth="1"/>
    <col min="15345" max="15345" width="6.33203125" style="1" customWidth="1"/>
    <col min="15346" max="15346" width="0" style="1" hidden="1" customWidth="1"/>
    <col min="15347" max="15347" width="14.33203125" style="1" customWidth="1"/>
    <col min="15348" max="15348" width="7.5546875" style="1" customWidth="1"/>
    <col min="15349" max="15349" width="0" style="1" hidden="1" customWidth="1"/>
    <col min="15350" max="15351" width="14.33203125" style="1" customWidth="1"/>
    <col min="15352" max="15352" width="20.88671875" style="1" customWidth="1"/>
    <col min="15353" max="15353" width="14.44140625" style="1" customWidth="1"/>
    <col min="15354" max="15354" width="15" style="1" customWidth="1"/>
    <col min="15355" max="15355" width="2.6640625" style="1" customWidth="1"/>
    <col min="15356" max="15356" width="11.6640625" style="1" customWidth="1"/>
    <col min="15357" max="15357" width="11.5546875" style="1" customWidth="1"/>
    <col min="15358" max="15358" width="2.33203125" style="1" customWidth="1"/>
    <col min="15359" max="15359" width="41" style="1" customWidth="1"/>
    <col min="15360" max="15360" width="14.33203125" style="1" customWidth="1"/>
    <col min="15361" max="15362" width="11.5546875" style="1" customWidth="1"/>
    <col min="15363" max="15363" width="21.88671875" style="1" customWidth="1"/>
    <col min="15364" max="15555" width="11.44140625" style="1"/>
    <col min="15556" max="15556" width="21.88671875" style="1" customWidth="1"/>
    <col min="15557" max="15557" width="13.88671875" style="1" customWidth="1"/>
    <col min="15558" max="15558" width="38.6640625" style="1" customWidth="1"/>
    <col min="15559" max="15559" width="3" style="1" bestFit="1" customWidth="1"/>
    <col min="15560" max="15560" width="32.33203125" style="1" customWidth="1"/>
    <col min="15561" max="15561" width="46.33203125" style="1" customWidth="1"/>
    <col min="15562" max="15562" width="19" style="1" customWidth="1"/>
    <col min="15563" max="15563" width="0" style="1" hidden="1" customWidth="1"/>
    <col min="15564" max="15564" width="17.6640625" style="1" customWidth="1"/>
    <col min="15565" max="15565" width="0" style="1" hidden="1" customWidth="1"/>
    <col min="15566" max="15566" width="22.33203125" style="1" customWidth="1"/>
    <col min="15567" max="15567" width="5.33203125" style="1" customWidth="1"/>
    <col min="15568" max="15568" width="36.33203125" style="1" customWidth="1"/>
    <col min="15569" max="15569" width="5.6640625" style="1" customWidth="1"/>
    <col min="15570" max="15570" width="0" style="1" hidden="1" customWidth="1"/>
    <col min="15571" max="15571" width="20.6640625" style="1" customWidth="1"/>
    <col min="15572" max="15572" width="4.88671875" style="1" customWidth="1"/>
    <col min="15573" max="15573" width="0" style="1" hidden="1" customWidth="1"/>
    <col min="15574" max="15574" width="24.6640625" style="1" customWidth="1"/>
    <col min="15575" max="15575" width="12.33203125" style="1" customWidth="1"/>
    <col min="15576" max="15576" width="0" style="1" hidden="1" customWidth="1"/>
    <col min="15577" max="15577" width="3.44140625" style="1" customWidth="1"/>
    <col min="15578" max="15578" width="0" style="1" hidden="1" customWidth="1"/>
    <col min="15579" max="15579" width="17.6640625" style="1" customWidth="1"/>
    <col min="15580" max="15580" width="3.44140625" style="1" customWidth="1"/>
    <col min="15581" max="15581" width="0" style="1" hidden="1" customWidth="1"/>
    <col min="15582" max="15582" width="23.6640625" style="1" customWidth="1"/>
    <col min="15583" max="15583" width="10" style="1" customWidth="1"/>
    <col min="15584" max="15584" width="0" style="1" hidden="1" customWidth="1"/>
    <col min="15585" max="15586" width="14.6640625" style="1" customWidth="1"/>
    <col min="15587" max="15587" width="12.88671875" style="1" customWidth="1"/>
    <col min="15588" max="15588" width="3.33203125" style="1" customWidth="1"/>
    <col min="15589" max="15589" width="30.33203125" style="1" customWidth="1"/>
    <col min="15590" max="15590" width="5" style="1" customWidth="1"/>
    <col min="15591" max="15591" width="0" style="1" hidden="1" customWidth="1"/>
    <col min="15592" max="15592" width="14.33203125" style="1" customWidth="1"/>
    <col min="15593" max="15593" width="5.6640625" style="1" customWidth="1"/>
    <col min="15594" max="15594" width="0" style="1" hidden="1" customWidth="1"/>
    <col min="15595" max="15595" width="17.33203125" style="1" customWidth="1"/>
    <col min="15596" max="15596" width="12.6640625" style="1" customWidth="1"/>
    <col min="15597" max="15597" width="0" style="1" hidden="1" customWidth="1"/>
    <col min="15598" max="15598" width="5.33203125" style="1" customWidth="1"/>
    <col min="15599" max="15599" width="0" style="1" hidden="1" customWidth="1"/>
    <col min="15600" max="15600" width="17" style="1" customWidth="1"/>
    <col min="15601" max="15601" width="6.33203125" style="1" customWidth="1"/>
    <col min="15602" max="15602" width="0" style="1" hidden="1" customWidth="1"/>
    <col min="15603" max="15603" width="14.33203125" style="1" customWidth="1"/>
    <col min="15604" max="15604" width="7.5546875" style="1" customWidth="1"/>
    <col min="15605" max="15605" width="0" style="1" hidden="1" customWidth="1"/>
    <col min="15606" max="15607" width="14.33203125" style="1" customWidth="1"/>
    <col min="15608" max="15608" width="20.88671875" style="1" customWidth="1"/>
    <col min="15609" max="15609" width="14.44140625" style="1" customWidth="1"/>
    <col min="15610" max="15610" width="15" style="1" customWidth="1"/>
    <col min="15611" max="15611" width="2.6640625" style="1" customWidth="1"/>
    <col min="15612" max="15612" width="11.6640625" style="1" customWidth="1"/>
    <col min="15613" max="15613" width="11.5546875" style="1" customWidth="1"/>
    <col min="15614" max="15614" width="2.33203125" style="1" customWidth="1"/>
    <col min="15615" max="15615" width="41" style="1" customWidth="1"/>
    <col min="15616" max="15616" width="14.33203125" style="1" customWidth="1"/>
    <col min="15617" max="15618" width="11.5546875" style="1" customWidth="1"/>
    <col min="15619" max="15619" width="21.88671875" style="1" customWidth="1"/>
    <col min="15620" max="15811" width="11.44140625" style="1"/>
    <col min="15812" max="15812" width="21.88671875" style="1" customWidth="1"/>
    <col min="15813" max="15813" width="13.88671875" style="1" customWidth="1"/>
    <col min="15814" max="15814" width="38.6640625" style="1" customWidth="1"/>
    <col min="15815" max="15815" width="3" style="1" bestFit="1" customWidth="1"/>
    <col min="15816" max="15816" width="32.33203125" style="1" customWidth="1"/>
    <col min="15817" max="15817" width="46.33203125" style="1" customWidth="1"/>
    <col min="15818" max="15818" width="19" style="1" customWidth="1"/>
    <col min="15819" max="15819" width="0" style="1" hidden="1" customWidth="1"/>
    <col min="15820" max="15820" width="17.6640625" style="1" customWidth="1"/>
    <col min="15821" max="15821" width="0" style="1" hidden="1" customWidth="1"/>
    <col min="15822" max="15822" width="22.33203125" style="1" customWidth="1"/>
    <col min="15823" max="15823" width="5.33203125" style="1" customWidth="1"/>
    <col min="15824" max="15824" width="36.33203125" style="1" customWidth="1"/>
    <col min="15825" max="15825" width="5.6640625" style="1" customWidth="1"/>
    <col min="15826" max="15826" width="0" style="1" hidden="1" customWidth="1"/>
    <col min="15827" max="15827" width="20.6640625" style="1" customWidth="1"/>
    <col min="15828" max="15828" width="4.88671875" style="1" customWidth="1"/>
    <col min="15829" max="15829" width="0" style="1" hidden="1" customWidth="1"/>
    <col min="15830" max="15830" width="24.6640625" style="1" customWidth="1"/>
    <col min="15831" max="15831" width="12.33203125" style="1" customWidth="1"/>
    <col min="15832" max="15832" width="0" style="1" hidden="1" customWidth="1"/>
    <col min="15833" max="15833" width="3.44140625" style="1" customWidth="1"/>
    <col min="15834" max="15834" width="0" style="1" hidden="1" customWidth="1"/>
    <col min="15835" max="15835" width="17.6640625" style="1" customWidth="1"/>
    <col min="15836" max="15836" width="3.44140625" style="1" customWidth="1"/>
    <col min="15837" max="15837" width="0" style="1" hidden="1" customWidth="1"/>
    <col min="15838" max="15838" width="23.6640625" style="1" customWidth="1"/>
    <col min="15839" max="15839" width="10" style="1" customWidth="1"/>
    <col min="15840" max="15840" width="0" style="1" hidden="1" customWidth="1"/>
    <col min="15841" max="15842" width="14.6640625" style="1" customWidth="1"/>
    <col min="15843" max="15843" width="12.88671875" style="1" customWidth="1"/>
    <col min="15844" max="15844" width="3.33203125" style="1" customWidth="1"/>
    <col min="15845" max="15845" width="30.33203125" style="1" customWidth="1"/>
    <col min="15846" max="15846" width="5" style="1" customWidth="1"/>
    <col min="15847" max="15847" width="0" style="1" hidden="1" customWidth="1"/>
    <col min="15848" max="15848" width="14.33203125" style="1" customWidth="1"/>
    <col min="15849" max="15849" width="5.6640625" style="1" customWidth="1"/>
    <col min="15850" max="15850" width="0" style="1" hidden="1" customWidth="1"/>
    <col min="15851" max="15851" width="17.33203125" style="1" customWidth="1"/>
    <col min="15852" max="15852" width="12.6640625" style="1" customWidth="1"/>
    <col min="15853" max="15853" width="0" style="1" hidden="1" customWidth="1"/>
    <col min="15854" max="15854" width="5.33203125" style="1" customWidth="1"/>
    <col min="15855" max="15855" width="0" style="1" hidden="1" customWidth="1"/>
    <col min="15856" max="15856" width="17" style="1" customWidth="1"/>
    <col min="15857" max="15857" width="6.33203125" style="1" customWidth="1"/>
    <col min="15858" max="15858" width="0" style="1" hidden="1" customWidth="1"/>
    <col min="15859" max="15859" width="14.33203125" style="1" customWidth="1"/>
    <col min="15860" max="15860" width="7.5546875" style="1" customWidth="1"/>
    <col min="15861" max="15861" width="0" style="1" hidden="1" customWidth="1"/>
    <col min="15862" max="15863" width="14.33203125" style="1" customWidth="1"/>
    <col min="15864" max="15864" width="20.88671875" style="1" customWidth="1"/>
    <col min="15865" max="15865" width="14.44140625" style="1" customWidth="1"/>
    <col min="15866" max="15866" width="15" style="1" customWidth="1"/>
    <col min="15867" max="15867" width="2.6640625" style="1" customWidth="1"/>
    <col min="15868" max="15868" width="11.6640625" style="1" customWidth="1"/>
    <col min="15869" max="15869" width="11.5546875" style="1" customWidth="1"/>
    <col min="15870" max="15870" width="2.33203125" style="1" customWidth="1"/>
    <col min="15871" max="15871" width="41" style="1" customWidth="1"/>
    <col min="15872" max="15872" width="14.33203125" style="1" customWidth="1"/>
    <col min="15873" max="15874" width="11.5546875" style="1" customWidth="1"/>
    <col min="15875" max="15875" width="21.88671875" style="1" customWidth="1"/>
    <col min="15876" max="16067" width="11.44140625" style="1"/>
    <col min="16068" max="16068" width="21.88671875" style="1" customWidth="1"/>
    <col min="16069" max="16069" width="13.88671875" style="1" customWidth="1"/>
    <col min="16070" max="16070" width="38.6640625" style="1" customWidth="1"/>
    <col min="16071" max="16071" width="3" style="1" bestFit="1" customWidth="1"/>
    <col min="16072" max="16072" width="32.33203125" style="1" customWidth="1"/>
    <col min="16073" max="16073" width="46.33203125" style="1" customWidth="1"/>
    <col min="16074" max="16074" width="19" style="1" customWidth="1"/>
    <col min="16075" max="16075" width="0" style="1" hidden="1" customWidth="1"/>
    <col min="16076" max="16076" width="17.6640625" style="1" customWidth="1"/>
    <col min="16077" max="16077" width="0" style="1" hidden="1" customWidth="1"/>
    <col min="16078" max="16078" width="22.33203125" style="1" customWidth="1"/>
    <col min="16079" max="16079" width="5.33203125" style="1" customWidth="1"/>
    <col min="16080" max="16080" width="36.33203125" style="1" customWidth="1"/>
    <col min="16081" max="16081" width="5.6640625" style="1" customWidth="1"/>
    <col min="16082" max="16082" width="0" style="1" hidden="1" customWidth="1"/>
    <col min="16083" max="16083" width="20.6640625" style="1" customWidth="1"/>
    <col min="16084" max="16084" width="4.88671875" style="1" customWidth="1"/>
    <col min="16085" max="16085" width="0" style="1" hidden="1" customWidth="1"/>
    <col min="16086" max="16086" width="24.6640625" style="1" customWidth="1"/>
    <col min="16087" max="16087" width="12.33203125" style="1" customWidth="1"/>
    <col min="16088" max="16088" width="0" style="1" hidden="1" customWidth="1"/>
    <col min="16089" max="16089" width="3.44140625" style="1" customWidth="1"/>
    <col min="16090" max="16090" width="0" style="1" hidden="1" customWidth="1"/>
    <col min="16091" max="16091" width="17.6640625" style="1" customWidth="1"/>
    <col min="16092" max="16092" width="3.44140625" style="1" customWidth="1"/>
    <col min="16093" max="16093" width="0" style="1" hidden="1" customWidth="1"/>
    <col min="16094" max="16094" width="23.6640625" style="1" customWidth="1"/>
    <col min="16095" max="16095" width="10" style="1" customWidth="1"/>
    <col min="16096" max="16096" width="0" style="1" hidden="1" customWidth="1"/>
    <col min="16097" max="16098" width="14.6640625" style="1" customWidth="1"/>
    <col min="16099" max="16099" width="12.88671875" style="1" customWidth="1"/>
    <col min="16100" max="16100" width="3.33203125" style="1" customWidth="1"/>
    <col min="16101" max="16101" width="30.33203125" style="1" customWidth="1"/>
    <col min="16102" max="16102" width="5" style="1" customWidth="1"/>
    <col min="16103" max="16103" width="0" style="1" hidden="1" customWidth="1"/>
    <col min="16104" max="16104" width="14.33203125" style="1" customWidth="1"/>
    <col min="16105" max="16105" width="5.6640625" style="1" customWidth="1"/>
    <col min="16106" max="16106" width="0" style="1" hidden="1" customWidth="1"/>
    <col min="16107" max="16107" width="17.33203125" style="1" customWidth="1"/>
    <col min="16108" max="16108" width="12.6640625" style="1" customWidth="1"/>
    <col min="16109" max="16109" width="0" style="1" hidden="1" customWidth="1"/>
    <col min="16110" max="16110" width="5.33203125" style="1" customWidth="1"/>
    <col min="16111" max="16111" width="0" style="1" hidden="1" customWidth="1"/>
    <col min="16112" max="16112" width="17" style="1" customWidth="1"/>
    <col min="16113" max="16113" width="6.33203125" style="1" customWidth="1"/>
    <col min="16114" max="16114" width="0" style="1" hidden="1" customWidth="1"/>
    <col min="16115" max="16115" width="14.33203125" style="1" customWidth="1"/>
    <col min="16116" max="16116" width="7.5546875" style="1" customWidth="1"/>
    <col min="16117" max="16117" width="0" style="1" hidden="1" customWidth="1"/>
    <col min="16118" max="16119" width="14.33203125" style="1" customWidth="1"/>
    <col min="16120" max="16120" width="20.88671875" style="1" customWidth="1"/>
    <col min="16121" max="16121" width="14.44140625" style="1" customWidth="1"/>
    <col min="16122" max="16122" width="15" style="1" customWidth="1"/>
    <col min="16123" max="16123" width="2.6640625" style="1" customWidth="1"/>
    <col min="16124" max="16124" width="11.6640625" style="1" customWidth="1"/>
    <col min="16125" max="16125" width="11.5546875" style="1" customWidth="1"/>
    <col min="16126" max="16126" width="2.33203125" style="1" customWidth="1"/>
    <col min="16127" max="16127" width="41" style="1" customWidth="1"/>
    <col min="16128" max="16128" width="14.33203125" style="1" customWidth="1"/>
    <col min="16129" max="16130" width="11.5546875" style="1" customWidth="1"/>
    <col min="16131" max="16131" width="21.88671875" style="1" customWidth="1"/>
    <col min="16132" max="16325" width="11.44140625" style="1"/>
    <col min="16326" max="16384" width="11.5546875" style="1" customWidth="1"/>
  </cols>
  <sheetData>
    <row r="1" spans="1:47"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627" t="s">
        <v>1314</v>
      </c>
      <c r="AS1" s="627" t="s">
        <v>1342</v>
      </c>
    </row>
    <row r="2" spans="1:47"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row>
    <row r="3" spans="1:47"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c r="AP3" s="697" t="s">
        <v>182</v>
      </c>
      <c r="AQ3" s="691"/>
    </row>
    <row r="4" spans="1:47"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row>
    <row r="5" spans="1:47" ht="272.39999999999998" customHeight="1" x14ac:dyDescent="0.3">
      <c r="A5" s="303" t="s">
        <v>51</v>
      </c>
      <c r="B5" s="293" t="s">
        <v>46</v>
      </c>
      <c r="C5" s="293" t="s">
        <v>92</v>
      </c>
      <c r="D5" s="293" t="s">
        <v>12</v>
      </c>
      <c r="E5" s="293" t="s">
        <v>36</v>
      </c>
      <c r="F5" s="333" t="s">
        <v>1150</v>
      </c>
      <c r="G5" s="308" t="s">
        <v>1302</v>
      </c>
      <c r="H5" s="308" t="s">
        <v>1256</v>
      </c>
      <c r="I5" s="305" t="s">
        <v>1257</v>
      </c>
      <c r="J5" s="293" t="s">
        <v>78</v>
      </c>
      <c r="K5" s="293">
        <v>2</v>
      </c>
      <c r="L5" s="301">
        <f>IF(J5="Diaria",+(K5/360),IF(J5="Mensual",+(K5/12),IF(J5="Bimestral",+(K5/6),IF(J5="Trimestral",+(K5/4),IF(J5="Semestral",+(K5/2),IF(J5="Anual",+(K5/1),""))))))</f>
        <v>0.33333333333333331</v>
      </c>
      <c r="M5" s="293" t="s">
        <v>73</v>
      </c>
      <c r="N5" s="29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93" t="s">
        <v>48</v>
      </c>
      <c r="P5" s="293">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sostenido a nivel de sector administrativo, nivel departamental o municipal",80%,IF(O5="El riesgo afecta la imagen de la entidad a nivel nacional, con efecto publicitario sostenido a nivel país",100%,IF(O5="NA",0%,""))))))</f>
        <v>0.4</v>
      </c>
      <c r="Q5" s="293" t="s">
        <v>73</v>
      </c>
      <c r="R5" s="293">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88" t="s">
        <v>73</v>
      </c>
      <c r="T5" s="288" t="s">
        <v>73</v>
      </c>
      <c r="U5" s="288">
        <f>+MAX(N5,P5,R5)</f>
        <v>0.4</v>
      </c>
      <c r="V5" s="290" t="str">
        <f>IF(L5&lt;=20%,"Muy baja",IF(L5&lt;=40%,"Baja",IF(L5&lt;=60%,"Media",IF(L5&lt;=80%,"Alta",IF(L5&lt;=100%,"Muy alta",IF(L5&gt;=100%,"Muy alta",""))))))</f>
        <v>Baja</v>
      </c>
      <c r="W5" s="291">
        <f>+IFERROR(VLOOKUP(V5,[20]Fórmula!$F$1:$G$6,2,FALSE),"")</f>
        <v>0.4</v>
      </c>
      <c r="X5" s="310" t="str">
        <f>IF(U5=20%,"Leve",IF(U5=40%,"Menor",IF(U5=60%,"Moderado",IF(U5=80%,"Mayor",IF(U5=100%,"Catastrófico","")))))</f>
        <v>Menor</v>
      </c>
      <c r="Y5" s="291">
        <f>+IFERROR(VLOOKUP(X5,[20]Fórmula!$H$1:$I$6,2,FALSE),"")</f>
        <v>0.4</v>
      </c>
      <c r="Z5" s="309" t="str">
        <f>+IFERROR(VLOOKUP(V5&amp;X5,[20]Fórmula!$C$2:$D$26,2,FALSE),"")</f>
        <v>Moderado</v>
      </c>
      <c r="AA5" s="291">
        <f>IF(Z5="Bajo",25%,IF(Z5="Moderado",50%,IF(Z5="Alto",75%,IF(Z5="Extremo",100%,""))))</f>
        <v>0.5</v>
      </c>
      <c r="AB5" s="157" t="s">
        <v>1151</v>
      </c>
      <c r="AC5" s="393" t="s">
        <v>1258</v>
      </c>
      <c r="AD5" s="48" t="s">
        <v>57</v>
      </c>
      <c r="AE5" s="31">
        <f>IF(AD5="Preventivo",25%,IF(AD5="Detectivo",15%,IF(AD5="Correctivo",10%,"")))</f>
        <v>0.25</v>
      </c>
      <c r="AF5" s="305" t="s">
        <v>215</v>
      </c>
      <c r="AG5" s="31">
        <f>IF(AF5="Manual",15%,IF(AF5="Automático",25%,""))</f>
        <v>0.15</v>
      </c>
      <c r="AH5" s="31">
        <f>+AG5+AE5</f>
        <v>0.4</v>
      </c>
      <c r="AI5" s="293" t="s">
        <v>24</v>
      </c>
      <c r="AJ5" s="305" t="s">
        <v>1152</v>
      </c>
      <c r="AK5" s="305">
        <f>+AA5*AH5</f>
        <v>0.2</v>
      </c>
      <c r="AL5" s="32">
        <f>+AA5-AK5</f>
        <v>0.3</v>
      </c>
      <c r="AM5" s="299" t="str">
        <f>+IF(C5="Corrupción","Moderado",IF(AL5&lt;=25%,"Bajo",IF(AL5&lt;=50%,"Moderado",IF(AL5&lt;=75%,"Alto",IF(AL5&gt;75%,"Extremo","")))))</f>
        <v>Moderado</v>
      </c>
      <c r="AN5" s="300" t="s">
        <v>59</v>
      </c>
      <c r="AO5" s="134">
        <v>1</v>
      </c>
      <c r="AP5" s="33" t="s">
        <v>1219</v>
      </c>
      <c r="AQ5" s="296" t="s">
        <v>1153</v>
      </c>
    </row>
    <row r="6" spans="1:47" ht="238.2" customHeight="1" thickBot="1" x14ac:dyDescent="0.35">
      <c r="A6" s="318" t="s">
        <v>51</v>
      </c>
      <c r="B6" s="283" t="s">
        <v>46</v>
      </c>
      <c r="C6" s="283" t="s">
        <v>58</v>
      </c>
      <c r="D6" s="283" t="s">
        <v>79</v>
      </c>
      <c r="E6" s="283" t="s">
        <v>36</v>
      </c>
      <c r="F6" s="155" t="s">
        <v>532</v>
      </c>
      <c r="G6" s="360" t="s">
        <v>500</v>
      </c>
      <c r="H6" s="360" t="s">
        <v>1154</v>
      </c>
      <c r="I6" s="319" t="s">
        <v>1233</v>
      </c>
      <c r="J6" s="283" t="s">
        <v>33</v>
      </c>
      <c r="K6" s="283">
        <v>0</v>
      </c>
      <c r="L6" s="286">
        <f>IF(J6="Diaria",+(K6/360),IF(J6="Mensual",+(K6/12),IF(J6="Bimestral",+(K6/6),IF(J6="Trimestral",+(K6/4),IF(J6="Semestral",+(K6/2),IF(J6="Anual",+(K6/1),""))))))</f>
        <v>0</v>
      </c>
      <c r="M6" s="283" t="s">
        <v>73</v>
      </c>
      <c r="N6" s="283">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283" t="s">
        <v>76</v>
      </c>
      <c r="P6" s="293">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sostenido a nivel de sector administrativo, nivel departamental o municipal",80%,IF(O6="El riesgo afecta la imagen de la entidad a nivel nacional, con efecto publicitario sostenido a nivel país",100%,IF(O6="NA",0%,""))))))</f>
        <v>0.8</v>
      </c>
      <c r="Q6" s="283" t="s">
        <v>73</v>
      </c>
      <c r="R6" s="283">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79" t="s">
        <v>73</v>
      </c>
      <c r="T6" s="279" t="s">
        <v>73</v>
      </c>
      <c r="U6" s="279">
        <f>+MAX(N6,P6,R6)</f>
        <v>0.8</v>
      </c>
      <c r="V6" s="317" t="str">
        <f>IF(L6&lt;=20%,"Muy baja",IF(L6&lt;=40%,"Baja",IF(L6&lt;=60%,"Media",IF(L6&lt;=80%,"Alta",IF(L6&lt;=100%,"Muy alta",IF(L6&gt;=100%,"Muy alta",""))))))</f>
        <v>Muy baja</v>
      </c>
      <c r="W6" s="272">
        <f>+IFERROR(VLOOKUP(V6,[20]Fórmula!$F$1:$G$6,2,FALSE),"")</f>
        <v>0.2</v>
      </c>
      <c r="X6" s="131" t="str">
        <f>IF(U6=20%,"Leve",IF(U6=40%,"Menor",IF(U6=60%,"Moderado",IF(U6=80%,"Mayor",IF(U6=100%,"Catastrófico","")))))</f>
        <v>Mayor</v>
      </c>
      <c r="Y6" s="272">
        <f>+IFERROR(VLOOKUP(X6,[20]Fórmula!$H$1:$I$6,2,FALSE),"")</f>
        <v>0.8</v>
      </c>
      <c r="Z6" s="132" t="str">
        <f>+IFERROR(VLOOKUP(V6&amp;X6,[20]Fórmula!$C$2:$D$26,2,FALSE),"")</f>
        <v>Alto</v>
      </c>
      <c r="AA6" s="272">
        <f>IF(Z6="Bajo",25%,IF(Z6="Moderado",50%,IF(Z6="Alto",75%,IF(Z6="Extremo",100%,""))))</f>
        <v>0.75</v>
      </c>
      <c r="AB6" s="157" t="s">
        <v>1155</v>
      </c>
      <c r="AC6" s="394" t="s">
        <v>1234</v>
      </c>
      <c r="AD6" s="28" t="s">
        <v>22</v>
      </c>
      <c r="AE6" s="37">
        <f>IF(AD6="Preventivo",25%,IF(AD6="Detectivo",15%,IF(AD6="Correctivo",10%,"")))</f>
        <v>0.1</v>
      </c>
      <c r="AF6" s="319" t="s">
        <v>215</v>
      </c>
      <c r="AG6" s="37">
        <f>IF(AF6="Manual",15%,IF(AF6="Automático",25%,""))</f>
        <v>0.15</v>
      </c>
      <c r="AH6" s="37">
        <f>+AG6+AE6</f>
        <v>0.25</v>
      </c>
      <c r="AI6" s="283" t="s">
        <v>24</v>
      </c>
      <c r="AJ6" s="305" t="s">
        <v>1156</v>
      </c>
      <c r="AK6" s="319">
        <f>+AH6*AA6</f>
        <v>0.1875</v>
      </c>
      <c r="AL6" s="366">
        <f>+AA6-AK6</f>
        <v>0.5625</v>
      </c>
      <c r="AM6" s="133" t="str">
        <f>+IF(C6="Corrupción","Alto",IF(AL6&lt;=25%,"Bajo",IF(AL6&lt;=50%,"Moderado",IF(AL6&lt;=75%,"Alto",IF(AL6&gt;75%,"Extremo","")))))</f>
        <v>Alto</v>
      </c>
      <c r="AN6" s="316" t="s">
        <v>59</v>
      </c>
      <c r="AO6" s="136">
        <v>1</v>
      </c>
      <c r="AP6" s="13" t="s">
        <v>1157</v>
      </c>
      <c r="AQ6" s="296" t="s">
        <v>1153</v>
      </c>
    </row>
    <row r="7" spans="1:47" ht="279" customHeight="1" thickBot="1" x14ac:dyDescent="0.35">
      <c r="A7" s="303" t="s">
        <v>51</v>
      </c>
      <c r="B7" s="293" t="s">
        <v>46</v>
      </c>
      <c r="C7" s="293" t="s">
        <v>92</v>
      </c>
      <c r="D7" s="293" t="s">
        <v>12</v>
      </c>
      <c r="E7" s="293" t="s">
        <v>36</v>
      </c>
      <c r="F7" s="333" t="s">
        <v>1235</v>
      </c>
      <c r="G7" s="308" t="s">
        <v>1303</v>
      </c>
      <c r="H7" s="308" t="s">
        <v>1158</v>
      </c>
      <c r="I7" s="305" t="s">
        <v>1159</v>
      </c>
      <c r="J7" s="293" t="s">
        <v>33</v>
      </c>
      <c r="K7" s="293">
        <v>0</v>
      </c>
      <c r="L7" s="301">
        <f>IF(J7="Diaria",+(K7/360),IF(J7="Mensual",+(K7/12),IF(J7="Bimestral",+(K7/6),IF(J7="Trimestral",+(K7/4),IF(J7="Semestral",+(K7/2),IF(J7="Anual",+(K7/1),""))))))</f>
        <v>0</v>
      </c>
      <c r="M7" s="293" t="s">
        <v>73</v>
      </c>
      <c r="N7" s="293">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293" t="s">
        <v>31</v>
      </c>
      <c r="P7" s="293">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sostenido a nivel de sector administrativo, nivel departamental o municipal",80%,IF(O7="El riesgo afecta la imagen de la entidad a nivel nacional, con efecto publicitario sostenido a nivel país",100%,IF(O7="NA",0%,""))))))</f>
        <v>0.2</v>
      </c>
      <c r="Q7" s="293" t="s">
        <v>73</v>
      </c>
      <c r="R7" s="293">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288" t="s">
        <v>73</v>
      </c>
      <c r="T7" s="288" t="s">
        <v>73</v>
      </c>
      <c r="U7" s="288">
        <f>+MAX(N7,P7,R7)</f>
        <v>0.2</v>
      </c>
      <c r="V7" s="290" t="str">
        <f>IF(L7&lt;=20%,"Muy baja",IF(L7&lt;=40%,"Baja",IF(L7&lt;=60%,"Media",IF(L7&lt;=80%,"Alta",IF(L7&lt;=100%,"Muy alta",IF(L7&gt;=100%,"Muy alta",""))))))</f>
        <v>Muy baja</v>
      </c>
      <c r="W7" s="291">
        <f>+IFERROR(VLOOKUP(V7,[20]Fórmula!$F$1:$G$6,2,FALSE),"")</f>
        <v>0.2</v>
      </c>
      <c r="X7" s="310" t="str">
        <f>IF(U7=20%,"Leve",IF(U7=40%,"Menor",IF(U7=60%,"Moderado",IF(U7=80%,"Mayor",IF(U7=100%,"Catastrófico","")))))</f>
        <v>Leve</v>
      </c>
      <c r="Y7" s="291">
        <f>+IFERROR(VLOOKUP(X7,[20]Fórmula!$H$1:$I$6,2,FALSE),"")</f>
        <v>0.2</v>
      </c>
      <c r="Z7" s="309" t="str">
        <f>+IFERROR(VLOOKUP(V7&amp;X7,[20]Fórmula!$C$2:$D$26,2,FALSE),"")</f>
        <v>Bajo</v>
      </c>
      <c r="AA7" s="291">
        <f>IF(Z7="Bajo",25%,IF(Z7="Moderado",50%,IF(Z7="Alto",75%,IF(Z7="Extremo",100%,""))))</f>
        <v>0.25</v>
      </c>
      <c r="AB7" s="157" t="s">
        <v>1160</v>
      </c>
      <c r="AC7" s="393" t="s">
        <v>1161</v>
      </c>
      <c r="AD7" s="48" t="s">
        <v>57</v>
      </c>
      <c r="AE7" s="31">
        <f>IF(AD7="Preventivo",25%,IF(AD7="Detectivo",15%,IF(AD7="Correctivo",10%,"")))</f>
        <v>0.25</v>
      </c>
      <c r="AF7" s="305" t="s">
        <v>215</v>
      </c>
      <c r="AG7" s="31">
        <f>IF(AF7="Manual",15%,IF(AF7="Automático",25%,""))</f>
        <v>0.15</v>
      </c>
      <c r="AH7" s="31">
        <f>+AG7+AE7</f>
        <v>0.4</v>
      </c>
      <c r="AI7" s="293" t="s">
        <v>24</v>
      </c>
      <c r="AJ7" s="305" t="s">
        <v>1162</v>
      </c>
      <c r="AK7" s="305">
        <f>+AA7*AH7</f>
        <v>0.1</v>
      </c>
      <c r="AL7" s="32">
        <f>+AA7-AK7</f>
        <v>0.15</v>
      </c>
      <c r="AM7" s="299" t="str">
        <f>+IF(C7="Corrupción","Moderado",IF(AL7&lt;=25%,"Bajo",IF(AL7&lt;=50%,"Moderado",IF(AL7&lt;=75%,"Alto",IF(AL7&gt;75%,"Extremo","")))))</f>
        <v>Bajo</v>
      </c>
      <c r="AN7" s="300" t="s">
        <v>59</v>
      </c>
      <c r="AO7" s="134">
        <v>1</v>
      </c>
      <c r="AP7" s="33" t="s">
        <v>1163</v>
      </c>
      <c r="AQ7" s="296" t="s">
        <v>1153</v>
      </c>
    </row>
    <row r="8" spans="1:47" ht="331.8" thickBot="1" x14ac:dyDescent="0.35">
      <c r="A8" s="302" t="s">
        <v>217</v>
      </c>
      <c r="B8" s="348" t="s">
        <v>46</v>
      </c>
      <c r="C8" s="282" t="s">
        <v>92</v>
      </c>
      <c r="D8" s="282" t="s">
        <v>79</v>
      </c>
      <c r="E8" s="282" t="s">
        <v>36</v>
      </c>
      <c r="F8" s="253" t="s">
        <v>596</v>
      </c>
      <c r="G8" s="308" t="s">
        <v>597</v>
      </c>
      <c r="H8" s="308" t="s">
        <v>1220</v>
      </c>
      <c r="I8" s="304" t="s">
        <v>1259</v>
      </c>
      <c r="J8" s="282" t="s">
        <v>66</v>
      </c>
      <c r="K8" s="282">
        <v>1</v>
      </c>
      <c r="L8" s="285">
        <v>2.7777777777777779E-3</v>
      </c>
      <c r="M8" s="282" t="s">
        <v>304</v>
      </c>
      <c r="N8" s="282" t="str">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
      </c>
      <c r="O8" s="282" t="s">
        <v>64</v>
      </c>
      <c r="P8" s="282">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0.6</v>
      </c>
      <c r="Q8" s="282" t="s">
        <v>73</v>
      </c>
      <c r="R8" s="282">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278" t="s">
        <v>60</v>
      </c>
      <c r="T8" s="278" t="s">
        <v>45</v>
      </c>
      <c r="U8" s="278">
        <f>+MAX(N8,P8,R8)</f>
        <v>0.6</v>
      </c>
      <c r="V8" s="289" t="str">
        <f>IF(L8&lt;=20%,"Muy baja",IF(L8&lt;=40%,"Baja",IF(L8&lt;=60%,"Media",IF(L8&lt;=80%,"Alta",IF(L8&lt;=100%,"Muy alta",IF(L8&gt;=100%,"Muy alta",""))))))</f>
        <v>Muy baja</v>
      </c>
      <c r="W8" s="271">
        <f>+IFERROR(VLOOKUP(V8,Fórmula!$F$1:$G$6,2,FALSE),"")</f>
        <v>0.2</v>
      </c>
      <c r="X8" s="280" t="str">
        <f>IF(U8=20%,"Leve",IF(U8=40%,"Menor",IF(U8=60%,"Moderado",IF(U8=80%,"Mayor",IF(U8=100%,"Catastrófico","")))))</f>
        <v>Moderado</v>
      </c>
      <c r="Y8" s="297" t="s">
        <v>56</v>
      </c>
      <c r="Z8" s="275" t="str">
        <f>+IFERROR(VLOOKUP(V8&amp;X8,Fórmula!$C$2:$D$26,2,FALSE),"")</f>
        <v>Moderado</v>
      </c>
      <c r="AA8" s="297" t="s">
        <v>56</v>
      </c>
      <c r="AB8" s="553" t="s">
        <v>600</v>
      </c>
      <c r="AC8" s="57" t="s">
        <v>1205</v>
      </c>
      <c r="AD8" s="49" t="s">
        <v>57</v>
      </c>
      <c r="AE8" s="257">
        <f t="shared" ref="AE8:AE12" si="0">IF(AD8="Preventivo",25%,IF(AD8="Detectivo",15%,IF(AD8="Correctivo",10%,"")))</f>
        <v>0.25</v>
      </c>
      <c r="AF8" s="72" t="s">
        <v>215</v>
      </c>
      <c r="AG8" s="257">
        <f t="shared" ref="AG8:AG12" si="1">IF(AF8="Manual",15%,IF(AF8="Automático",25%,""))</f>
        <v>0.15</v>
      </c>
      <c r="AH8" s="257">
        <f t="shared" ref="AH8:AH12" si="2">+AG8+AE8</f>
        <v>0.4</v>
      </c>
      <c r="AI8" s="304" t="s">
        <v>24</v>
      </c>
      <c r="AJ8" s="304" t="s">
        <v>640</v>
      </c>
      <c r="AK8" s="282" t="s">
        <v>24</v>
      </c>
      <c r="AL8" s="365">
        <v>0.3</v>
      </c>
      <c r="AM8" s="420" t="s">
        <v>56</v>
      </c>
      <c r="AN8" s="414" t="s">
        <v>59</v>
      </c>
      <c r="AO8" s="421">
        <v>1</v>
      </c>
      <c r="AP8" s="287" t="s">
        <v>1164</v>
      </c>
      <c r="AQ8" s="30" t="s">
        <v>163</v>
      </c>
    </row>
    <row r="9" spans="1:47" ht="248.25" customHeight="1" thickBot="1" x14ac:dyDescent="0.35">
      <c r="A9" s="804" t="s">
        <v>51</v>
      </c>
      <c r="B9" s="786" t="s">
        <v>46</v>
      </c>
      <c r="C9" s="786"/>
      <c r="D9" s="786" t="s">
        <v>642</v>
      </c>
      <c r="E9" s="786" t="s">
        <v>80</v>
      </c>
      <c r="F9" s="253" t="s">
        <v>1165</v>
      </c>
      <c r="G9" s="1086" t="s">
        <v>1166</v>
      </c>
      <c r="H9" s="1097" t="s">
        <v>1167</v>
      </c>
      <c r="I9" s="962" t="s">
        <v>1168</v>
      </c>
      <c r="J9" s="786" t="s">
        <v>33</v>
      </c>
      <c r="K9" s="786">
        <v>0</v>
      </c>
      <c r="L9" s="829">
        <f t="shared" ref="L9" si="3">IF(J9="Diaria",+(K9/360),IF(J9="Mensual",+(K9/12),IF(J9="Bimestral",+(K9/6),IF(J9="Trimestral",+(K9/4),IF(J9="Semestral",+(K9/2),IF(J9="Anual",+(K9/1),""))))))</f>
        <v>0</v>
      </c>
      <c r="M9" s="825" t="s">
        <v>73</v>
      </c>
      <c r="N9" s="282">
        <f t="shared" ref="N9:N12" si="4">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825" t="s">
        <v>64</v>
      </c>
      <c r="P9" s="282">
        <f t="shared" ref="P9:P12" si="5">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825" t="s">
        <v>73</v>
      </c>
      <c r="R9" s="282">
        <f t="shared" ref="R9:R11" si="6">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92" t="s">
        <v>72</v>
      </c>
      <c r="T9" s="792" t="s">
        <v>28</v>
      </c>
      <c r="U9" s="278">
        <f t="shared" ref="U9:U11" si="7">+MAX(N9,P9,R9)</f>
        <v>0.6</v>
      </c>
      <c r="V9" s="816" t="str">
        <f t="shared" ref="V9" si="8">IF(L9&lt;=20%,"Muy baja",IF(L9&lt;=40%,"Baja",IF(L9&lt;=60%,"Media",IF(L9&lt;=80%,"Alta",IF(L9&lt;=100%,"Muy alta",IF(L9&gt;=100%,"Muy alta",""))))))</f>
        <v>Muy baja</v>
      </c>
      <c r="W9" s="449">
        <f>+IFERROR(VLOOKUP(V9,[6]Fórmula!$F$1:$G$6,2,FALSE),"")</f>
        <v>0.2</v>
      </c>
      <c r="X9" s="816" t="str">
        <f t="shared" ref="X9" si="9">IF(U9=20%,"Leve",IF(U9=40%,"Menor",IF(U9=60%,"Moderado",IF(U9=80%,"Mayor",IF(U9=100%,"Catastrófico","")))))</f>
        <v>Moderado</v>
      </c>
      <c r="Y9" s="449">
        <f>+IFERROR(VLOOKUP(X9,[6]Fórmula!$H$1:$I$6,2,FALSE),"")</f>
        <v>0.6</v>
      </c>
      <c r="Z9" s="818" t="str">
        <f>+IFERROR(VLOOKUP(V9&amp;X9,[6]Fórmula!$C$2:$D$26,2,FALSE),"")</f>
        <v>Moderado</v>
      </c>
      <c r="AA9" s="449">
        <f t="shared" ref="AA9:AA11" si="10">IF(Z9="Bajo",25%,IF(Z9="Moderado",50%,IF(Z9="Alto",75%,IF(Z9="Extremo",100%,""))))</f>
        <v>0.5</v>
      </c>
      <c r="AB9" s="1093" t="s">
        <v>1169</v>
      </c>
      <c r="AC9" s="49" t="s">
        <v>1260</v>
      </c>
      <c r="AD9" s="49" t="s">
        <v>57</v>
      </c>
      <c r="AE9" s="451">
        <f t="shared" si="0"/>
        <v>0.25</v>
      </c>
      <c r="AF9" s="304" t="s">
        <v>215</v>
      </c>
      <c r="AG9" s="451">
        <f t="shared" si="1"/>
        <v>0.15</v>
      </c>
      <c r="AH9" s="451">
        <f t="shared" si="2"/>
        <v>0.4</v>
      </c>
      <c r="AI9" s="455"/>
      <c r="AJ9" s="454"/>
      <c r="AL9" s="452">
        <v>0.3</v>
      </c>
      <c r="AM9" s="780" t="str">
        <f>+IF(B9="Corrupción","Moderado",IF(AL11&lt;=25%,"Bajo",IF(AL11&lt;=50%,"Moderado",IF(AL11&lt;=75%,"Alto",IF(AL11&gt;75%,"Extremo","")))))</f>
        <v>Bajo</v>
      </c>
      <c r="AN9" s="783" t="s">
        <v>59</v>
      </c>
      <c r="AO9" s="83"/>
      <c r="AP9" s="83"/>
      <c r="AQ9" s="84"/>
    </row>
    <row r="10" spans="1:47" ht="138.6" thickBot="1" x14ac:dyDescent="0.35">
      <c r="A10" s="805"/>
      <c r="B10" s="787"/>
      <c r="C10" s="787"/>
      <c r="D10" s="787"/>
      <c r="E10" s="787"/>
      <c r="F10" s="253" t="s">
        <v>1170</v>
      </c>
      <c r="G10" s="1086"/>
      <c r="H10" s="1097"/>
      <c r="I10" s="1098"/>
      <c r="J10" s="787"/>
      <c r="K10" s="787"/>
      <c r="L10" s="1096"/>
      <c r="M10" s="1092"/>
      <c r="N10" s="282" t="str">
        <f t="shared" si="4"/>
        <v/>
      </c>
      <c r="O10" s="1092"/>
      <c r="P10" s="282" t="str">
        <f t="shared" si="5"/>
        <v/>
      </c>
      <c r="Q10" s="1092"/>
      <c r="R10" s="282" t="str">
        <f t="shared" si="6"/>
        <v/>
      </c>
      <c r="S10" s="793"/>
      <c r="T10" s="793"/>
      <c r="U10" s="278">
        <f t="shared" si="7"/>
        <v>0</v>
      </c>
      <c r="V10" s="933"/>
      <c r="W10" s="449" t="str">
        <f>+IFERROR(VLOOKUP(V10,[6]Fórmula!$F$1:$G$6,2,FALSE),"")</f>
        <v/>
      </c>
      <c r="X10" s="933"/>
      <c r="Y10" s="449" t="str">
        <f>+IFERROR(VLOOKUP(X10,[6]Fórmula!$H$1:$I$6,2,FALSE),"")</f>
        <v/>
      </c>
      <c r="Z10" s="946"/>
      <c r="AA10" s="449" t="str">
        <f t="shared" si="10"/>
        <v/>
      </c>
      <c r="AB10" s="1094"/>
      <c r="AC10" s="251" t="s">
        <v>1309</v>
      </c>
      <c r="AD10" s="49" t="s">
        <v>39</v>
      </c>
      <c r="AE10" s="451">
        <f t="shared" si="0"/>
        <v>0.15</v>
      </c>
      <c r="AF10" s="304" t="s">
        <v>215</v>
      </c>
      <c r="AG10" s="451">
        <f t="shared" si="1"/>
        <v>0.15</v>
      </c>
      <c r="AH10" s="451">
        <f t="shared" si="2"/>
        <v>0.3</v>
      </c>
      <c r="AI10" s="455" t="s">
        <v>41</v>
      </c>
      <c r="AJ10" s="454" t="s">
        <v>304</v>
      </c>
      <c r="AL10" s="452">
        <f t="shared" ref="AL10:AL11" si="11">+Z10-AK10</f>
        <v>0</v>
      </c>
      <c r="AM10" s="781"/>
      <c r="AN10" s="784"/>
      <c r="AO10" s="83"/>
      <c r="AP10" s="83"/>
      <c r="AQ10" s="84"/>
    </row>
    <row r="11" spans="1:47" ht="138.6" thickBot="1" x14ac:dyDescent="0.35">
      <c r="A11" s="806"/>
      <c r="B11" s="788"/>
      <c r="C11" s="788"/>
      <c r="D11" s="788"/>
      <c r="E11" s="788"/>
      <c r="F11" s="253" t="s">
        <v>1171</v>
      </c>
      <c r="G11" s="1086"/>
      <c r="H11" s="1097"/>
      <c r="I11" s="893"/>
      <c r="J11" s="788"/>
      <c r="K11" s="788"/>
      <c r="L11" s="830"/>
      <c r="M11" s="826"/>
      <c r="N11" s="282" t="str">
        <f t="shared" si="4"/>
        <v/>
      </c>
      <c r="O11" s="826"/>
      <c r="P11" s="282" t="str">
        <f t="shared" si="5"/>
        <v/>
      </c>
      <c r="Q11" s="826"/>
      <c r="R11" s="282" t="str">
        <f t="shared" si="6"/>
        <v/>
      </c>
      <c r="S11" s="794"/>
      <c r="T11" s="794"/>
      <c r="U11" s="278">
        <f t="shared" si="7"/>
        <v>0</v>
      </c>
      <c r="V11" s="817"/>
      <c r="W11" s="449" t="str">
        <f>+IFERROR(VLOOKUP(V11,[6]Fórmula!$F$1:$G$6,2,FALSE),"")</f>
        <v/>
      </c>
      <c r="X11" s="817"/>
      <c r="Y11" s="449" t="str">
        <f>+IFERROR(VLOOKUP(X11,[6]Fórmula!$H$1:$I$6,2,FALSE),"")</f>
        <v/>
      </c>
      <c r="Z11" s="819"/>
      <c r="AA11" s="449" t="str">
        <f t="shared" si="10"/>
        <v/>
      </c>
      <c r="AB11" s="1095"/>
      <c r="AC11" s="251" t="s">
        <v>1310</v>
      </c>
      <c r="AD11" s="49" t="s">
        <v>57</v>
      </c>
      <c r="AE11" s="451">
        <f t="shared" si="0"/>
        <v>0.25</v>
      </c>
      <c r="AF11" s="304" t="s">
        <v>215</v>
      </c>
      <c r="AG11" s="451">
        <f t="shared" si="1"/>
        <v>0.15</v>
      </c>
      <c r="AH11" s="451">
        <f t="shared" si="2"/>
        <v>0.4</v>
      </c>
      <c r="AI11" s="455" t="s">
        <v>41</v>
      </c>
      <c r="AJ11" s="454" t="s">
        <v>304</v>
      </c>
      <c r="AL11" s="452">
        <f t="shared" si="11"/>
        <v>0</v>
      </c>
      <c r="AM11" s="782"/>
      <c r="AN11" s="820"/>
      <c r="AO11" s="83"/>
      <c r="AP11" s="83"/>
      <c r="AQ11" s="84"/>
    </row>
    <row r="12" spans="1:47" s="617" customFormat="1" ht="409.6" x14ac:dyDescent="0.3">
      <c r="A12" s="602" t="s">
        <v>51</v>
      </c>
      <c r="B12" s="29" t="s">
        <v>1264</v>
      </c>
      <c r="C12" s="29" t="s">
        <v>58</v>
      </c>
      <c r="D12" s="29" t="s">
        <v>79</v>
      </c>
      <c r="E12" s="29" t="s">
        <v>80</v>
      </c>
      <c r="F12" s="40" t="s">
        <v>1261</v>
      </c>
      <c r="G12" s="182" t="s">
        <v>533</v>
      </c>
      <c r="H12" s="622" t="s">
        <v>1262</v>
      </c>
      <c r="I12" s="40" t="s">
        <v>1263</v>
      </c>
      <c r="J12" s="603" t="s">
        <v>95</v>
      </c>
      <c r="K12" s="604">
        <v>1</v>
      </c>
      <c r="L12" s="605">
        <f>IF(J12="Diaria",+(K12/360),IF(J12="Mensual",+(K12/12),IF(J12="Bimestral",+(K12/6),IF(J12="Trimestral",+(K12/4),IF(J12="Semestral",+(K12/2),IF(J12="Anual",+(K12/1),""))))))</f>
        <v>0.5</v>
      </c>
      <c r="M12" s="604" t="s">
        <v>47</v>
      </c>
      <c r="N12" s="588">
        <f t="shared" si="4"/>
        <v>0.4</v>
      </c>
      <c r="O12" s="606" t="s">
        <v>76</v>
      </c>
      <c r="P12" s="588" t="str">
        <f t="shared" si="5"/>
        <v/>
      </c>
      <c r="Q12" s="604" t="s">
        <v>73</v>
      </c>
      <c r="R12" s="588">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607" t="s">
        <v>60</v>
      </c>
      <c r="T12" s="607" t="s">
        <v>73</v>
      </c>
      <c r="U12" s="608">
        <f>+MAX(N12,P12,R12)</f>
        <v>0.4</v>
      </c>
      <c r="V12" s="609" t="str">
        <f>IF(L12&lt;=20%,"Muy baja",IF(L12&lt;=40%,"Baja",IF(L12&lt;=60%,"Media",IF(L12&lt;=80%,"Alta",IF(L12&lt;=100%,"Muy alta",IF(L12&gt;=100%,"Muy alta",""))))))</f>
        <v>Media</v>
      </c>
      <c r="W12" s="610">
        <f>+IFERROR(VLOOKUP(V12,[3]Fórmula!$F$1:$G$6,2,FALSE),"")</f>
        <v>0.6</v>
      </c>
      <c r="X12" s="611" t="s">
        <v>56</v>
      </c>
      <c r="Y12" s="610">
        <f>+IFERROR(VLOOKUP(X12,[3]Fórmula!$H$1:$I$6,2,FALSE),"")</f>
        <v>0.6</v>
      </c>
      <c r="Z12" s="611" t="str">
        <f>+IFERROR(VLOOKUP(V12&amp;X12,[3]Fórmula!$C$2:$D$26,2,FALSE),"")</f>
        <v>Moderado</v>
      </c>
      <c r="AA12" s="612">
        <f>IF(Z12="Bajo",25%,IF(Z12="Moderado",50%,IF(Z12="Alto",75%,IF(Z12="Extremo",100%,""))))</f>
        <v>0.5</v>
      </c>
      <c r="AB12" s="613"/>
      <c r="AC12" s="603" t="s">
        <v>1311</v>
      </c>
      <c r="AD12" s="40" t="s">
        <v>57</v>
      </c>
      <c r="AE12" s="589">
        <f t="shared" si="0"/>
        <v>0.25</v>
      </c>
      <c r="AF12" s="40" t="s">
        <v>215</v>
      </c>
      <c r="AG12" s="589">
        <f t="shared" si="1"/>
        <v>0.15</v>
      </c>
      <c r="AH12" s="589">
        <f t="shared" si="2"/>
        <v>0.4</v>
      </c>
      <c r="AI12" s="40" t="s">
        <v>216</v>
      </c>
      <c r="AJ12" s="40" t="s">
        <v>24</v>
      </c>
      <c r="AK12" s="40" t="s">
        <v>1312</v>
      </c>
      <c r="AL12" s="29">
        <f>+AA12*AH12</f>
        <v>0.2</v>
      </c>
      <c r="AM12" s="653" t="s">
        <v>56</v>
      </c>
      <c r="AN12" s="486" t="s">
        <v>59</v>
      </c>
      <c r="AO12" s="616"/>
      <c r="AP12" s="182"/>
      <c r="AQ12" s="46"/>
    </row>
    <row r="13" spans="1:47" ht="290.25" customHeight="1" x14ac:dyDescent="0.3">
      <c r="A13" s="640" t="s">
        <v>217</v>
      </c>
      <c r="B13" s="348" t="s">
        <v>29</v>
      </c>
      <c r="C13" s="348" t="s">
        <v>92</v>
      </c>
      <c r="D13" s="348" t="s">
        <v>79</v>
      </c>
      <c r="E13" s="348" t="s">
        <v>36</v>
      </c>
      <c r="F13" s="350" t="s">
        <v>1339</v>
      </c>
      <c r="G13" s="348" t="s">
        <v>1300</v>
      </c>
      <c r="H13" s="641" t="s">
        <v>835</v>
      </c>
      <c r="I13" s="350" t="s">
        <v>836</v>
      </c>
      <c r="J13" s="348" t="s">
        <v>66</v>
      </c>
      <c r="K13" s="348">
        <v>1</v>
      </c>
      <c r="L13" s="636">
        <f>IF(J13="Diaria",+(K13/360),IF(J13="Mensual",+(K13/12),IF(J13="Bimestral",+(K13/6),IF(J13="Trimestral",+(K13/4),IF(J13="Semestral",+(K13/2),IF(J13="Anual",+(K13/1),""))))))</f>
        <v>8.3333333333333329E-2</v>
      </c>
      <c r="M13" s="348" t="s">
        <v>73</v>
      </c>
      <c r="N13" s="348">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v>
      </c>
      <c r="O13" s="348" t="s">
        <v>31</v>
      </c>
      <c r="P13" s="348">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0.2</v>
      </c>
      <c r="Q13" s="348" t="s">
        <v>73</v>
      </c>
      <c r="R13" s="348">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635" t="s">
        <v>60</v>
      </c>
      <c r="T13" s="635" t="s">
        <v>45</v>
      </c>
      <c r="U13" s="635">
        <f>+MAX(N13,P13,R13)</f>
        <v>0.2</v>
      </c>
      <c r="V13" s="637" t="str">
        <f>IF(L13&lt;=20%,"Muy baja",IF(L13&lt;=40%,"Baja",IF(L13&lt;=60%,"Media",IF(L13&lt;=80%,"Alta",IF(L13&lt;=100%,"Muy alta",IF(L13&gt;=100%,"Muy alta",""))))))</f>
        <v>Muy baja</v>
      </c>
      <c r="W13" s="639">
        <f>+IFERROR(VLOOKUP(V13,Fórmula!$F$1:$G$6,2,FALSE),"")</f>
        <v>0.2</v>
      </c>
      <c r="X13" s="637" t="str">
        <f>IF(U13=20%,"Leve",IF(U13=40%,"Menor",IF(U13=60%,"Moderado",IF(U13=80%,"Mayor",IF(U13=100%,"Catastrófico","")))))</f>
        <v>Leve</v>
      </c>
      <c r="Y13" s="639">
        <f>+IFERROR(VLOOKUP(X13,Fórmula!$H$1:$I$6,2,FALSE),"")</f>
        <v>0.2</v>
      </c>
      <c r="Z13" s="352" t="str">
        <f>+IFERROR(VLOOKUP(V13&amp;X13,Fórmula!$C$2:$D$26,2,FALSE),"")</f>
        <v>Bajo</v>
      </c>
      <c r="AA13" s="643">
        <f>IF(Z13="Bajo",25%,IF(Z13="Moderado",50%,IF(Z13="Alto",75%,IF(Z13="Extremo",100%,""))))</f>
        <v>0.25</v>
      </c>
      <c r="AB13" s="642" t="s">
        <v>837</v>
      </c>
      <c r="AC13" s="404" t="s">
        <v>1341</v>
      </c>
      <c r="AD13" s="71" t="s">
        <v>57</v>
      </c>
      <c r="AE13" s="72">
        <f>IF(AD13="Preventivo",25%,IF(AD13="Detectivo",15%,IF(AD13="Correctivo",10%,"")))</f>
        <v>0.25</v>
      </c>
      <c r="AF13" s="350" t="s">
        <v>732</v>
      </c>
      <c r="AG13" s="72">
        <f>IF(AF13="Manual",15%,IF(AF13="Automático",25%,""))</f>
        <v>0.25</v>
      </c>
      <c r="AH13" s="72">
        <f>+AG13+AE13</f>
        <v>0.5</v>
      </c>
      <c r="AI13" s="348" t="s">
        <v>24</v>
      </c>
      <c r="AJ13" s="350" t="s">
        <v>838</v>
      </c>
      <c r="AK13" s="350">
        <f>+AH13*AA13</f>
        <v>0.125</v>
      </c>
      <c r="AL13" s="73">
        <f>+AA13-AK13</f>
        <v>0.125</v>
      </c>
      <c r="AM13" s="352" t="s">
        <v>169</v>
      </c>
      <c r="AN13" s="638" t="s">
        <v>59</v>
      </c>
      <c r="AO13" s="134">
        <v>1</v>
      </c>
      <c r="AP13" s="93"/>
      <c r="AQ13" s="293"/>
      <c r="AR13" s="36"/>
      <c r="AS13" s="36"/>
      <c r="AT13" s="296"/>
      <c r="AU13" s="34"/>
    </row>
  </sheetData>
  <sheetProtection formatCells="0" formatColumns="0" formatRows="0"/>
  <autoFilter ref="A1:AQ6" xr:uid="{00000000-0009-0000-0000-000013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7" showButton="0"/>
    <filterColumn colId="38" showButton="0"/>
    <filterColumn colId="40" showButton="0"/>
    <filterColumn colId="41" showButton="0"/>
    <filterColumn colId="42" showButton="0"/>
  </autoFilter>
  <mergeCells count="37">
    <mergeCell ref="L9:L11"/>
    <mergeCell ref="M9:M11"/>
    <mergeCell ref="O9:O11"/>
    <mergeCell ref="G9:G11"/>
    <mergeCell ref="H9:H11"/>
    <mergeCell ref="I9:I11"/>
    <mergeCell ref="J9:J11"/>
    <mergeCell ref="K9:K11"/>
    <mergeCell ref="A9:A11"/>
    <mergeCell ref="B9:B11"/>
    <mergeCell ref="C9:C11"/>
    <mergeCell ref="D9:D11"/>
    <mergeCell ref="E9:E11"/>
    <mergeCell ref="Q9:Q11"/>
    <mergeCell ref="S9:S11"/>
    <mergeCell ref="AN9:AN11"/>
    <mergeCell ref="T9:T11"/>
    <mergeCell ref="V9:V11"/>
    <mergeCell ref="X9:X11"/>
    <mergeCell ref="Z9:Z11"/>
    <mergeCell ref="AB9:AB11"/>
    <mergeCell ref="AM9:AM11"/>
    <mergeCell ref="G4:H4"/>
    <mergeCell ref="AJ4:AK4"/>
    <mergeCell ref="A1:AQ1"/>
    <mergeCell ref="A2:T3"/>
    <mergeCell ref="U2:AB3"/>
    <mergeCell ref="AC2:AK2"/>
    <mergeCell ref="AM2:AO2"/>
    <mergeCell ref="AP2:AQ2"/>
    <mergeCell ref="AC3:AC4"/>
    <mergeCell ref="AD3:AG3"/>
    <mergeCell ref="AH3:AH4"/>
    <mergeCell ref="AI3:AK3"/>
    <mergeCell ref="AL3:AN4"/>
    <mergeCell ref="AO3:AO4"/>
    <mergeCell ref="AP3:AQ4"/>
  </mergeCells>
  <conditionalFormatting sqref="AC6 AK8:AL8 AO8">
    <cfRule type="containsText" dxfId="60" priority="86" operator="containsText" text="ALTA">
      <formula>NOT(ISERROR(SEARCH("ALTA",AC6)))</formula>
    </cfRule>
    <cfRule type="containsText" dxfId="59" priority="85" operator="containsText" text="MEDIA">
      <formula>NOT(ISERROR(SEARCH("MEDIA",AC6)))</formula>
    </cfRule>
  </conditionalFormatting>
  <conditionalFormatting sqref="AI12">
    <cfRule type="containsText" dxfId="58" priority="8" operator="containsText" text="BAJA">
      <formula>NOT(ISERROR(SEARCH("BAJA",AI12)))</formula>
    </cfRule>
    <cfRule type="containsText" dxfId="57" priority="9" operator="containsText" text="MEDIA">
      <formula>NOT(ISERROR(SEARCH("MEDIA",AI12)))</formula>
    </cfRule>
    <cfRule type="containsText" dxfId="56" priority="10" operator="containsText" text="ALTA">
      <formula>NOT(ISERROR(SEARCH("ALTA",AI12)))</formula>
    </cfRule>
  </conditionalFormatting>
  <conditionalFormatting sqref="AI8:AJ8">
    <cfRule type="containsText" dxfId="55" priority="56" operator="containsText" text="ALTA">
      <formula>NOT(ISERROR(SEARCH("ALTA",AI8)))</formula>
    </cfRule>
    <cfRule type="containsText" dxfId="54" priority="54" operator="containsText" text="BAJA">
      <formula>NOT(ISERROR(SEARCH("BAJA",AI8)))</formula>
    </cfRule>
    <cfRule type="containsText" dxfId="53" priority="55" operator="containsText" text="MEDIA">
      <formula>NOT(ISERROR(SEARCH("MEDIA",AI8)))</formula>
    </cfRule>
  </conditionalFormatting>
  <conditionalFormatting sqref="AK5:AL5">
    <cfRule type="containsText" dxfId="52" priority="91" operator="containsText" text="MEDIA">
      <formula>NOT(ISERROR(SEARCH("MEDIA",AK5)))</formula>
    </cfRule>
    <cfRule type="containsText" dxfId="51" priority="90" operator="containsText" text="BAJA">
      <formula>NOT(ISERROR(SEARCH("BAJA",AK5)))</formula>
    </cfRule>
    <cfRule type="cellIs" dxfId="50" priority="83" operator="between">
      <formula>0%</formula>
      <formula>25%</formula>
    </cfRule>
    <cfRule type="cellIs" dxfId="49" priority="82" operator="between">
      <formula>26%</formula>
      <formula>50%</formula>
    </cfRule>
    <cfRule type="cellIs" dxfId="48" priority="81" operator="between">
      <formula>51%</formula>
      <formula>75%</formula>
    </cfRule>
    <cfRule type="cellIs" dxfId="47" priority="80" operator="greaterThan">
      <formula>75%</formula>
    </cfRule>
    <cfRule type="containsText" dxfId="46" priority="92" operator="containsText" text="ALTA">
      <formula>NOT(ISERROR(SEARCH("ALTA",AK5)))</formula>
    </cfRule>
  </conditionalFormatting>
  <conditionalFormatting sqref="AK6:AL6">
    <cfRule type="containsText" dxfId="45" priority="77" operator="containsText" text="BAJA">
      <formula>NOT(ISERROR(SEARCH("BAJA",AK6)))</formula>
    </cfRule>
    <cfRule type="containsText" dxfId="44" priority="79" operator="containsText" text="ALTA">
      <formula>NOT(ISERROR(SEARCH("ALTA",AK6)))</formula>
    </cfRule>
    <cfRule type="containsText" dxfId="43" priority="78" operator="containsText" text="MEDIA">
      <formula>NOT(ISERROR(SEARCH("MEDIA",AK6)))</formula>
    </cfRule>
  </conditionalFormatting>
  <conditionalFormatting sqref="AK7:AL7">
    <cfRule type="cellIs" dxfId="42" priority="65" operator="between">
      <formula>26%</formula>
      <formula>50%</formula>
    </cfRule>
    <cfRule type="cellIs" dxfId="41" priority="66" operator="between">
      <formula>0%</formula>
      <formula>25%</formula>
    </cfRule>
    <cfRule type="containsText" dxfId="40" priority="70" operator="containsText" text="BAJA">
      <formula>NOT(ISERROR(SEARCH("BAJA",AK7)))</formula>
    </cfRule>
    <cfRule type="containsText" dxfId="39" priority="72" operator="containsText" text="ALTA">
      <formula>NOT(ISERROR(SEARCH("ALTA",AK7)))</formula>
    </cfRule>
    <cfRule type="cellIs" dxfId="38" priority="63" operator="greaterThan">
      <formula>75%</formula>
    </cfRule>
    <cfRule type="containsText" dxfId="37" priority="71" operator="containsText" text="MEDIA">
      <formula>NOT(ISERROR(SEARCH("MEDIA",AK7)))</formula>
    </cfRule>
    <cfRule type="cellIs" dxfId="36" priority="64" operator="between">
      <formula>51%</formula>
      <formula>75%</formula>
    </cfRule>
  </conditionalFormatting>
  <conditionalFormatting sqref="AK8:AL8 AC6 AO8">
    <cfRule type="containsText" dxfId="35" priority="84" operator="containsText" text="BAJA">
      <formula>NOT(ISERROR(SEARCH("BAJA",AC6)))</formula>
    </cfRule>
  </conditionalFormatting>
  <conditionalFormatting sqref="AK13:AL13">
    <cfRule type="containsText" dxfId="34" priority="6" operator="containsText" text="MEDIA">
      <formula>NOT(ISERROR(SEARCH("MEDIA",AK13)))</formula>
    </cfRule>
    <cfRule type="containsText" dxfId="33" priority="7" operator="containsText" text="ALTA">
      <formula>NOT(ISERROR(SEARCH("ALTA",AK13)))</formula>
    </cfRule>
    <cfRule type="containsText" dxfId="32" priority="5" operator="containsText" text="BAJA">
      <formula>NOT(ISERROR(SEARCH("BAJA",AK13)))</formula>
    </cfRule>
  </conditionalFormatting>
  <conditionalFormatting sqref="AL6 AL8:AL11">
    <cfRule type="cellIs" dxfId="31" priority="75" operator="between">
      <formula>26%</formula>
      <formula>50%</formula>
    </cfRule>
    <cfRule type="cellIs" dxfId="30" priority="76" operator="between">
      <formula>0%</formula>
      <formula>25%</formula>
    </cfRule>
  </conditionalFormatting>
  <conditionalFormatting sqref="AL8:AL11 AL6">
    <cfRule type="cellIs" dxfId="29" priority="73" operator="greaterThan">
      <formula>75%</formula>
    </cfRule>
    <cfRule type="cellIs" dxfId="28" priority="74" operator="between">
      <formula>51%</formula>
      <formula>75%</formula>
    </cfRule>
  </conditionalFormatting>
  <conditionalFormatting sqref="AL9:AL12">
    <cfRule type="containsText" dxfId="27" priority="17" operator="containsText" text="ALTA">
      <formula>NOT(ISERROR(SEARCH("ALTA",AL9)))</formula>
    </cfRule>
    <cfRule type="containsText" dxfId="26" priority="16" operator="containsText" text="MEDIA">
      <formula>NOT(ISERROR(SEARCH("MEDIA",AL9)))</formula>
    </cfRule>
    <cfRule type="containsText" dxfId="25" priority="15" operator="containsText" text="BAJA">
      <formula>NOT(ISERROR(SEARCH("BAJA",AL9)))</formula>
    </cfRule>
  </conditionalFormatting>
  <conditionalFormatting sqref="AL12:AL13">
    <cfRule type="cellIs" dxfId="24" priority="2" operator="between">
      <formula>51%</formula>
      <formula>75%</formula>
    </cfRule>
    <cfRule type="cellIs" dxfId="23" priority="3" operator="between">
      <formula>26%</formula>
      <formula>50%</formula>
    </cfRule>
    <cfRule type="cellIs" dxfId="22" priority="4" operator="between">
      <formula>0%</formula>
      <formula>25%</formula>
    </cfRule>
    <cfRule type="cellIs" dxfId="21" priority="1" operator="greaterThan">
      <formula>75%</formula>
    </cfRule>
  </conditionalFormatting>
  <dataValidations count="15">
    <dataValidation type="list" allowBlank="1" showInputMessage="1" showErrorMessage="1" sqref="AF5:AF7 AF12:AF13" xr:uid="{00000000-0002-0000-1300-000003000000}">
      <formula1>"Manual,Automático"</formula1>
    </dataValidation>
    <dataValidation type="list" allowBlank="1" showInputMessage="1" showErrorMessage="1" sqref="B9" xr:uid="{32D83D07-3907-4CCF-98A3-656CDB13C1AA}">
      <formula1>INDIRECT("PROC[PROCESOS]")</formula1>
    </dataValidation>
    <dataValidation type="list" allowBlank="1" showInputMessage="1" showErrorMessage="1" sqref="D9" xr:uid="{BBDB4D80-91BD-4F33-A922-5B2D6644788A}">
      <formula1>INDIRECT("FACT[FACTOR]")</formula1>
    </dataValidation>
    <dataValidation type="list" allowBlank="1" showInputMessage="1" showErrorMessage="1" sqref="E9" xr:uid="{29E610D7-ABC3-4B5A-A9ED-B12F9DE4952A}">
      <formula1>INDIRECT("CLAS[CLASIFICACION]")</formula1>
    </dataValidation>
    <dataValidation type="list" allowBlank="1" showInputMessage="1" showErrorMessage="1" sqref="M9" xr:uid="{703572F2-C279-4BAC-AE3E-E90D6665191C}">
      <formula1>INDIRECT("ECON[ECONO]")</formula1>
    </dataValidation>
    <dataValidation type="list" allowBlank="1" showInputMessage="1" showErrorMessage="1" sqref="O9" xr:uid="{AC6BB95A-20CE-49EC-812D-32FF037006DF}">
      <formula1>INDIRECT("REPU[REPUT]")</formula1>
    </dataValidation>
    <dataValidation type="list" allowBlank="1" showInputMessage="1" showErrorMessage="1" sqref="Q9" xr:uid="{23210C5C-A24E-4BD2-B199-7E3D3F8C78D2}">
      <formula1>INDIRECT("OPER[OPER]")</formula1>
    </dataValidation>
    <dataValidation type="list" allowBlank="1" showInputMessage="1" showErrorMessage="1" sqref="S9" xr:uid="{697BCD50-3DBA-40BF-9765-C5E8EEFB3A8B}">
      <formula1>INDIRECT("ACTI[ACTIVO]")</formula1>
    </dataValidation>
    <dataValidation type="list" allowBlank="1" showInputMessage="1" showErrorMessage="1" sqref="T9" xr:uid="{6AE4E124-D310-48CC-9025-DA91C0C9A485}">
      <formula1>INDIRECT("CRIT[CRITERIO]")</formula1>
    </dataValidation>
    <dataValidation type="list" allowBlank="1" showInputMessage="1" showErrorMessage="1" sqref="AF9:AF11" xr:uid="{AE1AD796-0BD3-47E3-8419-EB5C84D548D8}">
      <formula1>INDIRECT("IMPL[IMPLEMENTACION]")</formula1>
    </dataValidation>
    <dataValidation type="list" allowBlank="1" showInputMessage="1" showErrorMessage="1" sqref="AD9:AD11" xr:uid="{1E936FDB-E0FE-4712-9FBD-C1D3239F24D1}">
      <formula1>INDIRECT("CONT[CONTROL]")</formula1>
    </dataValidation>
    <dataValidation type="list" allowBlank="1" showInputMessage="1" showErrorMessage="1" sqref="AI9:AI11" xr:uid="{AC45C5A0-7E8C-4A3B-820D-DFD84AAB2102}">
      <formula1>INDIRECT("DOCU[DOCUMENTADO]")</formula1>
    </dataValidation>
    <dataValidation type="list" allowBlank="1" showInputMessage="1" showErrorMessage="1" sqref="AN9" xr:uid="{BFD52B4A-C929-4390-8BB3-06F457DDC7FA}">
      <formula1>INDIRECT("TRAT[TRATAMIENTO]")</formula1>
    </dataValidation>
    <dataValidation type="list" allowBlank="1" showInputMessage="1" showErrorMessage="1" sqref="A5:A9 A12:A13" xr:uid="{00000000-0002-0000-1300-000004000000}">
      <formula1>"SI,NO"</formula1>
    </dataValidation>
    <dataValidation type="list" allowBlank="1" showInputMessage="1" showErrorMessage="1" sqref="AI12" xr:uid="{D20B04B6-055C-4428-95F2-F8BAF9B9FD86}">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24E67C00-0FCE-4073-949B-533A5BFD88A3}">
          <x14:formula1>
            <xm:f>Listas!$K$2:$K$6</xm:f>
          </x14:formula1>
          <xm:sqref>S8</xm:sqref>
        </x14:dataValidation>
        <x14:dataValidation type="list" allowBlank="1" showInputMessage="1" showErrorMessage="1" xr:uid="{1EF2090B-B318-4745-825E-982FAC4D8113}">
          <x14:formula1>
            <xm:f>Listas!$H$2:$H$3</xm:f>
          </x14:formula1>
          <xm:sqref>AK8 AI13</xm:sqref>
        </x14:dataValidation>
        <x14:dataValidation type="list" allowBlank="1" showInputMessage="1" showErrorMessage="1" xr:uid="{C4EA4C56-C808-4632-9DD7-7C70655DC736}">
          <x14:formula1>
            <xm:f>Listas!$G$2:$G$13</xm:f>
          </x14:formula1>
          <xm:sqref>C9:C11</xm:sqref>
        </x14:dataValidation>
        <x14:dataValidation type="list" allowBlank="1" showInputMessage="1" showErrorMessage="1" xr:uid="{C7C70AD5-2F06-4C47-BEA4-5DB8BCBD6FDC}">
          <x14:formula1>
            <xm:f>Listas!$M$2:$M$15</xm:f>
          </x14:formula1>
          <xm:sqref>B8 B13</xm:sqref>
        </x14:dataValidation>
        <x14:dataValidation type="list" allowBlank="1" showInputMessage="1" showErrorMessage="1" xr:uid="{71DF5D8D-BDE9-4629-A990-CAF342F990E2}">
          <x14:formula1>
            <xm:f>Listas!$L$2:$L$5</xm:f>
          </x14:formula1>
          <xm:sqref>T8 T13</xm:sqref>
        </x14:dataValidation>
        <x14:dataValidation type="list" allowBlank="1" showInputMessage="1" showErrorMessage="1" xr:uid="{81D603F6-2824-4188-8822-BEA99B09D825}">
          <x14:formula1>
            <xm:f>Listas!$Q$2:$Q$8</xm:f>
          </x14:formula1>
          <xm:sqref>J8 J13</xm:sqref>
        </x14:dataValidation>
        <x14:dataValidation type="list" allowBlank="1" showInputMessage="1" showErrorMessage="1" xr:uid="{E8B0C81E-A520-47F8-8D3D-9A3AEC84758A}">
          <x14:formula1>
            <xm:f>Listas!$O$2:$O$7</xm:f>
          </x14:formula1>
          <xm:sqref>O8 O13</xm:sqref>
        </x14:dataValidation>
        <x14:dataValidation type="list" allowBlank="1" showInputMessage="1" showErrorMessage="1" xr:uid="{0C643898-C56B-4F51-A4E7-DF757AD31801}">
          <x14:formula1>
            <xm:f>Listas!$P$2:$P$7</xm:f>
          </x14:formula1>
          <xm:sqref>Q8 Q13</xm:sqref>
        </x14:dataValidation>
        <x14:dataValidation type="list" allowBlank="1" showInputMessage="1" showErrorMessage="1" xr:uid="{33B5479F-AFED-4680-A520-3E83E5942573}">
          <x14:formula1>
            <xm:f>Listas!$F$2:$F$4</xm:f>
          </x14:formula1>
          <xm:sqref>AD8 AD13</xm:sqref>
        </x14:dataValidation>
        <x14:dataValidation type="list" allowBlank="1" showInputMessage="1" showErrorMessage="1" xr:uid="{24499DD7-8977-4DD2-8432-4F632D22BA83}">
          <x14:formula1>
            <xm:f>Listas!$G$2:$G$11</xm:f>
          </x14:formula1>
          <xm:sqref>C8 C13</xm:sqref>
        </x14:dataValidation>
        <x14:dataValidation type="list" allowBlank="1" showInputMessage="1" showErrorMessage="1" xr:uid="{5E592904-32F6-41E8-B974-E0013B92FB02}">
          <x14:formula1>
            <xm:f>Listas!$C$2:$C$8</xm:f>
          </x14:formula1>
          <xm:sqref>E8 E13</xm:sqref>
        </x14:dataValidation>
        <x14:dataValidation type="list" allowBlank="1" showInputMessage="1" showErrorMessage="1" xr:uid="{B644D1E4-E7AB-4CCE-A30D-18069E4D21AA}">
          <x14:formula1>
            <xm:f>Listas!$B$2:$B$7</xm:f>
          </x14:formula1>
          <xm:sqref>D8 D13</xm:sqref>
        </x14:dataValidation>
        <x14:dataValidation type="list" allowBlank="1" showInputMessage="1" showErrorMessage="1" xr:uid="{69F75503-AC7B-434D-B9BA-23ABA0249B11}">
          <x14:formula1>
            <xm:f>Listas!$K$2:$K$5</xm:f>
          </x14:formula1>
          <xm:sqref>S13</xm:sqref>
        </x14:dataValidation>
        <x14:dataValidation type="list" allowBlank="1" showInputMessage="1" showErrorMessage="1" xr:uid="{4657EF36-309D-4944-B24F-3288716EBCDD}">
          <x14:formula1>
            <xm:f>Listas!$N$2:$N$7</xm:f>
          </x14:formula1>
          <xm:sqref>M13</xm:sqref>
        </x14:dataValidation>
        <x14:dataValidation type="list" allowBlank="1" showInputMessage="1" showErrorMessage="1" xr:uid="{8619BFCD-6FB0-40F0-8862-259B8574C03B}">
          <x14:formula1>
            <xm:f>Listas!$J$2:$J$6</xm:f>
          </x14:formula1>
          <xm:sqref>AN13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DE67-3B0C-4BCF-9C24-21B210B257C9}">
  <dimension ref="A1:AU7"/>
  <sheetViews>
    <sheetView topLeftCell="A6" zoomScale="70" zoomScaleNormal="70" zoomScalePageLayoutView="40" workbookViewId="0">
      <selection activeCell="H7" sqref="H7"/>
    </sheetView>
  </sheetViews>
  <sheetFormatPr baseColWidth="10" defaultColWidth="11.44140625" defaultRowHeight="15" customHeight="1" x14ac:dyDescent="0.3"/>
  <cols>
    <col min="1" max="1" width="14.109375" style="1" customWidth="1"/>
    <col min="2" max="2" width="17.88671875" style="6" customWidth="1"/>
    <col min="3" max="3" width="17.33203125" style="6" customWidth="1"/>
    <col min="4" max="4" width="15.6640625" style="6" customWidth="1"/>
    <col min="5" max="5" width="19.5546875" style="6" customWidth="1"/>
    <col min="6" max="6" width="44.109375" style="5" customWidth="1"/>
    <col min="7" max="7" width="9.6640625" style="2" customWidth="1"/>
    <col min="8" max="8" width="32.6640625" style="5" customWidth="1"/>
    <col min="9" max="9" width="43.33203125" style="5" customWidth="1"/>
    <col min="10" max="10" width="18.33203125" style="2" customWidth="1"/>
    <col min="11" max="11" width="17.33203125" style="2" customWidth="1"/>
    <col min="12" max="12" width="16" style="2" customWidth="1"/>
    <col min="13" max="13" width="22.5546875" style="5" customWidth="1"/>
    <col min="14" max="14" width="4.6640625" style="2" hidden="1" customWidth="1"/>
    <col min="15" max="15" width="25.109375" style="5" customWidth="1"/>
    <col min="16" max="16" width="8.6640625" style="2" hidden="1" customWidth="1"/>
    <col min="17" max="17" width="17.44140625" style="5" customWidth="1"/>
    <col min="18" max="18" width="3" style="2" hidden="1" customWidth="1"/>
    <col min="19" max="20" width="21.88671875" style="2" customWidth="1"/>
    <col min="21" max="21" width="10.6640625" style="2" hidden="1" customWidth="1"/>
    <col min="22" max="22" width="15" style="2" customWidth="1"/>
    <col min="23" max="23" width="5.6640625" style="462" hidden="1" customWidth="1"/>
    <col min="24" max="24" width="17.33203125" style="462" customWidth="1"/>
    <col min="25" max="25" width="13.6640625" style="2" hidden="1" customWidth="1"/>
    <col min="26" max="26" width="17.88671875" style="462" customWidth="1"/>
    <col min="27" max="27" width="7.33203125" style="2" hidden="1" customWidth="1"/>
    <col min="28" max="29" width="68.33203125" style="5" customWidth="1"/>
    <col min="30" max="31" width="10" style="2" customWidth="1"/>
    <col min="32" max="32" width="21.33203125" style="462" customWidth="1"/>
    <col min="33" max="33" width="10" style="462" customWidth="1"/>
    <col min="34" max="34" width="14.44140625" style="462" customWidth="1"/>
    <col min="35" max="35" width="16.5546875" style="462" customWidth="1"/>
    <col min="36" max="36" width="16.5546875" style="2" customWidth="1"/>
    <col min="37" max="37" width="20.33203125" style="6" customWidth="1"/>
    <col min="38" max="38" width="20.6640625" style="2" hidden="1" customWidth="1"/>
    <col min="39" max="39" width="15.6640625" style="2" hidden="1" customWidth="1"/>
    <col min="40" max="40" width="15.6640625" style="461" customWidth="1"/>
    <col min="41" max="41" width="15.6640625" style="2" customWidth="1"/>
    <col min="42" max="42" width="4.6640625" style="2" customWidth="1"/>
    <col min="43" max="43" width="38.44140625" style="5" customWidth="1"/>
    <col min="44" max="44" width="49.33203125" style="5" customWidth="1"/>
    <col min="45" max="199" width="11.44140625" style="1"/>
    <col min="200" max="200" width="21.88671875" style="1" customWidth="1"/>
    <col min="201" max="201" width="13.88671875" style="1" customWidth="1"/>
    <col min="202" max="202" width="38.6640625" style="1" customWidth="1"/>
    <col min="203" max="203" width="3" style="1" bestFit="1" customWidth="1"/>
    <col min="204" max="204" width="32.33203125" style="1" customWidth="1"/>
    <col min="205" max="205" width="46.33203125" style="1" customWidth="1"/>
    <col min="206" max="206" width="19" style="1" customWidth="1"/>
    <col min="207" max="207" width="0" style="1" hidden="1" customWidth="1"/>
    <col min="208" max="208" width="17.6640625" style="1" customWidth="1"/>
    <col min="209" max="209" width="0" style="1" hidden="1" customWidth="1"/>
    <col min="210" max="210" width="22.33203125" style="1" customWidth="1"/>
    <col min="211" max="211" width="5.33203125" style="1" customWidth="1"/>
    <col min="212" max="212" width="36.33203125" style="1" customWidth="1"/>
    <col min="213" max="213" width="5.6640625" style="1" customWidth="1"/>
    <col min="214" max="214" width="0" style="1" hidden="1" customWidth="1"/>
    <col min="215" max="215" width="20.6640625" style="1" customWidth="1"/>
    <col min="216" max="216" width="4.88671875" style="1" customWidth="1"/>
    <col min="217" max="217" width="0" style="1" hidden="1" customWidth="1"/>
    <col min="218" max="218" width="24.6640625" style="1" customWidth="1"/>
    <col min="219" max="219" width="12.33203125" style="1" customWidth="1"/>
    <col min="220" max="220" width="0" style="1" hidden="1" customWidth="1"/>
    <col min="221" max="221" width="3.44140625" style="1" customWidth="1"/>
    <col min="222" max="222" width="0" style="1" hidden="1" customWidth="1"/>
    <col min="223" max="223" width="17.6640625" style="1" customWidth="1"/>
    <col min="224" max="224" width="3.44140625" style="1" customWidth="1"/>
    <col min="225" max="225" width="0" style="1" hidden="1" customWidth="1"/>
    <col min="226" max="226" width="23.6640625" style="1" customWidth="1"/>
    <col min="227" max="227" width="10" style="1" customWidth="1"/>
    <col min="228" max="228" width="0" style="1" hidden="1" customWidth="1"/>
    <col min="229" max="230" width="14.6640625" style="1" customWidth="1"/>
    <col min="231" max="231" width="12.88671875" style="1" customWidth="1"/>
    <col min="232" max="232" width="3.33203125" style="1" customWidth="1"/>
    <col min="233" max="233" width="30.33203125" style="1" customWidth="1"/>
    <col min="234" max="234" width="5" style="1" customWidth="1"/>
    <col min="235" max="235" width="0" style="1" hidden="1" customWidth="1"/>
    <col min="236" max="236" width="14.33203125" style="1" customWidth="1"/>
    <col min="237" max="237" width="5.6640625" style="1" customWidth="1"/>
    <col min="238" max="238" width="0" style="1" hidden="1" customWidth="1"/>
    <col min="239" max="239" width="17.33203125" style="1" customWidth="1"/>
    <col min="240" max="240" width="12.6640625" style="1" customWidth="1"/>
    <col min="241" max="241" width="0" style="1" hidden="1" customWidth="1"/>
    <col min="242" max="242" width="5.33203125" style="1" customWidth="1"/>
    <col min="243" max="243" width="0" style="1" hidden="1" customWidth="1"/>
    <col min="244" max="244" width="17" style="1" customWidth="1"/>
    <col min="245" max="245" width="6.33203125" style="1" customWidth="1"/>
    <col min="246" max="246" width="0" style="1" hidden="1" customWidth="1"/>
    <col min="247" max="247" width="14.33203125" style="1" customWidth="1"/>
    <col min="248" max="248" width="7.5546875" style="1" customWidth="1"/>
    <col min="249" max="249" width="0" style="1" hidden="1" customWidth="1"/>
    <col min="250" max="251" width="14.33203125" style="1" customWidth="1"/>
    <col min="252" max="252" width="20.88671875" style="1" customWidth="1"/>
    <col min="253" max="253" width="14.44140625" style="1" customWidth="1"/>
    <col min="254" max="254" width="15" style="1" customWidth="1"/>
    <col min="255" max="255" width="2.6640625" style="1" customWidth="1"/>
    <col min="256" max="256" width="11.6640625" style="1" customWidth="1"/>
    <col min="257" max="257" width="11.5546875" style="1" customWidth="1"/>
    <col min="258" max="258" width="2.33203125" style="1" customWidth="1"/>
    <col min="259" max="259" width="41" style="1" customWidth="1"/>
    <col min="260" max="260" width="14.33203125" style="1" customWidth="1"/>
    <col min="261" max="262" width="11.5546875" style="1" customWidth="1"/>
    <col min="263" max="263" width="21.88671875" style="1" customWidth="1"/>
    <col min="264" max="455" width="11.44140625" style="1"/>
    <col min="456" max="456" width="21.88671875" style="1" customWidth="1"/>
    <col min="457" max="457" width="13.88671875" style="1" customWidth="1"/>
    <col min="458" max="458" width="38.6640625" style="1" customWidth="1"/>
    <col min="459" max="459" width="3" style="1" bestFit="1" customWidth="1"/>
    <col min="460" max="460" width="32.33203125" style="1" customWidth="1"/>
    <col min="461" max="461" width="46.33203125" style="1" customWidth="1"/>
    <col min="462" max="462" width="19" style="1" customWidth="1"/>
    <col min="463" max="463" width="0" style="1" hidden="1" customWidth="1"/>
    <col min="464" max="464" width="17.6640625" style="1" customWidth="1"/>
    <col min="465" max="465" width="0" style="1" hidden="1" customWidth="1"/>
    <col min="466" max="466" width="22.33203125" style="1" customWidth="1"/>
    <col min="467" max="467" width="5.33203125" style="1" customWidth="1"/>
    <col min="468" max="468" width="36.33203125" style="1" customWidth="1"/>
    <col min="469" max="469" width="5.6640625" style="1" customWidth="1"/>
    <col min="470" max="470" width="0" style="1" hidden="1" customWidth="1"/>
    <col min="471" max="471" width="20.6640625" style="1" customWidth="1"/>
    <col min="472" max="472" width="4.88671875" style="1" customWidth="1"/>
    <col min="473" max="473" width="0" style="1" hidden="1" customWidth="1"/>
    <col min="474" max="474" width="24.6640625" style="1" customWidth="1"/>
    <col min="475" max="475" width="12.33203125" style="1" customWidth="1"/>
    <col min="476" max="476" width="0" style="1" hidden="1" customWidth="1"/>
    <col min="477" max="477" width="3.44140625" style="1" customWidth="1"/>
    <col min="478" max="478" width="0" style="1" hidden="1" customWidth="1"/>
    <col min="479" max="479" width="17.6640625" style="1" customWidth="1"/>
    <col min="480" max="480" width="3.44140625" style="1" customWidth="1"/>
    <col min="481" max="481" width="0" style="1" hidden="1" customWidth="1"/>
    <col min="482" max="482" width="23.6640625" style="1" customWidth="1"/>
    <col min="483" max="483" width="10" style="1" customWidth="1"/>
    <col min="484" max="484" width="0" style="1" hidden="1" customWidth="1"/>
    <col min="485" max="486" width="14.6640625" style="1" customWidth="1"/>
    <col min="487" max="487" width="12.88671875" style="1" customWidth="1"/>
    <col min="488" max="488" width="3.33203125" style="1" customWidth="1"/>
    <col min="489" max="489" width="30.33203125" style="1" customWidth="1"/>
    <col min="490" max="490" width="5" style="1" customWidth="1"/>
    <col min="491" max="491" width="0" style="1" hidden="1" customWidth="1"/>
    <col min="492" max="492" width="14.33203125" style="1" customWidth="1"/>
    <col min="493" max="493" width="5.6640625" style="1" customWidth="1"/>
    <col min="494" max="494" width="0" style="1" hidden="1" customWidth="1"/>
    <col min="495" max="495" width="17.33203125" style="1" customWidth="1"/>
    <col min="496" max="496" width="12.6640625" style="1" customWidth="1"/>
    <col min="497" max="497" width="0" style="1" hidden="1" customWidth="1"/>
    <col min="498" max="498" width="5.33203125" style="1" customWidth="1"/>
    <col min="499" max="499" width="0" style="1" hidden="1" customWidth="1"/>
    <col min="500" max="500" width="17" style="1" customWidth="1"/>
    <col min="501" max="501" width="6.33203125" style="1" customWidth="1"/>
    <col min="502" max="502" width="0" style="1" hidden="1" customWidth="1"/>
    <col min="503" max="503" width="14.33203125" style="1" customWidth="1"/>
    <col min="504" max="504" width="7.5546875" style="1" customWidth="1"/>
    <col min="505" max="505" width="0" style="1" hidden="1" customWidth="1"/>
    <col min="506" max="507" width="14.33203125" style="1" customWidth="1"/>
    <col min="508" max="508" width="20.88671875" style="1" customWidth="1"/>
    <col min="509" max="509" width="14.44140625" style="1" customWidth="1"/>
    <col min="510" max="510" width="15" style="1" customWidth="1"/>
    <col min="511" max="511" width="2.6640625" style="1" customWidth="1"/>
    <col min="512" max="512" width="11.6640625" style="1" customWidth="1"/>
    <col min="513" max="513" width="11.5546875" style="1" customWidth="1"/>
    <col min="514" max="514" width="2.33203125" style="1" customWidth="1"/>
    <col min="515" max="515" width="41" style="1" customWidth="1"/>
    <col min="516" max="516" width="14.33203125" style="1" customWidth="1"/>
    <col min="517" max="518" width="11.5546875" style="1" customWidth="1"/>
    <col min="519" max="519" width="21.88671875" style="1" customWidth="1"/>
    <col min="520" max="711" width="11.44140625" style="1"/>
    <col min="712" max="712" width="21.88671875" style="1" customWidth="1"/>
    <col min="713" max="713" width="13.88671875" style="1" customWidth="1"/>
    <col min="714" max="714" width="38.6640625" style="1" customWidth="1"/>
    <col min="715" max="715" width="3" style="1" bestFit="1" customWidth="1"/>
    <col min="716" max="716" width="32.33203125" style="1" customWidth="1"/>
    <col min="717" max="717" width="46.33203125" style="1" customWidth="1"/>
    <col min="718" max="718" width="19" style="1" customWidth="1"/>
    <col min="719" max="719" width="0" style="1" hidden="1" customWidth="1"/>
    <col min="720" max="720" width="17.6640625" style="1" customWidth="1"/>
    <col min="721" max="721" width="0" style="1" hidden="1" customWidth="1"/>
    <col min="722" max="722" width="22.33203125" style="1" customWidth="1"/>
    <col min="723" max="723" width="5.33203125" style="1" customWidth="1"/>
    <col min="724" max="724" width="36.33203125" style="1" customWidth="1"/>
    <col min="725" max="725" width="5.6640625" style="1" customWidth="1"/>
    <col min="726" max="726" width="0" style="1" hidden="1" customWidth="1"/>
    <col min="727" max="727" width="20.6640625" style="1" customWidth="1"/>
    <col min="728" max="728" width="4.88671875" style="1" customWidth="1"/>
    <col min="729" max="729" width="0" style="1" hidden="1" customWidth="1"/>
    <col min="730" max="730" width="24.6640625" style="1" customWidth="1"/>
    <col min="731" max="731" width="12.33203125" style="1" customWidth="1"/>
    <col min="732" max="732" width="0" style="1" hidden="1" customWidth="1"/>
    <col min="733" max="733" width="3.44140625" style="1" customWidth="1"/>
    <col min="734" max="734" width="0" style="1" hidden="1" customWidth="1"/>
    <col min="735" max="735" width="17.6640625" style="1" customWidth="1"/>
    <col min="736" max="736" width="3.44140625" style="1" customWidth="1"/>
    <col min="737" max="737" width="0" style="1" hidden="1" customWidth="1"/>
    <col min="738" max="738" width="23.6640625" style="1" customWidth="1"/>
    <col min="739" max="739" width="10" style="1" customWidth="1"/>
    <col min="740" max="740" width="0" style="1" hidden="1" customWidth="1"/>
    <col min="741" max="742" width="14.6640625" style="1" customWidth="1"/>
    <col min="743" max="743" width="12.88671875" style="1" customWidth="1"/>
    <col min="744" max="744" width="3.33203125" style="1" customWidth="1"/>
    <col min="745" max="745" width="30.33203125" style="1" customWidth="1"/>
    <col min="746" max="746" width="5" style="1" customWidth="1"/>
    <col min="747" max="747" width="0" style="1" hidden="1" customWidth="1"/>
    <col min="748" max="748" width="14.33203125" style="1" customWidth="1"/>
    <col min="749" max="749" width="5.6640625" style="1" customWidth="1"/>
    <col min="750" max="750" width="0" style="1" hidden="1" customWidth="1"/>
    <col min="751" max="751" width="17.33203125" style="1" customWidth="1"/>
    <col min="752" max="752" width="12.6640625" style="1" customWidth="1"/>
    <col min="753" max="753" width="0" style="1" hidden="1" customWidth="1"/>
    <col min="754" max="754" width="5.33203125" style="1" customWidth="1"/>
    <col min="755" max="755" width="0" style="1" hidden="1" customWidth="1"/>
    <col min="756" max="756" width="17" style="1" customWidth="1"/>
    <col min="757" max="757" width="6.33203125" style="1" customWidth="1"/>
    <col min="758" max="758" width="0" style="1" hidden="1" customWidth="1"/>
    <col min="759" max="759" width="14.33203125" style="1" customWidth="1"/>
    <col min="760" max="760" width="7.5546875" style="1" customWidth="1"/>
    <col min="761" max="761" width="0" style="1" hidden="1" customWidth="1"/>
    <col min="762" max="763" width="14.33203125" style="1" customWidth="1"/>
    <col min="764" max="764" width="20.88671875" style="1" customWidth="1"/>
    <col min="765" max="765" width="14.44140625" style="1" customWidth="1"/>
    <col min="766" max="766" width="15" style="1" customWidth="1"/>
    <col min="767" max="767" width="2.6640625" style="1" customWidth="1"/>
    <col min="768" max="768" width="11.6640625" style="1" customWidth="1"/>
    <col min="769" max="769" width="11.5546875" style="1" customWidth="1"/>
    <col min="770" max="770" width="2.33203125" style="1" customWidth="1"/>
    <col min="771" max="771" width="41" style="1" customWidth="1"/>
    <col min="772" max="772" width="14.33203125" style="1" customWidth="1"/>
    <col min="773" max="774" width="11.5546875" style="1" customWidth="1"/>
    <col min="775" max="775" width="21.88671875" style="1" customWidth="1"/>
    <col min="776" max="967" width="11.44140625" style="1"/>
    <col min="968" max="968" width="21.88671875" style="1" customWidth="1"/>
    <col min="969" max="969" width="13.88671875" style="1" customWidth="1"/>
    <col min="970" max="970" width="38.6640625" style="1" customWidth="1"/>
    <col min="971" max="971" width="3" style="1" bestFit="1" customWidth="1"/>
    <col min="972" max="972" width="32.33203125" style="1" customWidth="1"/>
    <col min="973" max="973" width="46.33203125" style="1" customWidth="1"/>
    <col min="974" max="974" width="19" style="1" customWidth="1"/>
    <col min="975" max="975" width="0" style="1" hidden="1" customWidth="1"/>
    <col min="976" max="976" width="17.6640625" style="1" customWidth="1"/>
    <col min="977" max="977" width="0" style="1" hidden="1" customWidth="1"/>
    <col min="978" max="978" width="22.33203125" style="1" customWidth="1"/>
    <col min="979" max="979" width="5.33203125" style="1" customWidth="1"/>
    <col min="980" max="980" width="36.33203125" style="1" customWidth="1"/>
    <col min="981" max="981" width="5.6640625" style="1" customWidth="1"/>
    <col min="982" max="982" width="0" style="1" hidden="1" customWidth="1"/>
    <col min="983" max="983" width="20.6640625" style="1" customWidth="1"/>
    <col min="984" max="984" width="4.88671875" style="1" customWidth="1"/>
    <col min="985" max="985" width="0" style="1" hidden="1" customWidth="1"/>
    <col min="986" max="986" width="24.6640625" style="1" customWidth="1"/>
    <col min="987" max="987" width="12.33203125" style="1" customWidth="1"/>
    <col min="988" max="988" width="0" style="1" hidden="1" customWidth="1"/>
    <col min="989" max="989" width="3.44140625" style="1" customWidth="1"/>
    <col min="990" max="990" width="0" style="1" hidden="1" customWidth="1"/>
    <col min="991" max="991" width="17.6640625" style="1" customWidth="1"/>
    <col min="992" max="992" width="3.44140625" style="1" customWidth="1"/>
    <col min="993" max="993" width="0" style="1" hidden="1" customWidth="1"/>
    <col min="994" max="994" width="23.6640625" style="1" customWidth="1"/>
    <col min="995" max="995" width="10" style="1" customWidth="1"/>
    <col min="996" max="996" width="0" style="1" hidden="1" customWidth="1"/>
    <col min="997" max="998" width="14.6640625" style="1" customWidth="1"/>
    <col min="999" max="999" width="12.88671875" style="1" customWidth="1"/>
    <col min="1000" max="1000" width="3.33203125" style="1" customWidth="1"/>
    <col min="1001" max="1001" width="30.33203125" style="1" customWidth="1"/>
    <col min="1002" max="1002" width="5" style="1" customWidth="1"/>
    <col min="1003" max="1003" width="0" style="1" hidden="1" customWidth="1"/>
    <col min="1004" max="1004" width="14.33203125" style="1" customWidth="1"/>
    <col min="1005" max="1005" width="5.6640625" style="1" customWidth="1"/>
    <col min="1006" max="1006" width="0" style="1" hidden="1" customWidth="1"/>
    <col min="1007" max="1007" width="17.33203125" style="1" customWidth="1"/>
    <col min="1008" max="1008" width="12.6640625" style="1" customWidth="1"/>
    <col min="1009" max="1009" width="0" style="1" hidden="1" customWidth="1"/>
    <col min="1010" max="1010" width="5.33203125" style="1" customWidth="1"/>
    <col min="1011" max="1011" width="0" style="1" hidden="1" customWidth="1"/>
    <col min="1012" max="1012" width="17" style="1" customWidth="1"/>
    <col min="1013" max="1013" width="6.33203125" style="1" customWidth="1"/>
    <col min="1014" max="1014" width="0" style="1" hidden="1" customWidth="1"/>
    <col min="1015" max="1015" width="14.33203125" style="1" customWidth="1"/>
    <col min="1016" max="1016" width="7.5546875" style="1" customWidth="1"/>
    <col min="1017" max="1017" width="0" style="1" hidden="1" customWidth="1"/>
    <col min="1018" max="1019" width="14.33203125" style="1" customWidth="1"/>
    <col min="1020" max="1020" width="20.88671875" style="1" customWidth="1"/>
    <col min="1021" max="1021" width="14.44140625" style="1" customWidth="1"/>
    <col min="1022" max="1022" width="15" style="1" customWidth="1"/>
    <col min="1023" max="1023" width="2.6640625" style="1" customWidth="1"/>
    <col min="1024" max="1024" width="11.6640625" style="1" customWidth="1"/>
    <col min="1025" max="1025" width="11.5546875" style="1" customWidth="1"/>
    <col min="1026" max="1026" width="2.33203125" style="1" customWidth="1"/>
    <col min="1027" max="1027" width="41" style="1" customWidth="1"/>
    <col min="1028" max="1028" width="14.33203125" style="1" customWidth="1"/>
    <col min="1029" max="1030" width="11.5546875" style="1" customWidth="1"/>
    <col min="1031" max="1031" width="21.88671875" style="1" customWidth="1"/>
    <col min="1032" max="1223" width="11.44140625" style="1"/>
    <col min="1224" max="1224" width="21.88671875" style="1" customWidth="1"/>
    <col min="1225" max="1225" width="13.88671875" style="1" customWidth="1"/>
    <col min="1226" max="1226" width="38.6640625" style="1" customWidth="1"/>
    <col min="1227" max="1227" width="3" style="1" bestFit="1" customWidth="1"/>
    <col min="1228" max="1228" width="32.33203125" style="1" customWidth="1"/>
    <col min="1229" max="1229" width="46.33203125" style="1" customWidth="1"/>
    <col min="1230" max="1230" width="19" style="1" customWidth="1"/>
    <col min="1231" max="1231" width="0" style="1" hidden="1" customWidth="1"/>
    <col min="1232" max="1232" width="17.6640625" style="1" customWidth="1"/>
    <col min="1233" max="1233" width="0" style="1" hidden="1" customWidth="1"/>
    <col min="1234" max="1234" width="22.33203125" style="1" customWidth="1"/>
    <col min="1235" max="1235" width="5.33203125" style="1" customWidth="1"/>
    <col min="1236" max="1236" width="36.33203125" style="1" customWidth="1"/>
    <col min="1237" max="1237" width="5.6640625" style="1" customWidth="1"/>
    <col min="1238" max="1238" width="0" style="1" hidden="1" customWidth="1"/>
    <col min="1239" max="1239" width="20.6640625" style="1" customWidth="1"/>
    <col min="1240" max="1240" width="4.88671875" style="1" customWidth="1"/>
    <col min="1241" max="1241" width="0" style="1" hidden="1" customWidth="1"/>
    <col min="1242" max="1242" width="24.6640625" style="1" customWidth="1"/>
    <col min="1243" max="1243" width="12.33203125" style="1" customWidth="1"/>
    <col min="1244" max="1244" width="0" style="1" hidden="1" customWidth="1"/>
    <col min="1245" max="1245" width="3.44140625" style="1" customWidth="1"/>
    <col min="1246" max="1246" width="0" style="1" hidden="1" customWidth="1"/>
    <col min="1247" max="1247" width="17.6640625" style="1" customWidth="1"/>
    <col min="1248" max="1248" width="3.44140625" style="1" customWidth="1"/>
    <col min="1249" max="1249" width="0" style="1" hidden="1" customWidth="1"/>
    <col min="1250" max="1250" width="23.6640625" style="1" customWidth="1"/>
    <col min="1251" max="1251" width="10" style="1" customWidth="1"/>
    <col min="1252" max="1252" width="0" style="1" hidden="1" customWidth="1"/>
    <col min="1253" max="1254" width="14.6640625" style="1" customWidth="1"/>
    <col min="1255" max="1255" width="12.88671875" style="1" customWidth="1"/>
    <col min="1256" max="1256" width="3.33203125" style="1" customWidth="1"/>
    <col min="1257" max="1257" width="30.33203125" style="1" customWidth="1"/>
    <col min="1258" max="1258" width="5" style="1" customWidth="1"/>
    <col min="1259" max="1259" width="0" style="1" hidden="1" customWidth="1"/>
    <col min="1260" max="1260" width="14.33203125" style="1" customWidth="1"/>
    <col min="1261" max="1261" width="5.6640625" style="1" customWidth="1"/>
    <col min="1262" max="1262" width="0" style="1" hidden="1" customWidth="1"/>
    <col min="1263" max="1263" width="17.33203125" style="1" customWidth="1"/>
    <col min="1264" max="1264" width="12.6640625" style="1" customWidth="1"/>
    <col min="1265" max="1265" width="0" style="1" hidden="1" customWidth="1"/>
    <col min="1266" max="1266" width="5.33203125" style="1" customWidth="1"/>
    <col min="1267" max="1267" width="0" style="1" hidden="1" customWidth="1"/>
    <col min="1268" max="1268" width="17" style="1" customWidth="1"/>
    <col min="1269" max="1269" width="6.33203125" style="1" customWidth="1"/>
    <col min="1270" max="1270" width="0" style="1" hidden="1" customWidth="1"/>
    <col min="1271" max="1271" width="14.33203125" style="1" customWidth="1"/>
    <col min="1272" max="1272" width="7.5546875" style="1" customWidth="1"/>
    <col min="1273" max="1273" width="0" style="1" hidden="1" customWidth="1"/>
    <col min="1274" max="1275" width="14.33203125" style="1" customWidth="1"/>
    <col min="1276" max="1276" width="20.88671875" style="1" customWidth="1"/>
    <col min="1277" max="1277" width="14.44140625" style="1" customWidth="1"/>
    <col min="1278" max="1278" width="15" style="1" customWidth="1"/>
    <col min="1279" max="1279" width="2.6640625" style="1" customWidth="1"/>
    <col min="1280" max="1280" width="11.6640625" style="1" customWidth="1"/>
    <col min="1281" max="1281" width="11.5546875" style="1" customWidth="1"/>
    <col min="1282" max="1282" width="2.33203125" style="1" customWidth="1"/>
    <col min="1283" max="1283" width="41" style="1" customWidth="1"/>
    <col min="1284" max="1284" width="14.33203125" style="1" customWidth="1"/>
    <col min="1285" max="1286" width="11.5546875" style="1" customWidth="1"/>
    <col min="1287" max="1287" width="21.88671875" style="1" customWidth="1"/>
    <col min="1288" max="1479" width="11.44140625" style="1"/>
    <col min="1480" max="1480" width="21.88671875" style="1" customWidth="1"/>
    <col min="1481" max="1481" width="13.88671875" style="1" customWidth="1"/>
    <col min="1482" max="1482" width="38.6640625" style="1" customWidth="1"/>
    <col min="1483" max="1483" width="3" style="1" bestFit="1" customWidth="1"/>
    <col min="1484" max="1484" width="32.33203125" style="1" customWidth="1"/>
    <col min="1485" max="1485" width="46.33203125" style="1" customWidth="1"/>
    <col min="1486" max="1486" width="19" style="1" customWidth="1"/>
    <col min="1487" max="1487" width="0" style="1" hidden="1" customWidth="1"/>
    <col min="1488" max="1488" width="17.6640625" style="1" customWidth="1"/>
    <col min="1489" max="1489" width="0" style="1" hidden="1" customWidth="1"/>
    <col min="1490" max="1490" width="22.33203125" style="1" customWidth="1"/>
    <col min="1491" max="1491" width="5.33203125" style="1" customWidth="1"/>
    <col min="1492" max="1492" width="36.33203125" style="1" customWidth="1"/>
    <col min="1493" max="1493" width="5.6640625" style="1" customWidth="1"/>
    <col min="1494" max="1494" width="0" style="1" hidden="1" customWidth="1"/>
    <col min="1495" max="1495" width="20.6640625" style="1" customWidth="1"/>
    <col min="1496" max="1496" width="4.88671875" style="1" customWidth="1"/>
    <col min="1497" max="1497" width="0" style="1" hidden="1" customWidth="1"/>
    <col min="1498" max="1498" width="24.6640625" style="1" customWidth="1"/>
    <col min="1499" max="1499" width="12.33203125" style="1" customWidth="1"/>
    <col min="1500" max="1500" width="0" style="1" hidden="1" customWidth="1"/>
    <col min="1501" max="1501" width="3.44140625" style="1" customWidth="1"/>
    <col min="1502" max="1502" width="0" style="1" hidden="1" customWidth="1"/>
    <col min="1503" max="1503" width="17.6640625" style="1" customWidth="1"/>
    <col min="1504" max="1504" width="3.44140625" style="1" customWidth="1"/>
    <col min="1505" max="1505" width="0" style="1" hidden="1" customWidth="1"/>
    <col min="1506" max="1506" width="23.6640625" style="1" customWidth="1"/>
    <col min="1507" max="1507" width="10" style="1" customWidth="1"/>
    <col min="1508" max="1508" width="0" style="1" hidden="1" customWidth="1"/>
    <col min="1509" max="1510" width="14.6640625" style="1" customWidth="1"/>
    <col min="1511" max="1511" width="12.88671875" style="1" customWidth="1"/>
    <col min="1512" max="1512" width="3.33203125" style="1" customWidth="1"/>
    <col min="1513" max="1513" width="30.33203125" style="1" customWidth="1"/>
    <col min="1514" max="1514" width="5" style="1" customWidth="1"/>
    <col min="1515" max="1515" width="0" style="1" hidden="1" customWidth="1"/>
    <col min="1516" max="1516" width="14.33203125" style="1" customWidth="1"/>
    <col min="1517" max="1517" width="5.6640625" style="1" customWidth="1"/>
    <col min="1518" max="1518" width="0" style="1" hidden="1" customWidth="1"/>
    <col min="1519" max="1519" width="17.33203125" style="1" customWidth="1"/>
    <col min="1520" max="1520" width="12.6640625" style="1" customWidth="1"/>
    <col min="1521" max="1521" width="0" style="1" hidden="1" customWidth="1"/>
    <col min="1522" max="1522" width="5.33203125" style="1" customWidth="1"/>
    <col min="1523" max="1523" width="0" style="1" hidden="1" customWidth="1"/>
    <col min="1524" max="1524" width="17" style="1" customWidth="1"/>
    <col min="1525" max="1525" width="6.33203125" style="1" customWidth="1"/>
    <col min="1526" max="1526" width="0" style="1" hidden="1" customWidth="1"/>
    <col min="1527" max="1527" width="14.33203125" style="1" customWidth="1"/>
    <col min="1528" max="1528" width="7.5546875" style="1" customWidth="1"/>
    <col min="1529" max="1529" width="0" style="1" hidden="1" customWidth="1"/>
    <col min="1530" max="1531" width="14.33203125" style="1" customWidth="1"/>
    <col min="1532" max="1532" width="20.88671875" style="1" customWidth="1"/>
    <col min="1533" max="1533" width="14.44140625" style="1" customWidth="1"/>
    <col min="1534" max="1534" width="15" style="1" customWidth="1"/>
    <col min="1535" max="1535" width="2.6640625" style="1" customWidth="1"/>
    <col min="1536" max="1536" width="11.6640625" style="1" customWidth="1"/>
    <col min="1537" max="1537" width="11.5546875" style="1" customWidth="1"/>
    <col min="1538" max="1538" width="2.33203125" style="1" customWidth="1"/>
    <col min="1539" max="1539" width="41" style="1" customWidth="1"/>
    <col min="1540" max="1540" width="14.33203125" style="1" customWidth="1"/>
    <col min="1541" max="1542" width="11.5546875" style="1" customWidth="1"/>
    <col min="1543" max="1543" width="21.88671875" style="1" customWidth="1"/>
    <col min="1544" max="1735" width="11.44140625" style="1"/>
    <col min="1736" max="1736" width="21.88671875" style="1" customWidth="1"/>
    <col min="1737" max="1737" width="13.88671875" style="1" customWidth="1"/>
    <col min="1738" max="1738" width="38.6640625" style="1" customWidth="1"/>
    <col min="1739" max="1739" width="3" style="1" bestFit="1" customWidth="1"/>
    <col min="1740" max="1740" width="32.33203125" style="1" customWidth="1"/>
    <col min="1741" max="1741" width="46.33203125" style="1" customWidth="1"/>
    <col min="1742" max="1742" width="19" style="1" customWidth="1"/>
    <col min="1743" max="1743" width="0" style="1" hidden="1" customWidth="1"/>
    <col min="1744" max="1744" width="17.6640625" style="1" customWidth="1"/>
    <col min="1745" max="1745" width="0" style="1" hidden="1" customWidth="1"/>
    <col min="1746" max="1746" width="22.33203125" style="1" customWidth="1"/>
    <col min="1747" max="1747" width="5.33203125" style="1" customWidth="1"/>
    <col min="1748" max="1748" width="36.33203125" style="1" customWidth="1"/>
    <col min="1749" max="1749" width="5.6640625" style="1" customWidth="1"/>
    <col min="1750" max="1750" width="0" style="1" hidden="1" customWidth="1"/>
    <col min="1751" max="1751" width="20.6640625" style="1" customWidth="1"/>
    <col min="1752" max="1752" width="4.88671875" style="1" customWidth="1"/>
    <col min="1753" max="1753" width="0" style="1" hidden="1" customWidth="1"/>
    <col min="1754" max="1754" width="24.6640625" style="1" customWidth="1"/>
    <col min="1755" max="1755" width="12.33203125" style="1" customWidth="1"/>
    <col min="1756" max="1756" width="0" style="1" hidden="1" customWidth="1"/>
    <col min="1757" max="1757" width="3.44140625" style="1" customWidth="1"/>
    <col min="1758" max="1758" width="0" style="1" hidden="1" customWidth="1"/>
    <col min="1759" max="1759" width="17.6640625" style="1" customWidth="1"/>
    <col min="1760" max="1760" width="3.44140625" style="1" customWidth="1"/>
    <col min="1761" max="1761" width="0" style="1" hidden="1" customWidth="1"/>
    <col min="1762" max="1762" width="23.6640625" style="1" customWidth="1"/>
    <col min="1763" max="1763" width="10" style="1" customWidth="1"/>
    <col min="1764" max="1764" width="0" style="1" hidden="1" customWidth="1"/>
    <col min="1765" max="1766" width="14.6640625" style="1" customWidth="1"/>
    <col min="1767" max="1767" width="12.88671875" style="1" customWidth="1"/>
    <col min="1768" max="1768" width="3.33203125" style="1" customWidth="1"/>
    <col min="1769" max="1769" width="30.33203125" style="1" customWidth="1"/>
    <col min="1770" max="1770" width="5" style="1" customWidth="1"/>
    <col min="1771" max="1771" width="0" style="1" hidden="1" customWidth="1"/>
    <col min="1772" max="1772" width="14.33203125" style="1" customWidth="1"/>
    <col min="1773" max="1773" width="5.6640625" style="1" customWidth="1"/>
    <col min="1774" max="1774" width="0" style="1" hidden="1" customWidth="1"/>
    <col min="1775" max="1775" width="17.33203125" style="1" customWidth="1"/>
    <col min="1776" max="1776" width="12.6640625" style="1" customWidth="1"/>
    <col min="1777" max="1777" width="0" style="1" hidden="1" customWidth="1"/>
    <col min="1778" max="1778" width="5.33203125" style="1" customWidth="1"/>
    <col min="1779" max="1779" width="0" style="1" hidden="1" customWidth="1"/>
    <col min="1780" max="1780" width="17" style="1" customWidth="1"/>
    <col min="1781" max="1781" width="6.33203125" style="1" customWidth="1"/>
    <col min="1782" max="1782" width="0" style="1" hidden="1" customWidth="1"/>
    <col min="1783" max="1783" width="14.33203125" style="1" customWidth="1"/>
    <col min="1784" max="1784" width="7.5546875" style="1" customWidth="1"/>
    <col min="1785" max="1785" width="0" style="1" hidden="1" customWidth="1"/>
    <col min="1786" max="1787" width="14.33203125" style="1" customWidth="1"/>
    <col min="1788" max="1788" width="20.88671875" style="1" customWidth="1"/>
    <col min="1789" max="1789" width="14.44140625" style="1" customWidth="1"/>
    <col min="1790" max="1790" width="15" style="1" customWidth="1"/>
    <col min="1791" max="1791" width="2.6640625" style="1" customWidth="1"/>
    <col min="1792" max="1792" width="11.6640625" style="1" customWidth="1"/>
    <col min="1793" max="1793" width="11.5546875" style="1" customWidth="1"/>
    <col min="1794" max="1794" width="2.33203125" style="1" customWidth="1"/>
    <col min="1795" max="1795" width="41" style="1" customWidth="1"/>
    <col min="1796" max="1796" width="14.33203125" style="1" customWidth="1"/>
    <col min="1797" max="1798" width="11.5546875" style="1" customWidth="1"/>
    <col min="1799" max="1799" width="21.88671875" style="1" customWidth="1"/>
    <col min="1800" max="1991" width="11.44140625" style="1"/>
    <col min="1992" max="1992" width="21.88671875" style="1" customWidth="1"/>
    <col min="1993" max="1993" width="13.88671875" style="1" customWidth="1"/>
    <col min="1994" max="1994" width="38.6640625" style="1" customWidth="1"/>
    <col min="1995" max="1995" width="3" style="1" bestFit="1" customWidth="1"/>
    <col min="1996" max="1996" width="32.33203125" style="1" customWidth="1"/>
    <col min="1997" max="1997" width="46.33203125" style="1" customWidth="1"/>
    <col min="1998" max="1998" width="19" style="1" customWidth="1"/>
    <col min="1999" max="1999" width="0" style="1" hidden="1" customWidth="1"/>
    <col min="2000" max="2000" width="17.6640625" style="1" customWidth="1"/>
    <col min="2001" max="2001" width="0" style="1" hidden="1" customWidth="1"/>
    <col min="2002" max="2002" width="22.33203125" style="1" customWidth="1"/>
    <col min="2003" max="2003" width="5.33203125" style="1" customWidth="1"/>
    <col min="2004" max="2004" width="36.33203125" style="1" customWidth="1"/>
    <col min="2005" max="2005" width="5.6640625" style="1" customWidth="1"/>
    <col min="2006" max="2006" width="0" style="1" hidden="1" customWidth="1"/>
    <col min="2007" max="2007" width="20.6640625" style="1" customWidth="1"/>
    <col min="2008" max="2008" width="4.88671875" style="1" customWidth="1"/>
    <col min="2009" max="2009" width="0" style="1" hidden="1" customWidth="1"/>
    <col min="2010" max="2010" width="24.6640625" style="1" customWidth="1"/>
    <col min="2011" max="2011" width="12.33203125" style="1" customWidth="1"/>
    <col min="2012" max="2012" width="0" style="1" hidden="1" customWidth="1"/>
    <col min="2013" max="2013" width="3.44140625" style="1" customWidth="1"/>
    <col min="2014" max="2014" width="0" style="1" hidden="1" customWidth="1"/>
    <col min="2015" max="2015" width="17.6640625" style="1" customWidth="1"/>
    <col min="2016" max="2016" width="3.44140625" style="1" customWidth="1"/>
    <col min="2017" max="2017" width="0" style="1" hidden="1" customWidth="1"/>
    <col min="2018" max="2018" width="23.6640625" style="1" customWidth="1"/>
    <col min="2019" max="2019" width="10" style="1" customWidth="1"/>
    <col min="2020" max="2020" width="0" style="1" hidden="1" customWidth="1"/>
    <col min="2021" max="2022" width="14.6640625" style="1" customWidth="1"/>
    <col min="2023" max="2023" width="12.88671875" style="1" customWidth="1"/>
    <col min="2024" max="2024" width="3.33203125" style="1" customWidth="1"/>
    <col min="2025" max="2025" width="30.33203125" style="1" customWidth="1"/>
    <col min="2026" max="2026" width="5" style="1" customWidth="1"/>
    <col min="2027" max="2027" width="0" style="1" hidden="1" customWidth="1"/>
    <col min="2028" max="2028" width="14.33203125" style="1" customWidth="1"/>
    <col min="2029" max="2029" width="5.6640625" style="1" customWidth="1"/>
    <col min="2030" max="2030" width="0" style="1" hidden="1" customWidth="1"/>
    <col min="2031" max="2031" width="17.33203125" style="1" customWidth="1"/>
    <col min="2032" max="2032" width="12.6640625" style="1" customWidth="1"/>
    <col min="2033" max="2033" width="0" style="1" hidden="1" customWidth="1"/>
    <col min="2034" max="2034" width="5.33203125" style="1" customWidth="1"/>
    <col min="2035" max="2035" width="0" style="1" hidden="1" customWidth="1"/>
    <col min="2036" max="2036" width="17" style="1" customWidth="1"/>
    <col min="2037" max="2037" width="6.33203125" style="1" customWidth="1"/>
    <col min="2038" max="2038" width="0" style="1" hidden="1" customWidth="1"/>
    <col min="2039" max="2039" width="14.33203125" style="1" customWidth="1"/>
    <col min="2040" max="2040" width="7.5546875" style="1" customWidth="1"/>
    <col min="2041" max="2041" width="0" style="1" hidden="1" customWidth="1"/>
    <col min="2042" max="2043" width="14.33203125" style="1" customWidth="1"/>
    <col min="2044" max="2044" width="20.88671875" style="1" customWidth="1"/>
    <col min="2045" max="2045" width="14.44140625" style="1" customWidth="1"/>
    <col min="2046" max="2046" width="15" style="1" customWidth="1"/>
    <col min="2047" max="2047" width="2.6640625" style="1" customWidth="1"/>
    <col min="2048" max="2048" width="11.6640625" style="1" customWidth="1"/>
    <col min="2049" max="2049" width="11.5546875" style="1" customWidth="1"/>
    <col min="2050" max="2050" width="2.33203125" style="1" customWidth="1"/>
    <col min="2051" max="2051" width="41" style="1" customWidth="1"/>
    <col min="2052" max="2052" width="14.33203125" style="1" customWidth="1"/>
    <col min="2053" max="2054" width="11.5546875" style="1" customWidth="1"/>
    <col min="2055" max="2055" width="21.88671875" style="1" customWidth="1"/>
    <col min="2056" max="2247" width="11.44140625" style="1"/>
    <col min="2248" max="2248" width="21.88671875" style="1" customWidth="1"/>
    <col min="2249" max="2249" width="13.88671875" style="1" customWidth="1"/>
    <col min="2250" max="2250" width="38.6640625" style="1" customWidth="1"/>
    <col min="2251" max="2251" width="3" style="1" bestFit="1" customWidth="1"/>
    <col min="2252" max="2252" width="32.33203125" style="1" customWidth="1"/>
    <col min="2253" max="2253" width="46.33203125" style="1" customWidth="1"/>
    <col min="2254" max="2254" width="19" style="1" customWidth="1"/>
    <col min="2255" max="2255" width="0" style="1" hidden="1" customWidth="1"/>
    <col min="2256" max="2256" width="17.6640625" style="1" customWidth="1"/>
    <col min="2257" max="2257" width="0" style="1" hidden="1" customWidth="1"/>
    <col min="2258" max="2258" width="22.33203125" style="1" customWidth="1"/>
    <col min="2259" max="2259" width="5.33203125" style="1" customWidth="1"/>
    <col min="2260" max="2260" width="36.33203125" style="1" customWidth="1"/>
    <col min="2261" max="2261" width="5.6640625" style="1" customWidth="1"/>
    <col min="2262" max="2262" width="0" style="1" hidden="1" customWidth="1"/>
    <col min="2263" max="2263" width="20.6640625" style="1" customWidth="1"/>
    <col min="2264" max="2264" width="4.88671875" style="1" customWidth="1"/>
    <col min="2265" max="2265" width="0" style="1" hidden="1" customWidth="1"/>
    <col min="2266" max="2266" width="24.6640625" style="1" customWidth="1"/>
    <col min="2267" max="2267" width="12.33203125" style="1" customWidth="1"/>
    <col min="2268" max="2268" width="0" style="1" hidden="1" customWidth="1"/>
    <col min="2269" max="2269" width="3.44140625" style="1" customWidth="1"/>
    <col min="2270" max="2270" width="0" style="1" hidden="1" customWidth="1"/>
    <col min="2271" max="2271" width="17.6640625" style="1" customWidth="1"/>
    <col min="2272" max="2272" width="3.44140625" style="1" customWidth="1"/>
    <col min="2273" max="2273" width="0" style="1" hidden="1" customWidth="1"/>
    <col min="2274" max="2274" width="23.6640625" style="1" customWidth="1"/>
    <col min="2275" max="2275" width="10" style="1" customWidth="1"/>
    <col min="2276" max="2276" width="0" style="1" hidden="1" customWidth="1"/>
    <col min="2277" max="2278" width="14.6640625" style="1" customWidth="1"/>
    <col min="2279" max="2279" width="12.88671875" style="1" customWidth="1"/>
    <col min="2280" max="2280" width="3.33203125" style="1" customWidth="1"/>
    <col min="2281" max="2281" width="30.33203125" style="1" customWidth="1"/>
    <col min="2282" max="2282" width="5" style="1" customWidth="1"/>
    <col min="2283" max="2283" width="0" style="1" hidden="1" customWidth="1"/>
    <col min="2284" max="2284" width="14.33203125" style="1" customWidth="1"/>
    <col min="2285" max="2285" width="5.6640625" style="1" customWidth="1"/>
    <col min="2286" max="2286" width="0" style="1" hidden="1" customWidth="1"/>
    <col min="2287" max="2287" width="17.33203125" style="1" customWidth="1"/>
    <col min="2288" max="2288" width="12.6640625" style="1" customWidth="1"/>
    <col min="2289" max="2289" width="0" style="1" hidden="1" customWidth="1"/>
    <col min="2290" max="2290" width="5.33203125" style="1" customWidth="1"/>
    <col min="2291" max="2291" width="0" style="1" hidden="1" customWidth="1"/>
    <col min="2292" max="2292" width="17" style="1" customWidth="1"/>
    <col min="2293" max="2293" width="6.33203125" style="1" customWidth="1"/>
    <col min="2294" max="2294" width="0" style="1" hidden="1" customWidth="1"/>
    <col min="2295" max="2295" width="14.33203125" style="1" customWidth="1"/>
    <col min="2296" max="2296" width="7.5546875" style="1" customWidth="1"/>
    <col min="2297" max="2297" width="0" style="1" hidden="1" customWidth="1"/>
    <col min="2298" max="2299" width="14.33203125" style="1" customWidth="1"/>
    <col min="2300" max="2300" width="20.88671875" style="1" customWidth="1"/>
    <col min="2301" max="2301" width="14.44140625" style="1" customWidth="1"/>
    <col min="2302" max="2302" width="15" style="1" customWidth="1"/>
    <col min="2303" max="2303" width="2.6640625" style="1" customWidth="1"/>
    <col min="2304" max="2304" width="11.6640625" style="1" customWidth="1"/>
    <col min="2305" max="2305" width="11.5546875" style="1" customWidth="1"/>
    <col min="2306" max="2306" width="2.33203125" style="1" customWidth="1"/>
    <col min="2307" max="2307" width="41" style="1" customWidth="1"/>
    <col min="2308" max="2308" width="14.33203125" style="1" customWidth="1"/>
    <col min="2309" max="2310" width="11.5546875" style="1" customWidth="1"/>
    <col min="2311" max="2311" width="21.88671875" style="1" customWidth="1"/>
    <col min="2312" max="2503" width="11.44140625" style="1"/>
    <col min="2504" max="2504" width="21.88671875" style="1" customWidth="1"/>
    <col min="2505" max="2505" width="13.88671875" style="1" customWidth="1"/>
    <col min="2506" max="2506" width="38.6640625" style="1" customWidth="1"/>
    <col min="2507" max="2507" width="3" style="1" bestFit="1" customWidth="1"/>
    <col min="2508" max="2508" width="32.33203125" style="1" customWidth="1"/>
    <col min="2509" max="2509" width="46.33203125" style="1" customWidth="1"/>
    <col min="2510" max="2510" width="19" style="1" customWidth="1"/>
    <col min="2511" max="2511" width="0" style="1" hidden="1" customWidth="1"/>
    <col min="2512" max="2512" width="17.6640625" style="1" customWidth="1"/>
    <col min="2513" max="2513" width="0" style="1" hidden="1" customWidth="1"/>
    <col min="2514" max="2514" width="22.33203125" style="1" customWidth="1"/>
    <col min="2515" max="2515" width="5.33203125" style="1" customWidth="1"/>
    <col min="2516" max="2516" width="36.33203125" style="1" customWidth="1"/>
    <col min="2517" max="2517" width="5.6640625" style="1" customWidth="1"/>
    <col min="2518" max="2518" width="0" style="1" hidden="1" customWidth="1"/>
    <col min="2519" max="2519" width="20.6640625" style="1" customWidth="1"/>
    <col min="2520" max="2520" width="4.88671875" style="1" customWidth="1"/>
    <col min="2521" max="2521" width="0" style="1" hidden="1" customWidth="1"/>
    <col min="2522" max="2522" width="24.6640625" style="1" customWidth="1"/>
    <col min="2523" max="2523" width="12.33203125" style="1" customWidth="1"/>
    <col min="2524" max="2524" width="0" style="1" hidden="1" customWidth="1"/>
    <col min="2525" max="2525" width="3.44140625" style="1" customWidth="1"/>
    <col min="2526" max="2526" width="0" style="1" hidden="1" customWidth="1"/>
    <col min="2527" max="2527" width="17.6640625" style="1" customWidth="1"/>
    <col min="2528" max="2528" width="3.44140625" style="1" customWidth="1"/>
    <col min="2529" max="2529" width="0" style="1" hidden="1" customWidth="1"/>
    <col min="2530" max="2530" width="23.6640625" style="1" customWidth="1"/>
    <col min="2531" max="2531" width="10" style="1" customWidth="1"/>
    <col min="2532" max="2532" width="0" style="1" hidden="1" customWidth="1"/>
    <col min="2533" max="2534" width="14.6640625" style="1" customWidth="1"/>
    <col min="2535" max="2535" width="12.88671875" style="1" customWidth="1"/>
    <col min="2536" max="2536" width="3.33203125" style="1" customWidth="1"/>
    <col min="2537" max="2537" width="30.33203125" style="1" customWidth="1"/>
    <col min="2538" max="2538" width="5" style="1" customWidth="1"/>
    <col min="2539" max="2539" width="0" style="1" hidden="1" customWidth="1"/>
    <col min="2540" max="2540" width="14.33203125" style="1" customWidth="1"/>
    <col min="2541" max="2541" width="5.6640625" style="1" customWidth="1"/>
    <col min="2542" max="2542" width="0" style="1" hidden="1" customWidth="1"/>
    <col min="2543" max="2543" width="17.33203125" style="1" customWidth="1"/>
    <col min="2544" max="2544" width="12.6640625" style="1" customWidth="1"/>
    <col min="2545" max="2545" width="0" style="1" hidden="1" customWidth="1"/>
    <col min="2546" max="2546" width="5.33203125" style="1" customWidth="1"/>
    <col min="2547" max="2547" width="0" style="1" hidden="1" customWidth="1"/>
    <col min="2548" max="2548" width="17" style="1" customWidth="1"/>
    <col min="2549" max="2549" width="6.33203125" style="1" customWidth="1"/>
    <col min="2550" max="2550" width="0" style="1" hidden="1" customWidth="1"/>
    <col min="2551" max="2551" width="14.33203125" style="1" customWidth="1"/>
    <col min="2552" max="2552" width="7.5546875" style="1" customWidth="1"/>
    <col min="2553" max="2553" width="0" style="1" hidden="1" customWidth="1"/>
    <col min="2554" max="2555" width="14.33203125" style="1" customWidth="1"/>
    <col min="2556" max="2556" width="20.88671875" style="1" customWidth="1"/>
    <col min="2557" max="2557" width="14.44140625" style="1" customWidth="1"/>
    <col min="2558" max="2558" width="15" style="1" customWidth="1"/>
    <col min="2559" max="2559" width="2.6640625" style="1" customWidth="1"/>
    <col min="2560" max="2560" width="11.6640625" style="1" customWidth="1"/>
    <col min="2561" max="2561" width="11.5546875" style="1" customWidth="1"/>
    <col min="2562" max="2562" width="2.33203125" style="1" customWidth="1"/>
    <col min="2563" max="2563" width="41" style="1" customWidth="1"/>
    <col min="2564" max="2564" width="14.33203125" style="1" customWidth="1"/>
    <col min="2565" max="2566" width="11.5546875" style="1" customWidth="1"/>
    <col min="2567" max="2567" width="21.88671875" style="1" customWidth="1"/>
    <col min="2568" max="2759" width="11.44140625" style="1"/>
    <col min="2760" max="2760" width="21.88671875" style="1" customWidth="1"/>
    <col min="2761" max="2761" width="13.88671875" style="1" customWidth="1"/>
    <col min="2762" max="2762" width="38.6640625" style="1" customWidth="1"/>
    <col min="2763" max="2763" width="3" style="1" bestFit="1" customWidth="1"/>
    <col min="2764" max="2764" width="32.33203125" style="1" customWidth="1"/>
    <col min="2765" max="2765" width="46.33203125" style="1" customWidth="1"/>
    <col min="2766" max="2766" width="19" style="1" customWidth="1"/>
    <col min="2767" max="2767" width="0" style="1" hidden="1" customWidth="1"/>
    <col min="2768" max="2768" width="17.6640625" style="1" customWidth="1"/>
    <col min="2769" max="2769" width="0" style="1" hidden="1" customWidth="1"/>
    <col min="2770" max="2770" width="22.33203125" style="1" customWidth="1"/>
    <col min="2771" max="2771" width="5.33203125" style="1" customWidth="1"/>
    <col min="2772" max="2772" width="36.33203125" style="1" customWidth="1"/>
    <col min="2773" max="2773" width="5.6640625" style="1" customWidth="1"/>
    <col min="2774" max="2774" width="0" style="1" hidden="1" customWidth="1"/>
    <col min="2775" max="2775" width="20.6640625" style="1" customWidth="1"/>
    <col min="2776" max="2776" width="4.88671875" style="1" customWidth="1"/>
    <col min="2777" max="2777" width="0" style="1" hidden="1" customWidth="1"/>
    <col min="2778" max="2778" width="24.6640625" style="1" customWidth="1"/>
    <col min="2779" max="2779" width="12.33203125" style="1" customWidth="1"/>
    <col min="2780" max="2780" width="0" style="1" hidden="1" customWidth="1"/>
    <col min="2781" max="2781" width="3.44140625" style="1" customWidth="1"/>
    <col min="2782" max="2782" width="0" style="1" hidden="1" customWidth="1"/>
    <col min="2783" max="2783" width="17.6640625" style="1" customWidth="1"/>
    <col min="2784" max="2784" width="3.44140625" style="1" customWidth="1"/>
    <col min="2785" max="2785" width="0" style="1" hidden="1" customWidth="1"/>
    <col min="2786" max="2786" width="23.6640625" style="1" customWidth="1"/>
    <col min="2787" max="2787" width="10" style="1" customWidth="1"/>
    <col min="2788" max="2788" width="0" style="1" hidden="1" customWidth="1"/>
    <col min="2789" max="2790" width="14.6640625" style="1" customWidth="1"/>
    <col min="2791" max="2791" width="12.88671875" style="1" customWidth="1"/>
    <col min="2792" max="2792" width="3.33203125" style="1" customWidth="1"/>
    <col min="2793" max="2793" width="30.33203125" style="1" customWidth="1"/>
    <col min="2794" max="2794" width="5" style="1" customWidth="1"/>
    <col min="2795" max="2795" width="0" style="1" hidden="1" customWidth="1"/>
    <col min="2796" max="2796" width="14.33203125" style="1" customWidth="1"/>
    <col min="2797" max="2797" width="5.6640625" style="1" customWidth="1"/>
    <col min="2798" max="2798" width="0" style="1" hidden="1" customWidth="1"/>
    <col min="2799" max="2799" width="17.33203125" style="1" customWidth="1"/>
    <col min="2800" max="2800" width="12.6640625" style="1" customWidth="1"/>
    <col min="2801" max="2801" width="0" style="1" hidden="1" customWidth="1"/>
    <col min="2802" max="2802" width="5.33203125" style="1" customWidth="1"/>
    <col min="2803" max="2803" width="0" style="1" hidden="1" customWidth="1"/>
    <col min="2804" max="2804" width="17" style="1" customWidth="1"/>
    <col min="2805" max="2805" width="6.33203125" style="1" customWidth="1"/>
    <col min="2806" max="2806" width="0" style="1" hidden="1" customWidth="1"/>
    <col min="2807" max="2807" width="14.33203125" style="1" customWidth="1"/>
    <col min="2808" max="2808" width="7.5546875" style="1" customWidth="1"/>
    <col min="2809" max="2809" width="0" style="1" hidden="1" customWidth="1"/>
    <col min="2810" max="2811" width="14.33203125" style="1" customWidth="1"/>
    <col min="2812" max="2812" width="20.88671875" style="1" customWidth="1"/>
    <col min="2813" max="2813" width="14.44140625" style="1" customWidth="1"/>
    <col min="2814" max="2814" width="15" style="1" customWidth="1"/>
    <col min="2815" max="2815" width="2.6640625" style="1" customWidth="1"/>
    <col min="2816" max="2816" width="11.6640625" style="1" customWidth="1"/>
    <col min="2817" max="2817" width="11.5546875" style="1" customWidth="1"/>
    <col min="2818" max="2818" width="2.33203125" style="1" customWidth="1"/>
    <col min="2819" max="2819" width="41" style="1" customWidth="1"/>
    <col min="2820" max="2820" width="14.33203125" style="1" customWidth="1"/>
    <col min="2821" max="2822" width="11.5546875" style="1" customWidth="1"/>
    <col min="2823" max="2823" width="21.88671875" style="1" customWidth="1"/>
    <col min="2824" max="3015" width="11.44140625" style="1"/>
    <col min="3016" max="3016" width="21.88671875" style="1" customWidth="1"/>
    <col min="3017" max="3017" width="13.88671875" style="1" customWidth="1"/>
    <col min="3018" max="3018" width="38.6640625" style="1" customWidth="1"/>
    <col min="3019" max="3019" width="3" style="1" bestFit="1" customWidth="1"/>
    <col min="3020" max="3020" width="32.33203125" style="1" customWidth="1"/>
    <col min="3021" max="3021" width="46.33203125" style="1" customWidth="1"/>
    <col min="3022" max="3022" width="19" style="1" customWidth="1"/>
    <col min="3023" max="3023" width="0" style="1" hidden="1" customWidth="1"/>
    <col min="3024" max="3024" width="17.6640625" style="1" customWidth="1"/>
    <col min="3025" max="3025" width="0" style="1" hidden="1" customWidth="1"/>
    <col min="3026" max="3026" width="22.33203125" style="1" customWidth="1"/>
    <col min="3027" max="3027" width="5.33203125" style="1" customWidth="1"/>
    <col min="3028" max="3028" width="36.33203125" style="1" customWidth="1"/>
    <col min="3029" max="3029" width="5.6640625" style="1" customWidth="1"/>
    <col min="3030" max="3030" width="0" style="1" hidden="1" customWidth="1"/>
    <col min="3031" max="3031" width="20.6640625" style="1" customWidth="1"/>
    <col min="3032" max="3032" width="4.88671875" style="1" customWidth="1"/>
    <col min="3033" max="3033" width="0" style="1" hidden="1" customWidth="1"/>
    <col min="3034" max="3034" width="24.6640625" style="1" customWidth="1"/>
    <col min="3035" max="3035" width="12.33203125" style="1" customWidth="1"/>
    <col min="3036" max="3036" width="0" style="1" hidden="1" customWidth="1"/>
    <col min="3037" max="3037" width="3.44140625" style="1" customWidth="1"/>
    <col min="3038" max="3038" width="0" style="1" hidden="1" customWidth="1"/>
    <col min="3039" max="3039" width="17.6640625" style="1" customWidth="1"/>
    <col min="3040" max="3040" width="3.44140625" style="1" customWidth="1"/>
    <col min="3041" max="3041" width="0" style="1" hidden="1" customWidth="1"/>
    <col min="3042" max="3042" width="23.6640625" style="1" customWidth="1"/>
    <col min="3043" max="3043" width="10" style="1" customWidth="1"/>
    <col min="3044" max="3044" width="0" style="1" hidden="1" customWidth="1"/>
    <col min="3045" max="3046" width="14.6640625" style="1" customWidth="1"/>
    <col min="3047" max="3047" width="12.88671875" style="1" customWidth="1"/>
    <col min="3048" max="3048" width="3.33203125" style="1" customWidth="1"/>
    <col min="3049" max="3049" width="30.33203125" style="1" customWidth="1"/>
    <col min="3050" max="3050" width="5" style="1" customWidth="1"/>
    <col min="3051" max="3051" width="0" style="1" hidden="1" customWidth="1"/>
    <col min="3052" max="3052" width="14.33203125" style="1" customWidth="1"/>
    <col min="3053" max="3053" width="5.6640625" style="1" customWidth="1"/>
    <col min="3054" max="3054" width="0" style="1" hidden="1" customWidth="1"/>
    <col min="3055" max="3055" width="17.33203125" style="1" customWidth="1"/>
    <col min="3056" max="3056" width="12.6640625" style="1" customWidth="1"/>
    <col min="3057" max="3057" width="0" style="1" hidden="1" customWidth="1"/>
    <col min="3058" max="3058" width="5.33203125" style="1" customWidth="1"/>
    <col min="3059" max="3059" width="0" style="1" hidden="1" customWidth="1"/>
    <col min="3060" max="3060" width="17" style="1" customWidth="1"/>
    <col min="3061" max="3061" width="6.33203125" style="1" customWidth="1"/>
    <col min="3062" max="3062" width="0" style="1" hidden="1" customWidth="1"/>
    <col min="3063" max="3063" width="14.33203125" style="1" customWidth="1"/>
    <col min="3064" max="3064" width="7.5546875" style="1" customWidth="1"/>
    <col min="3065" max="3065" width="0" style="1" hidden="1" customWidth="1"/>
    <col min="3066" max="3067" width="14.33203125" style="1" customWidth="1"/>
    <col min="3068" max="3068" width="20.88671875" style="1" customWidth="1"/>
    <col min="3069" max="3069" width="14.44140625" style="1" customWidth="1"/>
    <col min="3070" max="3070" width="15" style="1" customWidth="1"/>
    <col min="3071" max="3071" width="2.6640625" style="1" customWidth="1"/>
    <col min="3072" max="3072" width="11.6640625" style="1" customWidth="1"/>
    <col min="3073" max="3073" width="11.5546875" style="1" customWidth="1"/>
    <col min="3074" max="3074" width="2.33203125" style="1" customWidth="1"/>
    <col min="3075" max="3075" width="41" style="1" customWidth="1"/>
    <col min="3076" max="3076" width="14.33203125" style="1" customWidth="1"/>
    <col min="3077" max="3078" width="11.5546875" style="1" customWidth="1"/>
    <col min="3079" max="3079" width="21.88671875" style="1" customWidth="1"/>
    <col min="3080" max="3271" width="11.44140625" style="1"/>
    <col min="3272" max="3272" width="21.88671875" style="1" customWidth="1"/>
    <col min="3273" max="3273" width="13.88671875" style="1" customWidth="1"/>
    <col min="3274" max="3274" width="38.6640625" style="1" customWidth="1"/>
    <col min="3275" max="3275" width="3" style="1" bestFit="1" customWidth="1"/>
    <col min="3276" max="3276" width="32.33203125" style="1" customWidth="1"/>
    <col min="3277" max="3277" width="46.33203125" style="1" customWidth="1"/>
    <col min="3278" max="3278" width="19" style="1" customWidth="1"/>
    <col min="3279" max="3279" width="0" style="1" hidden="1" customWidth="1"/>
    <col min="3280" max="3280" width="17.6640625" style="1" customWidth="1"/>
    <col min="3281" max="3281" width="0" style="1" hidden="1" customWidth="1"/>
    <col min="3282" max="3282" width="22.33203125" style="1" customWidth="1"/>
    <col min="3283" max="3283" width="5.33203125" style="1" customWidth="1"/>
    <col min="3284" max="3284" width="36.33203125" style="1" customWidth="1"/>
    <col min="3285" max="3285" width="5.6640625" style="1" customWidth="1"/>
    <col min="3286" max="3286" width="0" style="1" hidden="1" customWidth="1"/>
    <col min="3287" max="3287" width="20.6640625" style="1" customWidth="1"/>
    <col min="3288" max="3288" width="4.88671875" style="1" customWidth="1"/>
    <col min="3289" max="3289" width="0" style="1" hidden="1" customWidth="1"/>
    <col min="3290" max="3290" width="24.6640625" style="1" customWidth="1"/>
    <col min="3291" max="3291" width="12.33203125" style="1" customWidth="1"/>
    <col min="3292" max="3292" width="0" style="1" hidden="1" customWidth="1"/>
    <col min="3293" max="3293" width="3.44140625" style="1" customWidth="1"/>
    <col min="3294" max="3294" width="0" style="1" hidden="1" customWidth="1"/>
    <col min="3295" max="3295" width="17.6640625" style="1" customWidth="1"/>
    <col min="3296" max="3296" width="3.44140625" style="1" customWidth="1"/>
    <col min="3297" max="3297" width="0" style="1" hidden="1" customWidth="1"/>
    <col min="3298" max="3298" width="23.6640625" style="1" customWidth="1"/>
    <col min="3299" max="3299" width="10" style="1" customWidth="1"/>
    <col min="3300" max="3300" width="0" style="1" hidden="1" customWidth="1"/>
    <col min="3301" max="3302" width="14.6640625" style="1" customWidth="1"/>
    <col min="3303" max="3303" width="12.88671875" style="1" customWidth="1"/>
    <col min="3304" max="3304" width="3.33203125" style="1" customWidth="1"/>
    <col min="3305" max="3305" width="30.33203125" style="1" customWidth="1"/>
    <col min="3306" max="3306" width="5" style="1" customWidth="1"/>
    <col min="3307" max="3307" width="0" style="1" hidden="1" customWidth="1"/>
    <col min="3308" max="3308" width="14.33203125" style="1" customWidth="1"/>
    <col min="3309" max="3309" width="5.6640625" style="1" customWidth="1"/>
    <col min="3310" max="3310" width="0" style="1" hidden="1" customWidth="1"/>
    <col min="3311" max="3311" width="17.33203125" style="1" customWidth="1"/>
    <col min="3312" max="3312" width="12.6640625" style="1" customWidth="1"/>
    <col min="3313" max="3313" width="0" style="1" hidden="1" customWidth="1"/>
    <col min="3314" max="3314" width="5.33203125" style="1" customWidth="1"/>
    <col min="3315" max="3315" width="0" style="1" hidden="1" customWidth="1"/>
    <col min="3316" max="3316" width="17" style="1" customWidth="1"/>
    <col min="3317" max="3317" width="6.33203125" style="1" customWidth="1"/>
    <col min="3318" max="3318" width="0" style="1" hidden="1" customWidth="1"/>
    <col min="3319" max="3319" width="14.33203125" style="1" customWidth="1"/>
    <col min="3320" max="3320" width="7.5546875" style="1" customWidth="1"/>
    <col min="3321" max="3321" width="0" style="1" hidden="1" customWidth="1"/>
    <col min="3322" max="3323" width="14.33203125" style="1" customWidth="1"/>
    <col min="3324" max="3324" width="20.88671875" style="1" customWidth="1"/>
    <col min="3325" max="3325" width="14.44140625" style="1" customWidth="1"/>
    <col min="3326" max="3326" width="15" style="1" customWidth="1"/>
    <col min="3327" max="3327" width="2.6640625" style="1" customWidth="1"/>
    <col min="3328" max="3328" width="11.6640625" style="1" customWidth="1"/>
    <col min="3329" max="3329" width="11.5546875" style="1" customWidth="1"/>
    <col min="3330" max="3330" width="2.33203125" style="1" customWidth="1"/>
    <col min="3331" max="3331" width="41" style="1" customWidth="1"/>
    <col min="3332" max="3332" width="14.33203125" style="1" customWidth="1"/>
    <col min="3333" max="3334" width="11.5546875" style="1" customWidth="1"/>
    <col min="3335" max="3335" width="21.88671875" style="1" customWidth="1"/>
    <col min="3336" max="3527" width="11.44140625" style="1"/>
    <col min="3528" max="3528" width="21.88671875" style="1" customWidth="1"/>
    <col min="3529" max="3529" width="13.88671875" style="1" customWidth="1"/>
    <col min="3530" max="3530" width="38.6640625" style="1" customWidth="1"/>
    <col min="3531" max="3531" width="3" style="1" bestFit="1" customWidth="1"/>
    <col min="3532" max="3532" width="32.33203125" style="1" customWidth="1"/>
    <col min="3533" max="3533" width="46.33203125" style="1" customWidth="1"/>
    <col min="3534" max="3534" width="19" style="1" customWidth="1"/>
    <col min="3535" max="3535" width="0" style="1" hidden="1" customWidth="1"/>
    <col min="3536" max="3536" width="17.6640625" style="1" customWidth="1"/>
    <col min="3537" max="3537" width="0" style="1" hidden="1" customWidth="1"/>
    <col min="3538" max="3538" width="22.33203125" style="1" customWidth="1"/>
    <col min="3539" max="3539" width="5.33203125" style="1" customWidth="1"/>
    <col min="3540" max="3540" width="36.33203125" style="1" customWidth="1"/>
    <col min="3541" max="3541" width="5.6640625" style="1" customWidth="1"/>
    <col min="3542" max="3542" width="0" style="1" hidden="1" customWidth="1"/>
    <col min="3543" max="3543" width="20.6640625" style="1" customWidth="1"/>
    <col min="3544" max="3544" width="4.88671875" style="1" customWidth="1"/>
    <col min="3545" max="3545" width="0" style="1" hidden="1" customWidth="1"/>
    <col min="3546" max="3546" width="24.6640625" style="1" customWidth="1"/>
    <col min="3547" max="3547" width="12.33203125" style="1" customWidth="1"/>
    <col min="3548" max="3548" width="0" style="1" hidden="1" customWidth="1"/>
    <col min="3549" max="3549" width="3.44140625" style="1" customWidth="1"/>
    <col min="3550" max="3550" width="0" style="1" hidden="1" customWidth="1"/>
    <col min="3551" max="3551" width="17.6640625" style="1" customWidth="1"/>
    <col min="3552" max="3552" width="3.44140625" style="1" customWidth="1"/>
    <col min="3553" max="3553" width="0" style="1" hidden="1" customWidth="1"/>
    <col min="3554" max="3554" width="23.6640625" style="1" customWidth="1"/>
    <col min="3555" max="3555" width="10" style="1" customWidth="1"/>
    <col min="3556" max="3556" width="0" style="1" hidden="1" customWidth="1"/>
    <col min="3557" max="3558" width="14.6640625" style="1" customWidth="1"/>
    <col min="3559" max="3559" width="12.88671875" style="1" customWidth="1"/>
    <col min="3560" max="3560" width="3.33203125" style="1" customWidth="1"/>
    <col min="3561" max="3561" width="30.33203125" style="1" customWidth="1"/>
    <col min="3562" max="3562" width="5" style="1" customWidth="1"/>
    <col min="3563" max="3563" width="0" style="1" hidden="1" customWidth="1"/>
    <col min="3564" max="3564" width="14.33203125" style="1" customWidth="1"/>
    <col min="3565" max="3565" width="5.6640625" style="1" customWidth="1"/>
    <col min="3566" max="3566" width="0" style="1" hidden="1" customWidth="1"/>
    <col min="3567" max="3567" width="17.33203125" style="1" customWidth="1"/>
    <col min="3568" max="3568" width="12.6640625" style="1" customWidth="1"/>
    <col min="3569" max="3569" width="0" style="1" hidden="1" customWidth="1"/>
    <col min="3570" max="3570" width="5.33203125" style="1" customWidth="1"/>
    <col min="3571" max="3571" width="0" style="1" hidden="1" customWidth="1"/>
    <col min="3572" max="3572" width="17" style="1" customWidth="1"/>
    <col min="3573" max="3573" width="6.33203125" style="1" customWidth="1"/>
    <col min="3574" max="3574" width="0" style="1" hidden="1" customWidth="1"/>
    <col min="3575" max="3575" width="14.33203125" style="1" customWidth="1"/>
    <col min="3576" max="3576" width="7.5546875" style="1" customWidth="1"/>
    <col min="3577" max="3577" width="0" style="1" hidden="1" customWidth="1"/>
    <col min="3578" max="3579" width="14.33203125" style="1" customWidth="1"/>
    <col min="3580" max="3580" width="20.88671875" style="1" customWidth="1"/>
    <col min="3581" max="3581" width="14.44140625" style="1" customWidth="1"/>
    <col min="3582" max="3582" width="15" style="1" customWidth="1"/>
    <col min="3583" max="3583" width="2.6640625" style="1" customWidth="1"/>
    <col min="3584" max="3584" width="11.6640625" style="1" customWidth="1"/>
    <col min="3585" max="3585" width="11.5546875" style="1" customWidth="1"/>
    <col min="3586" max="3586" width="2.33203125" style="1" customWidth="1"/>
    <col min="3587" max="3587" width="41" style="1" customWidth="1"/>
    <col min="3588" max="3588" width="14.33203125" style="1" customWidth="1"/>
    <col min="3589" max="3590" width="11.5546875" style="1" customWidth="1"/>
    <col min="3591" max="3591" width="21.88671875" style="1" customWidth="1"/>
    <col min="3592" max="3783" width="11.44140625" style="1"/>
    <col min="3784" max="3784" width="21.88671875" style="1" customWidth="1"/>
    <col min="3785" max="3785" width="13.88671875" style="1" customWidth="1"/>
    <col min="3786" max="3786" width="38.6640625" style="1" customWidth="1"/>
    <col min="3787" max="3787" width="3" style="1" bestFit="1" customWidth="1"/>
    <col min="3788" max="3788" width="32.33203125" style="1" customWidth="1"/>
    <col min="3789" max="3789" width="46.33203125" style="1" customWidth="1"/>
    <col min="3790" max="3790" width="19" style="1" customWidth="1"/>
    <col min="3791" max="3791" width="0" style="1" hidden="1" customWidth="1"/>
    <col min="3792" max="3792" width="17.6640625" style="1" customWidth="1"/>
    <col min="3793" max="3793" width="0" style="1" hidden="1" customWidth="1"/>
    <col min="3794" max="3794" width="22.33203125" style="1" customWidth="1"/>
    <col min="3795" max="3795" width="5.33203125" style="1" customWidth="1"/>
    <col min="3796" max="3796" width="36.33203125" style="1" customWidth="1"/>
    <col min="3797" max="3797" width="5.6640625" style="1" customWidth="1"/>
    <col min="3798" max="3798" width="0" style="1" hidden="1" customWidth="1"/>
    <col min="3799" max="3799" width="20.6640625" style="1" customWidth="1"/>
    <col min="3800" max="3800" width="4.88671875" style="1" customWidth="1"/>
    <col min="3801" max="3801" width="0" style="1" hidden="1" customWidth="1"/>
    <col min="3802" max="3802" width="24.6640625" style="1" customWidth="1"/>
    <col min="3803" max="3803" width="12.33203125" style="1" customWidth="1"/>
    <col min="3804" max="3804" width="0" style="1" hidden="1" customWidth="1"/>
    <col min="3805" max="3805" width="3.44140625" style="1" customWidth="1"/>
    <col min="3806" max="3806" width="0" style="1" hidden="1" customWidth="1"/>
    <col min="3807" max="3807" width="17.6640625" style="1" customWidth="1"/>
    <col min="3808" max="3808" width="3.44140625" style="1" customWidth="1"/>
    <col min="3809" max="3809" width="0" style="1" hidden="1" customWidth="1"/>
    <col min="3810" max="3810" width="23.6640625" style="1" customWidth="1"/>
    <col min="3811" max="3811" width="10" style="1" customWidth="1"/>
    <col min="3812" max="3812" width="0" style="1" hidden="1" customWidth="1"/>
    <col min="3813" max="3814" width="14.6640625" style="1" customWidth="1"/>
    <col min="3815" max="3815" width="12.88671875" style="1" customWidth="1"/>
    <col min="3816" max="3816" width="3.33203125" style="1" customWidth="1"/>
    <col min="3817" max="3817" width="30.33203125" style="1" customWidth="1"/>
    <col min="3818" max="3818" width="5" style="1" customWidth="1"/>
    <col min="3819" max="3819" width="0" style="1" hidden="1" customWidth="1"/>
    <col min="3820" max="3820" width="14.33203125" style="1" customWidth="1"/>
    <col min="3821" max="3821" width="5.6640625" style="1" customWidth="1"/>
    <col min="3822" max="3822" width="0" style="1" hidden="1" customWidth="1"/>
    <col min="3823" max="3823" width="17.33203125" style="1" customWidth="1"/>
    <col min="3824" max="3824" width="12.6640625" style="1" customWidth="1"/>
    <col min="3825" max="3825" width="0" style="1" hidden="1" customWidth="1"/>
    <col min="3826" max="3826" width="5.33203125" style="1" customWidth="1"/>
    <col min="3827" max="3827" width="0" style="1" hidden="1" customWidth="1"/>
    <col min="3828" max="3828" width="17" style="1" customWidth="1"/>
    <col min="3829" max="3829" width="6.33203125" style="1" customWidth="1"/>
    <col min="3830" max="3830" width="0" style="1" hidden="1" customWidth="1"/>
    <col min="3831" max="3831" width="14.33203125" style="1" customWidth="1"/>
    <col min="3832" max="3832" width="7.5546875" style="1" customWidth="1"/>
    <col min="3833" max="3833" width="0" style="1" hidden="1" customWidth="1"/>
    <col min="3834" max="3835" width="14.33203125" style="1" customWidth="1"/>
    <col min="3836" max="3836" width="20.88671875" style="1" customWidth="1"/>
    <col min="3837" max="3837" width="14.44140625" style="1" customWidth="1"/>
    <col min="3838" max="3838" width="15" style="1" customWidth="1"/>
    <col min="3839" max="3839" width="2.6640625" style="1" customWidth="1"/>
    <col min="3840" max="3840" width="11.6640625" style="1" customWidth="1"/>
    <col min="3841" max="3841" width="11.5546875" style="1" customWidth="1"/>
    <col min="3842" max="3842" width="2.33203125" style="1" customWidth="1"/>
    <col min="3843" max="3843" width="41" style="1" customWidth="1"/>
    <col min="3844" max="3844" width="14.33203125" style="1" customWidth="1"/>
    <col min="3845" max="3846" width="11.5546875" style="1" customWidth="1"/>
    <col min="3847" max="3847" width="21.88671875" style="1" customWidth="1"/>
    <col min="3848" max="4039" width="11.44140625" style="1"/>
    <col min="4040" max="4040" width="21.88671875" style="1" customWidth="1"/>
    <col min="4041" max="4041" width="13.88671875" style="1" customWidth="1"/>
    <col min="4042" max="4042" width="38.6640625" style="1" customWidth="1"/>
    <col min="4043" max="4043" width="3" style="1" bestFit="1" customWidth="1"/>
    <col min="4044" max="4044" width="32.33203125" style="1" customWidth="1"/>
    <col min="4045" max="4045" width="46.33203125" style="1" customWidth="1"/>
    <col min="4046" max="4046" width="19" style="1" customWidth="1"/>
    <col min="4047" max="4047" width="0" style="1" hidden="1" customWidth="1"/>
    <col min="4048" max="4048" width="17.6640625" style="1" customWidth="1"/>
    <col min="4049" max="4049" width="0" style="1" hidden="1" customWidth="1"/>
    <col min="4050" max="4050" width="22.33203125" style="1" customWidth="1"/>
    <col min="4051" max="4051" width="5.33203125" style="1" customWidth="1"/>
    <col min="4052" max="4052" width="36.33203125" style="1" customWidth="1"/>
    <col min="4053" max="4053" width="5.6640625" style="1" customWidth="1"/>
    <col min="4054" max="4054" width="0" style="1" hidden="1" customWidth="1"/>
    <col min="4055" max="4055" width="20.6640625" style="1" customWidth="1"/>
    <col min="4056" max="4056" width="4.88671875" style="1" customWidth="1"/>
    <col min="4057" max="4057" width="0" style="1" hidden="1" customWidth="1"/>
    <col min="4058" max="4058" width="24.6640625" style="1" customWidth="1"/>
    <col min="4059" max="4059" width="12.33203125" style="1" customWidth="1"/>
    <col min="4060" max="4060" width="0" style="1" hidden="1" customWidth="1"/>
    <col min="4061" max="4061" width="3.44140625" style="1" customWidth="1"/>
    <col min="4062" max="4062" width="0" style="1" hidden="1" customWidth="1"/>
    <col min="4063" max="4063" width="17.6640625" style="1" customWidth="1"/>
    <col min="4064" max="4064" width="3.44140625" style="1" customWidth="1"/>
    <col min="4065" max="4065" width="0" style="1" hidden="1" customWidth="1"/>
    <col min="4066" max="4066" width="23.6640625" style="1" customWidth="1"/>
    <col min="4067" max="4067" width="10" style="1" customWidth="1"/>
    <col min="4068" max="4068" width="0" style="1" hidden="1" customWidth="1"/>
    <col min="4069" max="4070" width="14.6640625" style="1" customWidth="1"/>
    <col min="4071" max="4071" width="12.88671875" style="1" customWidth="1"/>
    <col min="4072" max="4072" width="3.33203125" style="1" customWidth="1"/>
    <col min="4073" max="4073" width="30.33203125" style="1" customWidth="1"/>
    <col min="4074" max="4074" width="5" style="1" customWidth="1"/>
    <col min="4075" max="4075" width="0" style="1" hidden="1" customWidth="1"/>
    <col min="4076" max="4076" width="14.33203125" style="1" customWidth="1"/>
    <col min="4077" max="4077" width="5.6640625" style="1" customWidth="1"/>
    <col min="4078" max="4078" width="0" style="1" hidden="1" customWidth="1"/>
    <col min="4079" max="4079" width="17.33203125" style="1" customWidth="1"/>
    <col min="4080" max="4080" width="12.6640625" style="1" customWidth="1"/>
    <col min="4081" max="4081" width="0" style="1" hidden="1" customWidth="1"/>
    <col min="4082" max="4082" width="5.33203125" style="1" customWidth="1"/>
    <col min="4083" max="4083" width="0" style="1" hidden="1" customWidth="1"/>
    <col min="4084" max="4084" width="17" style="1" customWidth="1"/>
    <col min="4085" max="4085" width="6.33203125" style="1" customWidth="1"/>
    <col min="4086" max="4086" width="0" style="1" hidden="1" customWidth="1"/>
    <col min="4087" max="4087" width="14.33203125" style="1" customWidth="1"/>
    <col min="4088" max="4088" width="7.5546875" style="1" customWidth="1"/>
    <col min="4089" max="4089" width="0" style="1" hidden="1" customWidth="1"/>
    <col min="4090" max="4091" width="14.33203125" style="1" customWidth="1"/>
    <col min="4092" max="4092" width="20.88671875" style="1" customWidth="1"/>
    <col min="4093" max="4093" width="14.44140625" style="1" customWidth="1"/>
    <col min="4094" max="4094" width="15" style="1" customWidth="1"/>
    <col min="4095" max="4095" width="2.6640625" style="1" customWidth="1"/>
    <col min="4096" max="4096" width="11.6640625" style="1" customWidth="1"/>
    <col min="4097" max="4097" width="11.5546875" style="1" customWidth="1"/>
    <col min="4098" max="4098" width="2.33203125" style="1" customWidth="1"/>
    <col min="4099" max="4099" width="41" style="1" customWidth="1"/>
    <col min="4100" max="4100" width="14.33203125" style="1" customWidth="1"/>
    <col min="4101" max="4102" width="11.5546875" style="1" customWidth="1"/>
    <col min="4103" max="4103" width="21.88671875" style="1" customWidth="1"/>
    <col min="4104" max="4295" width="11.44140625" style="1"/>
    <col min="4296" max="4296" width="21.88671875" style="1" customWidth="1"/>
    <col min="4297" max="4297" width="13.88671875" style="1" customWidth="1"/>
    <col min="4298" max="4298" width="38.6640625" style="1" customWidth="1"/>
    <col min="4299" max="4299" width="3" style="1" bestFit="1" customWidth="1"/>
    <col min="4300" max="4300" width="32.33203125" style="1" customWidth="1"/>
    <col min="4301" max="4301" width="46.33203125" style="1" customWidth="1"/>
    <col min="4302" max="4302" width="19" style="1" customWidth="1"/>
    <col min="4303" max="4303" width="0" style="1" hidden="1" customWidth="1"/>
    <col min="4304" max="4304" width="17.6640625" style="1" customWidth="1"/>
    <col min="4305" max="4305" width="0" style="1" hidden="1" customWidth="1"/>
    <col min="4306" max="4306" width="22.33203125" style="1" customWidth="1"/>
    <col min="4307" max="4307" width="5.33203125" style="1" customWidth="1"/>
    <col min="4308" max="4308" width="36.33203125" style="1" customWidth="1"/>
    <col min="4309" max="4309" width="5.6640625" style="1" customWidth="1"/>
    <col min="4310" max="4310" width="0" style="1" hidden="1" customWidth="1"/>
    <col min="4311" max="4311" width="20.6640625" style="1" customWidth="1"/>
    <col min="4312" max="4312" width="4.88671875" style="1" customWidth="1"/>
    <col min="4313" max="4313" width="0" style="1" hidden="1" customWidth="1"/>
    <col min="4314" max="4314" width="24.6640625" style="1" customWidth="1"/>
    <col min="4315" max="4315" width="12.33203125" style="1" customWidth="1"/>
    <col min="4316" max="4316" width="0" style="1" hidden="1" customWidth="1"/>
    <col min="4317" max="4317" width="3.44140625" style="1" customWidth="1"/>
    <col min="4318" max="4318" width="0" style="1" hidden="1" customWidth="1"/>
    <col min="4319" max="4319" width="17.6640625" style="1" customWidth="1"/>
    <col min="4320" max="4320" width="3.44140625" style="1" customWidth="1"/>
    <col min="4321" max="4321" width="0" style="1" hidden="1" customWidth="1"/>
    <col min="4322" max="4322" width="23.6640625" style="1" customWidth="1"/>
    <col min="4323" max="4323" width="10" style="1" customWidth="1"/>
    <col min="4324" max="4324" width="0" style="1" hidden="1" customWidth="1"/>
    <col min="4325" max="4326" width="14.6640625" style="1" customWidth="1"/>
    <col min="4327" max="4327" width="12.88671875" style="1" customWidth="1"/>
    <col min="4328" max="4328" width="3.33203125" style="1" customWidth="1"/>
    <col min="4329" max="4329" width="30.33203125" style="1" customWidth="1"/>
    <col min="4330" max="4330" width="5" style="1" customWidth="1"/>
    <col min="4331" max="4331" width="0" style="1" hidden="1" customWidth="1"/>
    <col min="4332" max="4332" width="14.33203125" style="1" customWidth="1"/>
    <col min="4333" max="4333" width="5.6640625" style="1" customWidth="1"/>
    <col min="4334" max="4334" width="0" style="1" hidden="1" customWidth="1"/>
    <col min="4335" max="4335" width="17.33203125" style="1" customWidth="1"/>
    <col min="4336" max="4336" width="12.6640625" style="1" customWidth="1"/>
    <col min="4337" max="4337" width="0" style="1" hidden="1" customWidth="1"/>
    <col min="4338" max="4338" width="5.33203125" style="1" customWidth="1"/>
    <col min="4339" max="4339" width="0" style="1" hidden="1" customWidth="1"/>
    <col min="4340" max="4340" width="17" style="1" customWidth="1"/>
    <col min="4341" max="4341" width="6.33203125" style="1" customWidth="1"/>
    <col min="4342" max="4342" width="0" style="1" hidden="1" customWidth="1"/>
    <col min="4343" max="4343" width="14.33203125" style="1" customWidth="1"/>
    <col min="4344" max="4344" width="7.5546875" style="1" customWidth="1"/>
    <col min="4345" max="4345" width="0" style="1" hidden="1" customWidth="1"/>
    <col min="4346" max="4347" width="14.33203125" style="1" customWidth="1"/>
    <col min="4348" max="4348" width="20.88671875" style="1" customWidth="1"/>
    <col min="4349" max="4349" width="14.44140625" style="1" customWidth="1"/>
    <col min="4350" max="4350" width="15" style="1" customWidth="1"/>
    <col min="4351" max="4351" width="2.6640625" style="1" customWidth="1"/>
    <col min="4352" max="4352" width="11.6640625" style="1" customWidth="1"/>
    <col min="4353" max="4353" width="11.5546875" style="1" customWidth="1"/>
    <col min="4354" max="4354" width="2.33203125" style="1" customWidth="1"/>
    <col min="4355" max="4355" width="41" style="1" customWidth="1"/>
    <col min="4356" max="4356" width="14.33203125" style="1" customWidth="1"/>
    <col min="4357" max="4358" width="11.5546875" style="1" customWidth="1"/>
    <col min="4359" max="4359" width="21.88671875" style="1" customWidth="1"/>
    <col min="4360" max="4551" width="11.44140625" style="1"/>
    <col min="4552" max="4552" width="21.88671875" style="1" customWidth="1"/>
    <col min="4553" max="4553" width="13.88671875" style="1" customWidth="1"/>
    <col min="4554" max="4554" width="38.6640625" style="1" customWidth="1"/>
    <col min="4555" max="4555" width="3" style="1" bestFit="1" customWidth="1"/>
    <col min="4556" max="4556" width="32.33203125" style="1" customWidth="1"/>
    <col min="4557" max="4557" width="46.33203125" style="1" customWidth="1"/>
    <col min="4558" max="4558" width="19" style="1" customWidth="1"/>
    <col min="4559" max="4559" width="0" style="1" hidden="1" customWidth="1"/>
    <col min="4560" max="4560" width="17.6640625" style="1" customWidth="1"/>
    <col min="4561" max="4561" width="0" style="1" hidden="1" customWidth="1"/>
    <col min="4562" max="4562" width="22.33203125" style="1" customWidth="1"/>
    <col min="4563" max="4563" width="5.33203125" style="1" customWidth="1"/>
    <col min="4564" max="4564" width="36.33203125" style="1" customWidth="1"/>
    <col min="4565" max="4565" width="5.6640625" style="1" customWidth="1"/>
    <col min="4566" max="4566" width="0" style="1" hidden="1" customWidth="1"/>
    <col min="4567" max="4567" width="20.6640625" style="1" customWidth="1"/>
    <col min="4568" max="4568" width="4.88671875" style="1" customWidth="1"/>
    <col min="4569" max="4569" width="0" style="1" hidden="1" customWidth="1"/>
    <col min="4570" max="4570" width="24.6640625" style="1" customWidth="1"/>
    <col min="4571" max="4571" width="12.33203125" style="1" customWidth="1"/>
    <col min="4572" max="4572" width="0" style="1" hidden="1" customWidth="1"/>
    <col min="4573" max="4573" width="3.44140625" style="1" customWidth="1"/>
    <col min="4574" max="4574" width="0" style="1" hidden="1" customWidth="1"/>
    <col min="4575" max="4575" width="17.6640625" style="1" customWidth="1"/>
    <col min="4576" max="4576" width="3.44140625" style="1" customWidth="1"/>
    <col min="4577" max="4577" width="0" style="1" hidden="1" customWidth="1"/>
    <col min="4578" max="4578" width="23.6640625" style="1" customWidth="1"/>
    <col min="4579" max="4579" width="10" style="1" customWidth="1"/>
    <col min="4580" max="4580" width="0" style="1" hidden="1" customWidth="1"/>
    <col min="4581" max="4582" width="14.6640625" style="1" customWidth="1"/>
    <col min="4583" max="4583" width="12.88671875" style="1" customWidth="1"/>
    <col min="4584" max="4584" width="3.33203125" style="1" customWidth="1"/>
    <col min="4585" max="4585" width="30.33203125" style="1" customWidth="1"/>
    <col min="4586" max="4586" width="5" style="1" customWidth="1"/>
    <col min="4587" max="4587" width="0" style="1" hidden="1" customWidth="1"/>
    <col min="4588" max="4588" width="14.33203125" style="1" customWidth="1"/>
    <col min="4589" max="4589" width="5.6640625" style="1" customWidth="1"/>
    <col min="4590" max="4590" width="0" style="1" hidden="1" customWidth="1"/>
    <col min="4591" max="4591" width="17.33203125" style="1" customWidth="1"/>
    <col min="4592" max="4592" width="12.6640625" style="1" customWidth="1"/>
    <col min="4593" max="4593" width="0" style="1" hidden="1" customWidth="1"/>
    <col min="4594" max="4594" width="5.33203125" style="1" customWidth="1"/>
    <col min="4595" max="4595" width="0" style="1" hidden="1" customWidth="1"/>
    <col min="4596" max="4596" width="17" style="1" customWidth="1"/>
    <col min="4597" max="4597" width="6.33203125" style="1" customWidth="1"/>
    <col min="4598" max="4598" width="0" style="1" hidden="1" customWidth="1"/>
    <col min="4599" max="4599" width="14.33203125" style="1" customWidth="1"/>
    <col min="4600" max="4600" width="7.5546875" style="1" customWidth="1"/>
    <col min="4601" max="4601" width="0" style="1" hidden="1" customWidth="1"/>
    <col min="4602" max="4603" width="14.33203125" style="1" customWidth="1"/>
    <col min="4604" max="4604" width="20.88671875" style="1" customWidth="1"/>
    <col min="4605" max="4605" width="14.44140625" style="1" customWidth="1"/>
    <col min="4606" max="4606" width="15" style="1" customWidth="1"/>
    <col min="4607" max="4607" width="2.6640625" style="1" customWidth="1"/>
    <col min="4608" max="4608" width="11.6640625" style="1" customWidth="1"/>
    <col min="4609" max="4609" width="11.5546875" style="1" customWidth="1"/>
    <col min="4610" max="4610" width="2.33203125" style="1" customWidth="1"/>
    <col min="4611" max="4611" width="41" style="1" customWidth="1"/>
    <col min="4612" max="4612" width="14.33203125" style="1" customWidth="1"/>
    <col min="4613" max="4614" width="11.5546875" style="1" customWidth="1"/>
    <col min="4615" max="4615" width="21.88671875" style="1" customWidth="1"/>
    <col min="4616" max="4807" width="11.44140625" style="1"/>
    <col min="4808" max="4808" width="21.88671875" style="1" customWidth="1"/>
    <col min="4809" max="4809" width="13.88671875" style="1" customWidth="1"/>
    <col min="4810" max="4810" width="38.6640625" style="1" customWidth="1"/>
    <col min="4811" max="4811" width="3" style="1" bestFit="1" customWidth="1"/>
    <col min="4812" max="4812" width="32.33203125" style="1" customWidth="1"/>
    <col min="4813" max="4813" width="46.33203125" style="1" customWidth="1"/>
    <col min="4814" max="4814" width="19" style="1" customWidth="1"/>
    <col min="4815" max="4815" width="0" style="1" hidden="1" customWidth="1"/>
    <col min="4816" max="4816" width="17.6640625" style="1" customWidth="1"/>
    <col min="4817" max="4817" width="0" style="1" hidden="1" customWidth="1"/>
    <col min="4818" max="4818" width="22.33203125" style="1" customWidth="1"/>
    <col min="4819" max="4819" width="5.33203125" style="1" customWidth="1"/>
    <col min="4820" max="4820" width="36.33203125" style="1" customWidth="1"/>
    <col min="4821" max="4821" width="5.6640625" style="1" customWidth="1"/>
    <col min="4822" max="4822" width="0" style="1" hidden="1" customWidth="1"/>
    <col min="4823" max="4823" width="20.6640625" style="1" customWidth="1"/>
    <col min="4824" max="4824" width="4.88671875" style="1" customWidth="1"/>
    <col min="4825" max="4825" width="0" style="1" hidden="1" customWidth="1"/>
    <col min="4826" max="4826" width="24.6640625" style="1" customWidth="1"/>
    <col min="4827" max="4827" width="12.33203125" style="1" customWidth="1"/>
    <col min="4828" max="4828" width="0" style="1" hidden="1" customWidth="1"/>
    <col min="4829" max="4829" width="3.44140625" style="1" customWidth="1"/>
    <col min="4830" max="4830" width="0" style="1" hidden="1" customWidth="1"/>
    <col min="4831" max="4831" width="17.6640625" style="1" customWidth="1"/>
    <col min="4832" max="4832" width="3.44140625" style="1" customWidth="1"/>
    <col min="4833" max="4833" width="0" style="1" hidden="1" customWidth="1"/>
    <col min="4834" max="4834" width="23.6640625" style="1" customWidth="1"/>
    <col min="4835" max="4835" width="10" style="1" customWidth="1"/>
    <col min="4836" max="4836" width="0" style="1" hidden="1" customWidth="1"/>
    <col min="4837" max="4838" width="14.6640625" style="1" customWidth="1"/>
    <col min="4839" max="4839" width="12.88671875" style="1" customWidth="1"/>
    <col min="4840" max="4840" width="3.33203125" style="1" customWidth="1"/>
    <col min="4841" max="4841" width="30.33203125" style="1" customWidth="1"/>
    <col min="4842" max="4842" width="5" style="1" customWidth="1"/>
    <col min="4843" max="4843" width="0" style="1" hidden="1" customWidth="1"/>
    <col min="4844" max="4844" width="14.33203125" style="1" customWidth="1"/>
    <col min="4845" max="4845" width="5.6640625" style="1" customWidth="1"/>
    <col min="4846" max="4846" width="0" style="1" hidden="1" customWidth="1"/>
    <col min="4847" max="4847" width="17.33203125" style="1" customWidth="1"/>
    <col min="4848" max="4848" width="12.6640625" style="1" customWidth="1"/>
    <col min="4849" max="4849" width="0" style="1" hidden="1" customWidth="1"/>
    <col min="4850" max="4850" width="5.33203125" style="1" customWidth="1"/>
    <col min="4851" max="4851" width="0" style="1" hidden="1" customWidth="1"/>
    <col min="4852" max="4852" width="17" style="1" customWidth="1"/>
    <col min="4853" max="4853" width="6.33203125" style="1" customWidth="1"/>
    <col min="4854" max="4854" width="0" style="1" hidden="1" customWidth="1"/>
    <col min="4855" max="4855" width="14.33203125" style="1" customWidth="1"/>
    <col min="4856" max="4856" width="7.5546875" style="1" customWidth="1"/>
    <col min="4857" max="4857" width="0" style="1" hidden="1" customWidth="1"/>
    <col min="4858" max="4859" width="14.33203125" style="1" customWidth="1"/>
    <col min="4860" max="4860" width="20.88671875" style="1" customWidth="1"/>
    <col min="4861" max="4861" width="14.44140625" style="1" customWidth="1"/>
    <col min="4862" max="4862" width="15" style="1" customWidth="1"/>
    <col min="4863" max="4863" width="2.6640625" style="1" customWidth="1"/>
    <col min="4864" max="4864" width="11.6640625" style="1" customWidth="1"/>
    <col min="4865" max="4865" width="11.5546875" style="1" customWidth="1"/>
    <col min="4866" max="4866" width="2.33203125" style="1" customWidth="1"/>
    <col min="4867" max="4867" width="41" style="1" customWidth="1"/>
    <col min="4868" max="4868" width="14.33203125" style="1" customWidth="1"/>
    <col min="4869" max="4870" width="11.5546875" style="1" customWidth="1"/>
    <col min="4871" max="4871" width="21.88671875" style="1" customWidth="1"/>
    <col min="4872" max="5063" width="11.44140625" style="1"/>
    <col min="5064" max="5064" width="21.88671875" style="1" customWidth="1"/>
    <col min="5065" max="5065" width="13.88671875" style="1" customWidth="1"/>
    <col min="5066" max="5066" width="38.6640625" style="1" customWidth="1"/>
    <col min="5067" max="5067" width="3" style="1" bestFit="1" customWidth="1"/>
    <col min="5068" max="5068" width="32.33203125" style="1" customWidth="1"/>
    <col min="5069" max="5069" width="46.33203125" style="1" customWidth="1"/>
    <col min="5070" max="5070" width="19" style="1" customWidth="1"/>
    <col min="5071" max="5071" width="0" style="1" hidden="1" customWidth="1"/>
    <col min="5072" max="5072" width="17.6640625" style="1" customWidth="1"/>
    <col min="5073" max="5073" width="0" style="1" hidden="1" customWidth="1"/>
    <col min="5074" max="5074" width="22.33203125" style="1" customWidth="1"/>
    <col min="5075" max="5075" width="5.33203125" style="1" customWidth="1"/>
    <col min="5076" max="5076" width="36.33203125" style="1" customWidth="1"/>
    <col min="5077" max="5077" width="5.6640625" style="1" customWidth="1"/>
    <col min="5078" max="5078" width="0" style="1" hidden="1" customWidth="1"/>
    <col min="5079" max="5079" width="20.6640625" style="1" customWidth="1"/>
    <col min="5080" max="5080" width="4.88671875" style="1" customWidth="1"/>
    <col min="5081" max="5081" width="0" style="1" hidden="1" customWidth="1"/>
    <col min="5082" max="5082" width="24.6640625" style="1" customWidth="1"/>
    <col min="5083" max="5083" width="12.33203125" style="1" customWidth="1"/>
    <col min="5084" max="5084" width="0" style="1" hidden="1" customWidth="1"/>
    <col min="5085" max="5085" width="3.44140625" style="1" customWidth="1"/>
    <col min="5086" max="5086" width="0" style="1" hidden="1" customWidth="1"/>
    <col min="5087" max="5087" width="17.6640625" style="1" customWidth="1"/>
    <col min="5088" max="5088" width="3.44140625" style="1" customWidth="1"/>
    <col min="5089" max="5089" width="0" style="1" hidden="1" customWidth="1"/>
    <col min="5090" max="5090" width="23.6640625" style="1" customWidth="1"/>
    <col min="5091" max="5091" width="10" style="1" customWidth="1"/>
    <col min="5092" max="5092" width="0" style="1" hidden="1" customWidth="1"/>
    <col min="5093" max="5094" width="14.6640625" style="1" customWidth="1"/>
    <col min="5095" max="5095" width="12.88671875" style="1" customWidth="1"/>
    <col min="5096" max="5096" width="3.33203125" style="1" customWidth="1"/>
    <col min="5097" max="5097" width="30.33203125" style="1" customWidth="1"/>
    <col min="5098" max="5098" width="5" style="1" customWidth="1"/>
    <col min="5099" max="5099" width="0" style="1" hidden="1" customWidth="1"/>
    <col min="5100" max="5100" width="14.33203125" style="1" customWidth="1"/>
    <col min="5101" max="5101" width="5.6640625" style="1" customWidth="1"/>
    <col min="5102" max="5102" width="0" style="1" hidden="1" customWidth="1"/>
    <col min="5103" max="5103" width="17.33203125" style="1" customWidth="1"/>
    <col min="5104" max="5104" width="12.6640625" style="1" customWidth="1"/>
    <col min="5105" max="5105" width="0" style="1" hidden="1" customWidth="1"/>
    <col min="5106" max="5106" width="5.33203125" style="1" customWidth="1"/>
    <col min="5107" max="5107" width="0" style="1" hidden="1" customWidth="1"/>
    <col min="5108" max="5108" width="17" style="1" customWidth="1"/>
    <col min="5109" max="5109" width="6.33203125" style="1" customWidth="1"/>
    <col min="5110" max="5110" width="0" style="1" hidden="1" customWidth="1"/>
    <col min="5111" max="5111" width="14.33203125" style="1" customWidth="1"/>
    <col min="5112" max="5112" width="7.5546875" style="1" customWidth="1"/>
    <col min="5113" max="5113" width="0" style="1" hidden="1" customWidth="1"/>
    <col min="5114" max="5115" width="14.33203125" style="1" customWidth="1"/>
    <col min="5116" max="5116" width="20.88671875" style="1" customWidth="1"/>
    <col min="5117" max="5117" width="14.44140625" style="1" customWidth="1"/>
    <col min="5118" max="5118" width="15" style="1" customWidth="1"/>
    <col min="5119" max="5119" width="2.6640625" style="1" customWidth="1"/>
    <col min="5120" max="5120" width="11.6640625" style="1" customWidth="1"/>
    <col min="5121" max="5121" width="11.5546875" style="1" customWidth="1"/>
    <col min="5122" max="5122" width="2.33203125" style="1" customWidth="1"/>
    <col min="5123" max="5123" width="41" style="1" customWidth="1"/>
    <col min="5124" max="5124" width="14.33203125" style="1" customWidth="1"/>
    <col min="5125" max="5126" width="11.5546875" style="1" customWidth="1"/>
    <col min="5127" max="5127" width="21.88671875" style="1" customWidth="1"/>
    <col min="5128" max="5319" width="11.44140625" style="1"/>
    <col min="5320" max="5320" width="21.88671875" style="1" customWidth="1"/>
    <col min="5321" max="5321" width="13.88671875" style="1" customWidth="1"/>
    <col min="5322" max="5322" width="38.6640625" style="1" customWidth="1"/>
    <col min="5323" max="5323" width="3" style="1" bestFit="1" customWidth="1"/>
    <col min="5324" max="5324" width="32.33203125" style="1" customWidth="1"/>
    <col min="5325" max="5325" width="46.33203125" style="1" customWidth="1"/>
    <col min="5326" max="5326" width="19" style="1" customWidth="1"/>
    <col min="5327" max="5327" width="0" style="1" hidden="1" customWidth="1"/>
    <col min="5328" max="5328" width="17.6640625" style="1" customWidth="1"/>
    <col min="5329" max="5329" width="0" style="1" hidden="1" customWidth="1"/>
    <col min="5330" max="5330" width="22.33203125" style="1" customWidth="1"/>
    <col min="5331" max="5331" width="5.33203125" style="1" customWidth="1"/>
    <col min="5332" max="5332" width="36.33203125" style="1" customWidth="1"/>
    <col min="5333" max="5333" width="5.6640625" style="1" customWidth="1"/>
    <col min="5334" max="5334" width="0" style="1" hidden="1" customWidth="1"/>
    <col min="5335" max="5335" width="20.6640625" style="1" customWidth="1"/>
    <col min="5336" max="5336" width="4.88671875" style="1" customWidth="1"/>
    <col min="5337" max="5337" width="0" style="1" hidden="1" customWidth="1"/>
    <col min="5338" max="5338" width="24.6640625" style="1" customWidth="1"/>
    <col min="5339" max="5339" width="12.33203125" style="1" customWidth="1"/>
    <col min="5340" max="5340" width="0" style="1" hidden="1" customWidth="1"/>
    <col min="5341" max="5341" width="3.44140625" style="1" customWidth="1"/>
    <col min="5342" max="5342" width="0" style="1" hidden="1" customWidth="1"/>
    <col min="5343" max="5343" width="17.6640625" style="1" customWidth="1"/>
    <col min="5344" max="5344" width="3.44140625" style="1" customWidth="1"/>
    <col min="5345" max="5345" width="0" style="1" hidden="1" customWidth="1"/>
    <col min="5346" max="5346" width="23.6640625" style="1" customWidth="1"/>
    <col min="5347" max="5347" width="10" style="1" customWidth="1"/>
    <col min="5348" max="5348" width="0" style="1" hidden="1" customWidth="1"/>
    <col min="5349" max="5350" width="14.6640625" style="1" customWidth="1"/>
    <col min="5351" max="5351" width="12.88671875" style="1" customWidth="1"/>
    <col min="5352" max="5352" width="3.33203125" style="1" customWidth="1"/>
    <col min="5353" max="5353" width="30.33203125" style="1" customWidth="1"/>
    <col min="5354" max="5354" width="5" style="1" customWidth="1"/>
    <col min="5355" max="5355" width="0" style="1" hidden="1" customWidth="1"/>
    <col min="5356" max="5356" width="14.33203125" style="1" customWidth="1"/>
    <col min="5357" max="5357" width="5.6640625" style="1" customWidth="1"/>
    <col min="5358" max="5358" width="0" style="1" hidden="1" customWidth="1"/>
    <col min="5359" max="5359" width="17.33203125" style="1" customWidth="1"/>
    <col min="5360" max="5360" width="12.6640625" style="1" customWidth="1"/>
    <col min="5361" max="5361" width="0" style="1" hidden="1" customWidth="1"/>
    <col min="5362" max="5362" width="5.33203125" style="1" customWidth="1"/>
    <col min="5363" max="5363" width="0" style="1" hidden="1" customWidth="1"/>
    <col min="5364" max="5364" width="17" style="1" customWidth="1"/>
    <col min="5365" max="5365" width="6.33203125" style="1" customWidth="1"/>
    <col min="5366" max="5366" width="0" style="1" hidden="1" customWidth="1"/>
    <col min="5367" max="5367" width="14.33203125" style="1" customWidth="1"/>
    <col min="5368" max="5368" width="7.5546875" style="1" customWidth="1"/>
    <col min="5369" max="5369" width="0" style="1" hidden="1" customWidth="1"/>
    <col min="5370" max="5371" width="14.33203125" style="1" customWidth="1"/>
    <col min="5372" max="5372" width="20.88671875" style="1" customWidth="1"/>
    <col min="5373" max="5373" width="14.44140625" style="1" customWidth="1"/>
    <col min="5374" max="5374" width="15" style="1" customWidth="1"/>
    <col min="5375" max="5375" width="2.6640625" style="1" customWidth="1"/>
    <col min="5376" max="5376" width="11.6640625" style="1" customWidth="1"/>
    <col min="5377" max="5377" width="11.5546875" style="1" customWidth="1"/>
    <col min="5378" max="5378" width="2.33203125" style="1" customWidth="1"/>
    <col min="5379" max="5379" width="41" style="1" customWidth="1"/>
    <col min="5380" max="5380" width="14.33203125" style="1" customWidth="1"/>
    <col min="5381" max="5382" width="11.5546875" style="1" customWidth="1"/>
    <col min="5383" max="5383" width="21.88671875" style="1" customWidth="1"/>
    <col min="5384" max="5575" width="11.44140625" style="1"/>
    <col min="5576" max="5576" width="21.88671875" style="1" customWidth="1"/>
    <col min="5577" max="5577" width="13.88671875" style="1" customWidth="1"/>
    <col min="5578" max="5578" width="38.6640625" style="1" customWidth="1"/>
    <col min="5579" max="5579" width="3" style="1" bestFit="1" customWidth="1"/>
    <col min="5580" max="5580" width="32.33203125" style="1" customWidth="1"/>
    <col min="5581" max="5581" width="46.33203125" style="1" customWidth="1"/>
    <col min="5582" max="5582" width="19" style="1" customWidth="1"/>
    <col min="5583" max="5583" width="0" style="1" hidden="1" customWidth="1"/>
    <col min="5584" max="5584" width="17.6640625" style="1" customWidth="1"/>
    <col min="5585" max="5585" width="0" style="1" hidden="1" customWidth="1"/>
    <col min="5586" max="5586" width="22.33203125" style="1" customWidth="1"/>
    <col min="5587" max="5587" width="5.33203125" style="1" customWidth="1"/>
    <col min="5588" max="5588" width="36.33203125" style="1" customWidth="1"/>
    <col min="5589" max="5589" width="5.6640625" style="1" customWidth="1"/>
    <col min="5590" max="5590" width="0" style="1" hidden="1" customWidth="1"/>
    <col min="5591" max="5591" width="20.6640625" style="1" customWidth="1"/>
    <col min="5592" max="5592" width="4.88671875" style="1" customWidth="1"/>
    <col min="5593" max="5593" width="0" style="1" hidden="1" customWidth="1"/>
    <col min="5594" max="5594" width="24.6640625" style="1" customWidth="1"/>
    <col min="5595" max="5595" width="12.33203125" style="1" customWidth="1"/>
    <col min="5596" max="5596" width="0" style="1" hidden="1" customWidth="1"/>
    <col min="5597" max="5597" width="3.44140625" style="1" customWidth="1"/>
    <col min="5598" max="5598" width="0" style="1" hidden="1" customWidth="1"/>
    <col min="5599" max="5599" width="17.6640625" style="1" customWidth="1"/>
    <col min="5600" max="5600" width="3.44140625" style="1" customWidth="1"/>
    <col min="5601" max="5601" width="0" style="1" hidden="1" customWidth="1"/>
    <col min="5602" max="5602" width="23.6640625" style="1" customWidth="1"/>
    <col min="5603" max="5603" width="10" style="1" customWidth="1"/>
    <col min="5604" max="5604" width="0" style="1" hidden="1" customWidth="1"/>
    <col min="5605" max="5606" width="14.6640625" style="1" customWidth="1"/>
    <col min="5607" max="5607" width="12.88671875" style="1" customWidth="1"/>
    <col min="5608" max="5608" width="3.33203125" style="1" customWidth="1"/>
    <col min="5609" max="5609" width="30.33203125" style="1" customWidth="1"/>
    <col min="5610" max="5610" width="5" style="1" customWidth="1"/>
    <col min="5611" max="5611" width="0" style="1" hidden="1" customWidth="1"/>
    <col min="5612" max="5612" width="14.33203125" style="1" customWidth="1"/>
    <col min="5613" max="5613" width="5.6640625" style="1" customWidth="1"/>
    <col min="5614" max="5614" width="0" style="1" hidden="1" customWidth="1"/>
    <col min="5615" max="5615" width="17.33203125" style="1" customWidth="1"/>
    <col min="5616" max="5616" width="12.6640625" style="1" customWidth="1"/>
    <col min="5617" max="5617" width="0" style="1" hidden="1" customWidth="1"/>
    <col min="5618" max="5618" width="5.33203125" style="1" customWidth="1"/>
    <col min="5619" max="5619" width="0" style="1" hidden="1" customWidth="1"/>
    <col min="5620" max="5620" width="17" style="1" customWidth="1"/>
    <col min="5621" max="5621" width="6.33203125" style="1" customWidth="1"/>
    <col min="5622" max="5622" width="0" style="1" hidden="1" customWidth="1"/>
    <col min="5623" max="5623" width="14.33203125" style="1" customWidth="1"/>
    <col min="5624" max="5624" width="7.5546875" style="1" customWidth="1"/>
    <col min="5625" max="5625" width="0" style="1" hidden="1" customWidth="1"/>
    <col min="5626" max="5627" width="14.33203125" style="1" customWidth="1"/>
    <col min="5628" max="5628" width="20.88671875" style="1" customWidth="1"/>
    <col min="5629" max="5629" width="14.44140625" style="1" customWidth="1"/>
    <col min="5630" max="5630" width="15" style="1" customWidth="1"/>
    <col min="5631" max="5631" width="2.6640625" style="1" customWidth="1"/>
    <col min="5632" max="5632" width="11.6640625" style="1" customWidth="1"/>
    <col min="5633" max="5633" width="11.5546875" style="1" customWidth="1"/>
    <col min="5634" max="5634" width="2.33203125" style="1" customWidth="1"/>
    <col min="5635" max="5635" width="41" style="1" customWidth="1"/>
    <col min="5636" max="5636" width="14.33203125" style="1" customWidth="1"/>
    <col min="5637" max="5638" width="11.5546875" style="1" customWidth="1"/>
    <col min="5639" max="5639" width="21.88671875" style="1" customWidth="1"/>
    <col min="5640" max="5831" width="11.44140625" style="1"/>
    <col min="5832" max="5832" width="21.88671875" style="1" customWidth="1"/>
    <col min="5833" max="5833" width="13.88671875" style="1" customWidth="1"/>
    <col min="5834" max="5834" width="38.6640625" style="1" customWidth="1"/>
    <col min="5835" max="5835" width="3" style="1" bestFit="1" customWidth="1"/>
    <col min="5836" max="5836" width="32.33203125" style="1" customWidth="1"/>
    <col min="5837" max="5837" width="46.33203125" style="1" customWidth="1"/>
    <col min="5838" max="5838" width="19" style="1" customWidth="1"/>
    <col min="5839" max="5839" width="0" style="1" hidden="1" customWidth="1"/>
    <col min="5840" max="5840" width="17.6640625" style="1" customWidth="1"/>
    <col min="5841" max="5841" width="0" style="1" hidden="1" customWidth="1"/>
    <col min="5842" max="5842" width="22.33203125" style="1" customWidth="1"/>
    <col min="5843" max="5843" width="5.33203125" style="1" customWidth="1"/>
    <col min="5844" max="5844" width="36.33203125" style="1" customWidth="1"/>
    <col min="5845" max="5845" width="5.6640625" style="1" customWidth="1"/>
    <col min="5846" max="5846" width="0" style="1" hidden="1" customWidth="1"/>
    <col min="5847" max="5847" width="20.6640625" style="1" customWidth="1"/>
    <col min="5848" max="5848" width="4.88671875" style="1" customWidth="1"/>
    <col min="5849" max="5849" width="0" style="1" hidden="1" customWidth="1"/>
    <col min="5850" max="5850" width="24.6640625" style="1" customWidth="1"/>
    <col min="5851" max="5851" width="12.33203125" style="1" customWidth="1"/>
    <col min="5852" max="5852" width="0" style="1" hidden="1" customWidth="1"/>
    <col min="5853" max="5853" width="3.44140625" style="1" customWidth="1"/>
    <col min="5854" max="5854" width="0" style="1" hidden="1" customWidth="1"/>
    <col min="5855" max="5855" width="17.6640625" style="1" customWidth="1"/>
    <col min="5856" max="5856" width="3.44140625" style="1" customWidth="1"/>
    <col min="5857" max="5857" width="0" style="1" hidden="1" customWidth="1"/>
    <col min="5858" max="5858" width="23.6640625" style="1" customWidth="1"/>
    <col min="5859" max="5859" width="10" style="1" customWidth="1"/>
    <col min="5860" max="5860" width="0" style="1" hidden="1" customWidth="1"/>
    <col min="5861" max="5862" width="14.6640625" style="1" customWidth="1"/>
    <col min="5863" max="5863" width="12.88671875" style="1" customWidth="1"/>
    <col min="5864" max="5864" width="3.33203125" style="1" customWidth="1"/>
    <col min="5865" max="5865" width="30.33203125" style="1" customWidth="1"/>
    <col min="5866" max="5866" width="5" style="1" customWidth="1"/>
    <col min="5867" max="5867" width="0" style="1" hidden="1" customWidth="1"/>
    <col min="5868" max="5868" width="14.33203125" style="1" customWidth="1"/>
    <col min="5869" max="5869" width="5.6640625" style="1" customWidth="1"/>
    <col min="5870" max="5870" width="0" style="1" hidden="1" customWidth="1"/>
    <col min="5871" max="5871" width="17.33203125" style="1" customWidth="1"/>
    <col min="5872" max="5872" width="12.6640625" style="1" customWidth="1"/>
    <col min="5873" max="5873" width="0" style="1" hidden="1" customWidth="1"/>
    <col min="5874" max="5874" width="5.33203125" style="1" customWidth="1"/>
    <col min="5875" max="5875" width="0" style="1" hidden="1" customWidth="1"/>
    <col min="5876" max="5876" width="17" style="1" customWidth="1"/>
    <col min="5877" max="5877" width="6.33203125" style="1" customWidth="1"/>
    <col min="5878" max="5878" width="0" style="1" hidden="1" customWidth="1"/>
    <col min="5879" max="5879" width="14.33203125" style="1" customWidth="1"/>
    <col min="5880" max="5880" width="7.5546875" style="1" customWidth="1"/>
    <col min="5881" max="5881" width="0" style="1" hidden="1" customWidth="1"/>
    <col min="5882" max="5883" width="14.33203125" style="1" customWidth="1"/>
    <col min="5884" max="5884" width="20.88671875" style="1" customWidth="1"/>
    <col min="5885" max="5885" width="14.44140625" style="1" customWidth="1"/>
    <col min="5886" max="5886" width="15" style="1" customWidth="1"/>
    <col min="5887" max="5887" width="2.6640625" style="1" customWidth="1"/>
    <col min="5888" max="5888" width="11.6640625" style="1" customWidth="1"/>
    <col min="5889" max="5889" width="11.5546875" style="1" customWidth="1"/>
    <col min="5890" max="5890" width="2.33203125" style="1" customWidth="1"/>
    <col min="5891" max="5891" width="41" style="1" customWidth="1"/>
    <col min="5892" max="5892" width="14.33203125" style="1" customWidth="1"/>
    <col min="5893" max="5894" width="11.5546875" style="1" customWidth="1"/>
    <col min="5895" max="5895" width="21.88671875" style="1" customWidth="1"/>
    <col min="5896" max="6087" width="11.44140625" style="1"/>
    <col min="6088" max="6088" width="21.88671875" style="1" customWidth="1"/>
    <col min="6089" max="6089" width="13.88671875" style="1" customWidth="1"/>
    <col min="6090" max="6090" width="38.6640625" style="1" customWidth="1"/>
    <col min="6091" max="6091" width="3" style="1" bestFit="1" customWidth="1"/>
    <col min="6092" max="6092" width="32.33203125" style="1" customWidth="1"/>
    <col min="6093" max="6093" width="46.33203125" style="1" customWidth="1"/>
    <col min="6094" max="6094" width="19" style="1" customWidth="1"/>
    <col min="6095" max="6095" width="0" style="1" hidden="1" customWidth="1"/>
    <col min="6096" max="6096" width="17.6640625" style="1" customWidth="1"/>
    <col min="6097" max="6097" width="0" style="1" hidden="1" customWidth="1"/>
    <col min="6098" max="6098" width="22.33203125" style="1" customWidth="1"/>
    <col min="6099" max="6099" width="5.33203125" style="1" customWidth="1"/>
    <col min="6100" max="6100" width="36.33203125" style="1" customWidth="1"/>
    <col min="6101" max="6101" width="5.6640625" style="1" customWidth="1"/>
    <col min="6102" max="6102" width="0" style="1" hidden="1" customWidth="1"/>
    <col min="6103" max="6103" width="20.6640625" style="1" customWidth="1"/>
    <col min="6104" max="6104" width="4.88671875" style="1" customWidth="1"/>
    <col min="6105" max="6105" width="0" style="1" hidden="1" customWidth="1"/>
    <col min="6106" max="6106" width="24.6640625" style="1" customWidth="1"/>
    <col min="6107" max="6107" width="12.33203125" style="1" customWidth="1"/>
    <col min="6108" max="6108" width="0" style="1" hidden="1" customWidth="1"/>
    <col min="6109" max="6109" width="3.44140625" style="1" customWidth="1"/>
    <col min="6110" max="6110" width="0" style="1" hidden="1" customWidth="1"/>
    <col min="6111" max="6111" width="17.6640625" style="1" customWidth="1"/>
    <col min="6112" max="6112" width="3.44140625" style="1" customWidth="1"/>
    <col min="6113" max="6113" width="0" style="1" hidden="1" customWidth="1"/>
    <col min="6114" max="6114" width="23.6640625" style="1" customWidth="1"/>
    <col min="6115" max="6115" width="10" style="1" customWidth="1"/>
    <col min="6116" max="6116" width="0" style="1" hidden="1" customWidth="1"/>
    <col min="6117" max="6118" width="14.6640625" style="1" customWidth="1"/>
    <col min="6119" max="6119" width="12.88671875" style="1" customWidth="1"/>
    <col min="6120" max="6120" width="3.33203125" style="1" customWidth="1"/>
    <col min="6121" max="6121" width="30.33203125" style="1" customWidth="1"/>
    <col min="6122" max="6122" width="5" style="1" customWidth="1"/>
    <col min="6123" max="6123" width="0" style="1" hidden="1" customWidth="1"/>
    <col min="6124" max="6124" width="14.33203125" style="1" customWidth="1"/>
    <col min="6125" max="6125" width="5.6640625" style="1" customWidth="1"/>
    <col min="6126" max="6126" width="0" style="1" hidden="1" customWidth="1"/>
    <col min="6127" max="6127" width="17.33203125" style="1" customWidth="1"/>
    <col min="6128" max="6128" width="12.6640625" style="1" customWidth="1"/>
    <col min="6129" max="6129" width="0" style="1" hidden="1" customWidth="1"/>
    <col min="6130" max="6130" width="5.33203125" style="1" customWidth="1"/>
    <col min="6131" max="6131" width="0" style="1" hidden="1" customWidth="1"/>
    <col min="6132" max="6132" width="17" style="1" customWidth="1"/>
    <col min="6133" max="6133" width="6.33203125" style="1" customWidth="1"/>
    <col min="6134" max="6134" width="0" style="1" hidden="1" customWidth="1"/>
    <col min="6135" max="6135" width="14.33203125" style="1" customWidth="1"/>
    <col min="6136" max="6136" width="7.5546875" style="1" customWidth="1"/>
    <col min="6137" max="6137" width="0" style="1" hidden="1" customWidth="1"/>
    <col min="6138" max="6139" width="14.33203125" style="1" customWidth="1"/>
    <col min="6140" max="6140" width="20.88671875" style="1" customWidth="1"/>
    <col min="6141" max="6141" width="14.44140625" style="1" customWidth="1"/>
    <col min="6142" max="6142" width="15" style="1" customWidth="1"/>
    <col min="6143" max="6143" width="2.6640625" style="1" customWidth="1"/>
    <col min="6144" max="6144" width="11.6640625" style="1" customWidth="1"/>
    <col min="6145" max="6145" width="11.5546875" style="1" customWidth="1"/>
    <col min="6146" max="6146" width="2.33203125" style="1" customWidth="1"/>
    <col min="6147" max="6147" width="41" style="1" customWidth="1"/>
    <col min="6148" max="6148" width="14.33203125" style="1" customWidth="1"/>
    <col min="6149" max="6150" width="11.5546875" style="1" customWidth="1"/>
    <col min="6151" max="6151" width="21.88671875" style="1" customWidth="1"/>
    <col min="6152" max="6343" width="11.44140625" style="1"/>
    <col min="6344" max="6344" width="21.88671875" style="1" customWidth="1"/>
    <col min="6345" max="6345" width="13.88671875" style="1" customWidth="1"/>
    <col min="6346" max="6346" width="38.6640625" style="1" customWidth="1"/>
    <col min="6347" max="6347" width="3" style="1" bestFit="1" customWidth="1"/>
    <col min="6348" max="6348" width="32.33203125" style="1" customWidth="1"/>
    <col min="6349" max="6349" width="46.33203125" style="1" customWidth="1"/>
    <col min="6350" max="6350" width="19" style="1" customWidth="1"/>
    <col min="6351" max="6351" width="0" style="1" hidden="1" customWidth="1"/>
    <col min="6352" max="6352" width="17.6640625" style="1" customWidth="1"/>
    <col min="6353" max="6353" width="0" style="1" hidden="1" customWidth="1"/>
    <col min="6354" max="6354" width="22.33203125" style="1" customWidth="1"/>
    <col min="6355" max="6355" width="5.33203125" style="1" customWidth="1"/>
    <col min="6356" max="6356" width="36.33203125" style="1" customWidth="1"/>
    <col min="6357" max="6357" width="5.6640625" style="1" customWidth="1"/>
    <col min="6358" max="6358" width="0" style="1" hidden="1" customWidth="1"/>
    <col min="6359" max="6359" width="20.6640625" style="1" customWidth="1"/>
    <col min="6360" max="6360" width="4.88671875" style="1" customWidth="1"/>
    <col min="6361" max="6361" width="0" style="1" hidden="1" customWidth="1"/>
    <col min="6362" max="6362" width="24.6640625" style="1" customWidth="1"/>
    <col min="6363" max="6363" width="12.33203125" style="1" customWidth="1"/>
    <col min="6364" max="6364" width="0" style="1" hidden="1" customWidth="1"/>
    <col min="6365" max="6365" width="3.44140625" style="1" customWidth="1"/>
    <col min="6366" max="6366" width="0" style="1" hidden="1" customWidth="1"/>
    <col min="6367" max="6367" width="17.6640625" style="1" customWidth="1"/>
    <col min="6368" max="6368" width="3.44140625" style="1" customWidth="1"/>
    <col min="6369" max="6369" width="0" style="1" hidden="1" customWidth="1"/>
    <col min="6370" max="6370" width="23.6640625" style="1" customWidth="1"/>
    <col min="6371" max="6371" width="10" style="1" customWidth="1"/>
    <col min="6372" max="6372" width="0" style="1" hidden="1" customWidth="1"/>
    <col min="6373" max="6374" width="14.6640625" style="1" customWidth="1"/>
    <col min="6375" max="6375" width="12.88671875" style="1" customWidth="1"/>
    <col min="6376" max="6376" width="3.33203125" style="1" customWidth="1"/>
    <col min="6377" max="6377" width="30.33203125" style="1" customWidth="1"/>
    <col min="6378" max="6378" width="5" style="1" customWidth="1"/>
    <col min="6379" max="6379" width="0" style="1" hidden="1" customWidth="1"/>
    <col min="6380" max="6380" width="14.33203125" style="1" customWidth="1"/>
    <col min="6381" max="6381" width="5.6640625" style="1" customWidth="1"/>
    <col min="6382" max="6382" width="0" style="1" hidden="1" customWidth="1"/>
    <col min="6383" max="6383" width="17.33203125" style="1" customWidth="1"/>
    <col min="6384" max="6384" width="12.6640625" style="1" customWidth="1"/>
    <col min="6385" max="6385" width="0" style="1" hidden="1" customWidth="1"/>
    <col min="6386" max="6386" width="5.33203125" style="1" customWidth="1"/>
    <col min="6387" max="6387" width="0" style="1" hidden="1" customWidth="1"/>
    <col min="6388" max="6388" width="17" style="1" customWidth="1"/>
    <col min="6389" max="6389" width="6.33203125" style="1" customWidth="1"/>
    <col min="6390" max="6390" width="0" style="1" hidden="1" customWidth="1"/>
    <col min="6391" max="6391" width="14.33203125" style="1" customWidth="1"/>
    <col min="6392" max="6392" width="7.5546875" style="1" customWidth="1"/>
    <col min="6393" max="6393" width="0" style="1" hidden="1" customWidth="1"/>
    <col min="6394" max="6395" width="14.33203125" style="1" customWidth="1"/>
    <col min="6396" max="6396" width="20.88671875" style="1" customWidth="1"/>
    <col min="6397" max="6397" width="14.44140625" style="1" customWidth="1"/>
    <col min="6398" max="6398" width="15" style="1" customWidth="1"/>
    <col min="6399" max="6399" width="2.6640625" style="1" customWidth="1"/>
    <col min="6400" max="6400" width="11.6640625" style="1" customWidth="1"/>
    <col min="6401" max="6401" width="11.5546875" style="1" customWidth="1"/>
    <col min="6402" max="6402" width="2.33203125" style="1" customWidth="1"/>
    <col min="6403" max="6403" width="41" style="1" customWidth="1"/>
    <col min="6404" max="6404" width="14.33203125" style="1" customWidth="1"/>
    <col min="6405" max="6406" width="11.5546875" style="1" customWidth="1"/>
    <col min="6407" max="6407" width="21.88671875" style="1" customWidth="1"/>
    <col min="6408" max="6599" width="11.44140625" style="1"/>
    <col min="6600" max="6600" width="21.88671875" style="1" customWidth="1"/>
    <col min="6601" max="6601" width="13.88671875" style="1" customWidth="1"/>
    <col min="6602" max="6602" width="38.6640625" style="1" customWidth="1"/>
    <col min="6603" max="6603" width="3" style="1" bestFit="1" customWidth="1"/>
    <col min="6604" max="6604" width="32.33203125" style="1" customWidth="1"/>
    <col min="6605" max="6605" width="46.33203125" style="1" customWidth="1"/>
    <col min="6606" max="6606" width="19" style="1" customWidth="1"/>
    <col min="6607" max="6607" width="0" style="1" hidden="1" customWidth="1"/>
    <col min="6608" max="6608" width="17.6640625" style="1" customWidth="1"/>
    <col min="6609" max="6609" width="0" style="1" hidden="1" customWidth="1"/>
    <col min="6610" max="6610" width="22.33203125" style="1" customWidth="1"/>
    <col min="6611" max="6611" width="5.33203125" style="1" customWidth="1"/>
    <col min="6612" max="6612" width="36.33203125" style="1" customWidth="1"/>
    <col min="6613" max="6613" width="5.6640625" style="1" customWidth="1"/>
    <col min="6614" max="6614" width="0" style="1" hidden="1" customWidth="1"/>
    <col min="6615" max="6615" width="20.6640625" style="1" customWidth="1"/>
    <col min="6616" max="6616" width="4.88671875" style="1" customWidth="1"/>
    <col min="6617" max="6617" width="0" style="1" hidden="1" customWidth="1"/>
    <col min="6618" max="6618" width="24.6640625" style="1" customWidth="1"/>
    <col min="6619" max="6619" width="12.33203125" style="1" customWidth="1"/>
    <col min="6620" max="6620" width="0" style="1" hidden="1" customWidth="1"/>
    <col min="6621" max="6621" width="3.44140625" style="1" customWidth="1"/>
    <col min="6622" max="6622" width="0" style="1" hidden="1" customWidth="1"/>
    <col min="6623" max="6623" width="17.6640625" style="1" customWidth="1"/>
    <col min="6624" max="6624" width="3.44140625" style="1" customWidth="1"/>
    <col min="6625" max="6625" width="0" style="1" hidden="1" customWidth="1"/>
    <col min="6626" max="6626" width="23.6640625" style="1" customWidth="1"/>
    <col min="6627" max="6627" width="10" style="1" customWidth="1"/>
    <col min="6628" max="6628" width="0" style="1" hidden="1" customWidth="1"/>
    <col min="6629" max="6630" width="14.6640625" style="1" customWidth="1"/>
    <col min="6631" max="6631" width="12.88671875" style="1" customWidth="1"/>
    <col min="6632" max="6632" width="3.33203125" style="1" customWidth="1"/>
    <col min="6633" max="6633" width="30.33203125" style="1" customWidth="1"/>
    <col min="6634" max="6634" width="5" style="1" customWidth="1"/>
    <col min="6635" max="6635" width="0" style="1" hidden="1" customWidth="1"/>
    <col min="6636" max="6636" width="14.33203125" style="1" customWidth="1"/>
    <col min="6637" max="6637" width="5.6640625" style="1" customWidth="1"/>
    <col min="6638" max="6638" width="0" style="1" hidden="1" customWidth="1"/>
    <col min="6639" max="6639" width="17.33203125" style="1" customWidth="1"/>
    <col min="6640" max="6640" width="12.6640625" style="1" customWidth="1"/>
    <col min="6641" max="6641" width="0" style="1" hidden="1" customWidth="1"/>
    <col min="6642" max="6642" width="5.33203125" style="1" customWidth="1"/>
    <col min="6643" max="6643" width="0" style="1" hidden="1" customWidth="1"/>
    <col min="6644" max="6644" width="17" style="1" customWidth="1"/>
    <col min="6645" max="6645" width="6.33203125" style="1" customWidth="1"/>
    <col min="6646" max="6646" width="0" style="1" hidden="1" customWidth="1"/>
    <col min="6647" max="6647" width="14.33203125" style="1" customWidth="1"/>
    <col min="6648" max="6648" width="7.5546875" style="1" customWidth="1"/>
    <col min="6649" max="6649" width="0" style="1" hidden="1" customWidth="1"/>
    <col min="6650" max="6651" width="14.33203125" style="1" customWidth="1"/>
    <col min="6652" max="6652" width="20.88671875" style="1" customWidth="1"/>
    <col min="6653" max="6653" width="14.44140625" style="1" customWidth="1"/>
    <col min="6654" max="6654" width="15" style="1" customWidth="1"/>
    <col min="6655" max="6655" width="2.6640625" style="1" customWidth="1"/>
    <col min="6656" max="6656" width="11.6640625" style="1" customWidth="1"/>
    <col min="6657" max="6657" width="11.5546875" style="1" customWidth="1"/>
    <col min="6658" max="6658" width="2.33203125" style="1" customWidth="1"/>
    <col min="6659" max="6659" width="41" style="1" customWidth="1"/>
    <col min="6660" max="6660" width="14.33203125" style="1" customWidth="1"/>
    <col min="6661" max="6662" width="11.5546875" style="1" customWidth="1"/>
    <col min="6663" max="6663" width="21.88671875" style="1" customWidth="1"/>
    <col min="6664" max="6855" width="11.44140625" style="1"/>
    <col min="6856" max="6856" width="21.88671875" style="1" customWidth="1"/>
    <col min="6857" max="6857" width="13.88671875" style="1" customWidth="1"/>
    <col min="6858" max="6858" width="38.6640625" style="1" customWidth="1"/>
    <col min="6859" max="6859" width="3" style="1" bestFit="1" customWidth="1"/>
    <col min="6860" max="6860" width="32.33203125" style="1" customWidth="1"/>
    <col min="6861" max="6861" width="46.33203125" style="1" customWidth="1"/>
    <col min="6862" max="6862" width="19" style="1" customWidth="1"/>
    <col min="6863" max="6863" width="0" style="1" hidden="1" customWidth="1"/>
    <col min="6864" max="6864" width="17.6640625" style="1" customWidth="1"/>
    <col min="6865" max="6865" width="0" style="1" hidden="1" customWidth="1"/>
    <col min="6866" max="6866" width="22.33203125" style="1" customWidth="1"/>
    <col min="6867" max="6867" width="5.33203125" style="1" customWidth="1"/>
    <col min="6868" max="6868" width="36.33203125" style="1" customWidth="1"/>
    <col min="6869" max="6869" width="5.6640625" style="1" customWidth="1"/>
    <col min="6870" max="6870" width="0" style="1" hidden="1" customWidth="1"/>
    <col min="6871" max="6871" width="20.6640625" style="1" customWidth="1"/>
    <col min="6872" max="6872" width="4.88671875" style="1" customWidth="1"/>
    <col min="6873" max="6873" width="0" style="1" hidden="1" customWidth="1"/>
    <col min="6874" max="6874" width="24.6640625" style="1" customWidth="1"/>
    <col min="6875" max="6875" width="12.33203125" style="1" customWidth="1"/>
    <col min="6876" max="6876" width="0" style="1" hidden="1" customWidth="1"/>
    <col min="6877" max="6877" width="3.44140625" style="1" customWidth="1"/>
    <col min="6878" max="6878" width="0" style="1" hidden="1" customWidth="1"/>
    <col min="6879" max="6879" width="17.6640625" style="1" customWidth="1"/>
    <col min="6880" max="6880" width="3.44140625" style="1" customWidth="1"/>
    <col min="6881" max="6881" width="0" style="1" hidden="1" customWidth="1"/>
    <col min="6882" max="6882" width="23.6640625" style="1" customWidth="1"/>
    <col min="6883" max="6883" width="10" style="1" customWidth="1"/>
    <col min="6884" max="6884" width="0" style="1" hidden="1" customWidth="1"/>
    <col min="6885" max="6886" width="14.6640625" style="1" customWidth="1"/>
    <col min="6887" max="6887" width="12.88671875" style="1" customWidth="1"/>
    <col min="6888" max="6888" width="3.33203125" style="1" customWidth="1"/>
    <col min="6889" max="6889" width="30.33203125" style="1" customWidth="1"/>
    <col min="6890" max="6890" width="5" style="1" customWidth="1"/>
    <col min="6891" max="6891" width="0" style="1" hidden="1" customWidth="1"/>
    <col min="6892" max="6892" width="14.33203125" style="1" customWidth="1"/>
    <col min="6893" max="6893" width="5.6640625" style="1" customWidth="1"/>
    <col min="6894" max="6894" width="0" style="1" hidden="1" customWidth="1"/>
    <col min="6895" max="6895" width="17.33203125" style="1" customWidth="1"/>
    <col min="6896" max="6896" width="12.6640625" style="1" customWidth="1"/>
    <col min="6897" max="6897" width="0" style="1" hidden="1" customWidth="1"/>
    <col min="6898" max="6898" width="5.33203125" style="1" customWidth="1"/>
    <col min="6899" max="6899" width="0" style="1" hidden="1" customWidth="1"/>
    <col min="6900" max="6900" width="17" style="1" customWidth="1"/>
    <col min="6901" max="6901" width="6.33203125" style="1" customWidth="1"/>
    <col min="6902" max="6902" width="0" style="1" hidden="1" customWidth="1"/>
    <col min="6903" max="6903" width="14.33203125" style="1" customWidth="1"/>
    <col min="6904" max="6904" width="7.5546875" style="1" customWidth="1"/>
    <col min="6905" max="6905" width="0" style="1" hidden="1" customWidth="1"/>
    <col min="6906" max="6907" width="14.33203125" style="1" customWidth="1"/>
    <col min="6908" max="6908" width="20.88671875" style="1" customWidth="1"/>
    <col min="6909" max="6909" width="14.44140625" style="1" customWidth="1"/>
    <col min="6910" max="6910" width="15" style="1" customWidth="1"/>
    <col min="6911" max="6911" width="2.6640625" style="1" customWidth="1"/>
    <col min="6912" max="6912" width="11.6640625" style="1" customWidth="1"/>
    <col min="6913" max="6913" width="11.5546875" style="1" customWidth="1"/>
    <col min="6914" max="6914" width="2.33203125" style="1" customWidth="1"/>
    <col min="6915" max="6915" width="41" style="1" customWidth="1"/>
    <col min="6916" max="6916" width="14.33203125" style="1" customWidth="1"/>
    <col min="6917" max="6918" width="11.5546875" style="1" customWidth="1"/>
    <col min="6919" max="6919" width="21.88671875" style="1" customWidth="1"/>
    <col min="6920" max="7111" width="11.44140625" style="1"/>
    <col min="7112" max="7112" width="21.88671875" style="1" customWidth="1"/>
    <col min="7113" max="7113" width="13.88671875" style="1" customWidth="1"/>
    <col min="7114" max="7114" width="38.6640625" style="1" customWidth="1"/>
    <col min="7115" max="7115" width="3" style="1" bestFit="1" customWidth="1"/>
    <col min="7116" max="7116" width="32.33203125" style="1" customWidth="1"/>
    <col min="7117" max="7117" width="46.33203125" style="1" customWidth="1"/>
    <col min="7118" max="7118" width="19" style="1" customWidth="1"/>
    <col min="7119" max="7119" width="0" style="1" hidden="1" customWidth="1"/>
    <col min="7120" max="7120" width="17.6640625" style="1" customWidth="1"/>
    <col min="7121" max="7121" width="0" style="1" hidden="1" customWidth="1"/>
    <col min="7122" max="7122" width="22.33203125" style="1" customWidth="1"/>
    <col min="7123" max="7123" width="5.33203125" style="1" customWidth="1"/>
    <col min="7124" max="7124" width="36.33203125" style="1" customWidth="1"/>
    <col min="7125" max="7125" width="5.6640625" style="1" customWidth="1"/>
    <col min="7126" max="7126" width="0" style="1" hidden="1" customWidth="1"/>
    <col min="7127" max="7127" width="20.6640625" style="1" customWidth="1"/>
    <col min="7128" max="7128" width="4.88671875" style="1" customWidth="1"/>
    <col min="7129" max="7129" width="0" style="1" hidden="1" customWidth="1"/>
    <col min="7130" max="7130" width="24.6640625" style="1" customWidth="1"/>
    <col min="7131" max="7131" width="12.33203125" style="1" customWidth="1"/>
    <col min="7132" max="7132" width="0" style="1" hidden="1" customWidth="1"/>
    <col min="7133" max="7133" width="3.44140625" style="1" customWidth="1"/>
    <col min="7134" max="7134" width="0" style="1" hidden="1" customWidth="1"/>
    <col min="7135" max="7135" width="17.6640625" style="1" customWidth="1"/>
    <col min="7136" max="7136" width="3.44140625" style="1" customWidth="1"/>
    <col min="7137" max="7137" width="0" style="1" hidden="1" customWidth="1"/>
    <col min="7138" max="7138" width="23.6640625" style="1" customWidth="1"/>
    <col min="7139" max="7139" width="10" style="1" customWidth="1"/>
    <col min="7140" max="7140" width="0" style="1" hidden="1" customWidth="1"/>
    <col min="7141" max="7142" width="14.6640625" style="1" customWidth="1"/>
    <col min="7143" max="7143" width="12.88671875" style="1" customWidth="1"/>
    <col min="7144" max="7144" width="3.33203125" style="1" customWidth="1"/>
    <col min="7145" max="7145" width="30.33203125" style="1" customWidth="1"/>
    <col min="7146" max="7146" width="5" style="1" customWidth="1"/>
    <col min="7147" max="7147" width="0" style="1" hidden="1" customWidth="1"/>
    <col min="7148" max="7148" width="14.33203125" style="1" customWidth="1"/>
    <col min="7149" max="7149" width="5.6640625" style="1" customWidth="1"/>
    <col min="7150" max="7150" width="0" style="1" hidden="1" customWidth="1"/>
    <col min="7151" max="7151" width="17.33203125" style="1" customWidth="1"/>
    <col min="7152" max="7152" width="12.6640625" style="1" customWidth="1"/>
    <col min="7153" max="7153" width="0" style="1" hidden="1" customWidth="1"/>
    <col min="7154" max="7154" width="5.33203125" style="1" customWidth="1"/>
    <col min="7155" max="7155" width="0" style="1" hidden="1" customWidth="1"/>
    <col min="7156" max="7156" width="17" style="1" customWidth="1"/>
    <col min="7157" max="7157" width="6.33203125" style="1" customWidth="1"/>
    <col min="7158" max="7158" width="0" style="1" hidden="1" customWidth="1"/>
    <col min="7159" max="7159" width="14.33203125" style="1" customWidth="1"/>
    <col min="7160" max="7160" width="7.5546875" style="1" customWidth="1"/>
    <col min="7161" max="7161" width="0" style="1" hidden="1" customWidth="1"/>
    <col min="7162" max="7163" width="14.33203125" style="1" customWidth="1"/>
    <col min="7164" max="7164" width="20.88671875" style="1" customWidth="1"/>
    <col min="7165" max="7165" width="14.44140625" style="1" customWidth="1"/>
    <col min="7166" max="7166" width="15" style="1" customWidth="1"/>
    <col min="7167" max="7167" width="2.6640625" style="1" customWidth="1"/>
    <col min="7168" max="7168" width="11.6640625" style="1" customWidth="1"/>
    <col min="7169" max="7169" width="11.5546875" style="1" customWidth="1"/>
    <col min="7170" max="7170" width="2.33203125" style="1" customWidth="1"/>
    <col min="7171" max="7171" width="41" style="1" customWidth="1"/>
    <col min="7172" max="7172" width="14.33203125" style="1" customWidth="1"/>
    <col min="7173" max="7174" width="11.5546875" style="1" customWidth="1"/>
    <col min="7175" max="7175" width="21.88671875" style="1" customWidth="1"/>
    <col min="7176" max="7367" width="11.44140625" style="1"/>
    <col min="7368" max="7368" width="21.88671875" style="1" customWidth="1"/>
    <col min="7369" max="7369" width="13.88671875" style="1" customWidth="1"/>
    <col min="7370" max="7370" width="38.6640625" style="1" customWidth="1"/>
    <col min="7371" max="7371" width="3" style="1" bestFit="1" customWidth="1"/>
    <col min="7372" max="7372" width="32.33203125" style="1" customWidth="1"/>
    <col min="7373" max="7373" width="46.33203125" style="1" customWidth="1"/>
    <col min="7374" max="7374" width="19" style="1" customWidth="1"/>
    <col min="7375" max="7375" width="0" style="1" hidden="1" customWidth="1"/>
    <col min="7376" max="7376" width="17.6640625" style="1" customWidth="1"/>
    <col min="7377" max="7377" width="0" style="1" hidden="1" customWidth="1"/>
    <col min="7378" max="7378" width="22.33203125" style="1" customWidth="1"/>
    <col min="7379" max="7379" width="5.33203125" style="1" customWidth="1"/>
    <col min="7380" max="7380" width="36.33203125" style="1" customWidth="1"/>
    <col min="7381" max="7381" width="5.6640625" style="1" customWidth="1"/>
    <col min="7382" max="7382" width="0" style="1" hidden="1" customWidth="1"/>
    <col min="7383" max="7383" width="20.6640625" style="1" customWidth="1"/>
    <col min="7384" max="7384" width="4.88671875" style="1" customWidth="1"/>
    <col min="7385" max="7385" width="0" style="1" hidden="1" customWidth="1"/>
    <col min="7386" max="7386" width="24.6640625" style="1" customWidth="1"/>
    <col min="7387" max="7387" width="12.33203125" style="1" customWidth="1"/>
    <col min="7388" max="7388" width="0" style="1" hidden="1" customWidth="1"/>
    <col min="7389" max="7389" width="3.44140625" style="1" customWidth="1"/>
    <col min="7390" max="7390" width="0" style="1" hidden="1" customWidth="1"/>
    <col min="7391" max="7391" width="17.6640625" style="1" customWidth="1"/>
    <col min="7392" max="7392" width="3.44140625" style="1" customWidth="1"/>
    <col min="7393" max="7393" width="0" style="1" hidden="1" customWidth="1"/>
    <col min="7394" max="7394" width="23.6640625" style="1" customWidth="1"/>
    <col min="7395" max="7395" width="10" style="1" customWidth="1"/>
    <col min="7396" max="7396" width="0" style="1" hidden="1" customWidth="1"/>
    <col min="7397" max="7398" width="14.6640625" style="1" customWidth="1"/>
    <col min="7399" max="7399" width="12.88671875" style="1" customWidth="1"/>
    <col min="7400" max="7400" width="3.33203125" style="1" customWidth="1"/>
    <col min="7401" max="7401" width="30.33203125" style="1" customWidth="1"/>
    <col min="7402" max="7402" width="5" style="1" customWidth="1"/>
    <col min="7403" max="7403" width="0" style="1" hidden="1" customWidth="1"/>
    <col min="7404" max="7404" width="14.33203125" style="1" customWidth="1"/>
    <col min="7405" max="7405" width="5.6640625" style="1" customWidth="1"/>
    <col min="7406" max="7406" width="0" style="1" hidden="1" customWidth="1"/>
    <col min="7407" max="7407" width="17.33203125" style="1" customWidth="1"/>
    <col min="7408" max="7408" width="12.6640625" style="1" customWidth="1"/>
    <col min="7409" max="7409" width="0" style="1" hidden="1" customWidth="1"/>
    <col min="7410" max="7410" width="5.33203125" style="1" customWidth="1"/>
    <col min="7411" max="7411" width="0" style="1" hidden="1" customWidth="1"/>
    <col min="7412" max="7412" width="17" style="1" customWidth="1"/>
    <col min="7413" max="7413" width="6.33203125" style="1" customWidth="1"/>
    <col min="7414" max="7414" width="0" style="1" hidden="1" customWidth="1"/>
    <col min="7415" max="7415" width="14.33203125" style="1" customWidth="1"/>
    <col min="7416" max="7416" width="7.5546875" style="1" customWidth="1"/>
    <col min="7417" max="7417" width="0" style="1" hidden="1" customWidth="1"/>
    <col min="7418" max="7419" width="14.33203125" style="1" customWidth="1"/>
    <col min="7420" max="7420" width="20.88671875" style="1" customWidth="1"/>
    <col min="7421" max="7421" width="14.44140625" style="1" customWidth="1"/>
    <col min="7422" max="7422" width="15" style="1" customWidth="1"/>
    <col min="7423" max="7423" width="2.6640625" style="1" customWidth="1"/>
    <col min="7424" max="7424" width="11.6640625" style="1" customWidth="1"/>
    <col min="7425" max="7425" width="11.5546875" style="1" customWidth="1"/>
    <col min="7426" max="7426" width="2.33203125" style="1" customWidth="1"/>
    <col min="7427" max="7427" width="41" style="1" customWidth="1"/>
    <col min="7428" max="7428" width="14.33203125" style="1" customWidth="1"/>
    <col min="7429" max="7430" width="11.5546875" style="1" customWidth="1"/>
    <col min="7431" max="7431" width="21.88671875" style="1" customWidth="1"/>
    <col min="7432" max="7623" width="11.44140625" style="1"/>
    <col min="7624" max="7624" width="21.88671875" style="1" customWidth="1"/>
    <col min="7625" max="7625" width="13.88671875" style="1" customWidth="1"/>
    <col min="7626" max="7626" width="38.6640625" style="1" customWidth="1"/>
    <col min="7627" max="7627" width="3" style="1" bestFit="1" customWidth="1"/>
    <col min="7628" max="7628" width="32.33203125" style="1" customWidth="1"/>
    <col min="7629" max="7629" width="46.33203125" style="1" customWidth="1"/>
    <col min="7630" max="7630" width="19" style="1" customWidth="1"/>
    <col min="7631" max="7631" width="0" style="1" hidden="1" customWidth="1"/>
    <col min="7632" max="7632" width="17.6640625" style="1" customWidth="1"/>
    <col min="7633" max="7633" width="0" style="1" hidden="1" customWidth="1"/>
    <col min="7634" max="7634" width="22.33203125" style="1" customWidth="1"/>
    <col min="7635" max="7635" width="5.33203125" style="1" customWidth="1"/>
    <col min="7636" max="7636" width="36.33203125" style="1" customWidth="1"/>
    <col min="7637" max="7637" width="5.6640625" style="1" customWidth="1"/>
    <col min="7638" max="7638" width="0" style="1" hidden="1" customWidth="1"/>
    <col min="7639" max="7639" width="20.6640625" style="1" customWidth="1"/>
    <col min="7640" max="7640" width="4.88671875" style="1" customWidth="1"/>
    <col min="7641" max="7641" width="0" style="1" hidden="1" customWidth="1"/>
    <col min="7642" max="7642" width="24.6640625" style="1" customWidth="1"/>
    <col min="7643" max="7643" width="12.33203125" style="1" customWidth="1"/>
    <col min="7644" max="7644" width="0" style="1" hidden="1" customWidth="1"/>
    <col min="7645" max="7645" width="3.44140625" style="1" customWidth="1"/>
    <col min="7646" max="7646" width="0" style="1" hidden="1" customWidth="1"/>
    <col min="7647" max="7647" width="17.6640625" style="1" customWidth="1"/>
    <col min="7648" max="7648" width="3.44140625" style="1" customWidth="1"/>
    <col min="7649" max="7649" width="0" style="1" hidden="1" customWidth="1"/>
    <col min="7650" max="7650" width="23.6640625" style="1" customWidth="1"/>
    <col min="7651" max="7651" width="10" style="1" customWidth="1"/>
    <col min="7652" max="7652" width="0" style="1" hidden="1" customWidth="1"/>
    <col min="7653" max="7654" width="14.6640625" style="1" customWidth="1"/>
    <col min="7655" max="7655" width="12.88671875" style="1" customWidth="1"/>
    <col min="7656" max="7656" width="3.33203125" style="1" customWidth="1"/>
    <col min="7657" max="7657" width="30.33203125" style="1" customWidth="1"/>
    <col min="7658" max="7658" width="5" style="1" customWidth="1"/>
    <col min="7659" max="7659" width="0" style="1" hidden="1" customWidth="1"/>
    <col min="7660" max="7660" width="14.33203125" style="1" customWidth="1"/>
    <col min="7661" max="7661" width="5.6640625" style="1" customWidth="1"/>
    <col min="7662" max="7662" width="0" style="1" hidden="1" customWidth="1"/>
    <col min="7663" max="7663" width="17.33203125" style="1" customWidth="1"/>
    <col min="7664" max="7664" width="12.6640625" style="1" customWidth="1"/>
    <col min="7665" max="7665" width="0" style="1" hidden="1" customWidth="1"/>
    <col min="7666" max="7666" width="5.33203125" style="1" customWidth="1"/>
    <col min="7667" max="7667" width="0" style="1" hidden="1" customWidth="1"/>
    <col min="7668" max="7668" width="17" style="1" customWidth="1"/>
    <col min="7669" max="7669" width="6.33203125" style="1" customWidth="1"/>
    <col min="7670" max="7670" width="0" style="1" hidden="1" customWidth="1"/>
    <col min="7671" max="7671" width="14.33203125" style="1" customWidth="1"/>
    <col min="7672" max="7672" width="7.5546875" style="1" customWidth="1"/>
    <col min="7673" max="7673" width="0" style="1" hidden="1" customWidth="1"/>
    <col min="7674" max="7675" width="14.33203125" style="1" customWidth="1"/>
    <col min="7676" max="7676" width="20.88671875" style="1" customWidth="1"/>
    <col min="7677" max="7677" width="14.44140625" style="1" customWidth="1"/>
    <col min="7678" max="7678" width="15" style="1" customWidth="1"/>
    <col min="7679" max="7679" width="2.6640625" style="1" customWidth="1"/>
    <col min="7680" max="7680" width="11.6640625" style="1" customWidth="1"/>
    <col min="7681" max="7681" width="11.5546875" style="1" customWidth="1"/>
    <col min="7682" max="7682" width="2.33203125" style="1" customWidth="1"/>
    <col min="7683" max="7683" width="41" style="1" customWidth="1"/>
    <col min="7684" max="7684" width="14.33203125" style="1" customWidth="1"/>
    <col min="7685" max="7686" width="11.5546875" style="1" customWidth="1"/>
    <col min="7687" max="7687" width="21.88671875" style="1" customWidth="1"/>
    <col min="7688" max="7879" width="11.44140625" style="1"/>
    <col min="7880" max="7880" width="21.88671875" style="1" customWidth="1"/>
    <col min="7881" max="7881" width="13.88671875" style="1" customWidth="1"/>
    <col min="7882" max="7882" width="38.6640625" style="1" customWidth="1"/>
    <col min="7883" max="7883" width="3" style="1" bestFit="1" customWidth="1"/>
    <col min="7884" max="7884" width="32.33203125" style="1" customWidth="1"/>
    <col min="7885" max="7885" width="46.33203125" style="1" customWidth="1"/>
    <col min="7886" max="7886" width="19" style="1" customWidth="1"/>
    <col min="7887" max="7887" width="0" style="1" hidden="1" customWidth="1"/>
    <col min="7888" max="7888" width="17.6640625" style="1" customWidth="1"/>
    <col min="7889" max="7889" width="0" style="1" hidden="1" customWidth="1"/>
    <col min="7890" max="7890" width="22.33203125" style="1" customWidth="1"/>
    <col min="7891" max="7891" width="5.33203125" style="1" customWidth="1"/>
    <col min="7892" max="7892" width="36.33203125" style="1" customWidth="1"/>
    <col min="7893" max="7893" width="5.6640625" style="1" customWidth="1"/>
    <col min="7894" max="7894" width="0" style="1" hidden="1" customWidth="1"/>
    <col min="7895" max="7895" width="20.6640625" style="1" customWidth="1"/>
    <col min="7896" max="7896" width="4.88671875" style="1" customWidth="1"/>
    <col min="7897" max="7897" width="0" style="1" hidden="1" customWidth="1"/>
    <col min="7898" max="7898" width="24.6640625" style="1" customWidth="1"/>
    <col min="7899" max="7899" width="12.33203125" style="1" customWidth="1"/>
    <col min="7900" max="7900" width="0" style="1" hidden="1" customWidth="1"/>
    <col min="7901" max="7901" width="3.44140625" style="1" customWidth="1"/>
    <col min="7902" max="7902" width="0" style="1" hidden="1" customWidth="1"/>
    <col min="7903" max="7903" width="17.6640625" style="1" customWidth="1"/>
    <col min="7904" max="7904" width="3.44140625" style="1" customWidth="1"/>
    <col min="7905" max="7905" width="0" style="1" hidden="1" customWidth="1"/>
    <col min="7906" max="7906" width="23.6640625" style="1" customWidth="1"/>
    <col min="7907" max="7907" width="10" style="1" customWidth="1"/>
    <col min="7908" max="7908" width="0" style="1" hidden="1" customWidth="1"/>
    <col min="7909" max="7910" width="14.6640625" style="1" customWidth="1"/>
    <col min="7911" max="7911" width="12.88671875" style="1" customWidth="1"/>
    <col min="7912" max="7912" width="3.33203125" style="1" customWidth="1"/>
    <col min="7913" max="7913" width="30.33203125" style="1" customWidth="1"/>
    <col min="7914" max="7914" width="5" style="1" customWidth="1"/>
    <col min="7915" max="7915" width="0" style="1" hidden="1" customWidth="1"/>
    <col min="7916" max="7916" width="14.33203125" style="1" customWidth="1"/>
    <col min="7917" max="7917" width="5.6640625" style="1" customWidth="1"/>
    <col min="7918" max="7918" width="0" style="1" hidden="1" customWidth="1"/>
    <col min="7919" max="7919" width="17.33203125" style="1" customWidth="1"/>
    <col min="7920" max="7920" width="12.6640625" style="1" customWidth="1"/>
    <col min="7921" max="7921" width="0" style="1" hidden="1" customWidth="1"/>
    <col min="7922" max="7922" width="5.33203125" style="1" customWidth="1"/>
    <col min="7923" max="7923" width="0" style="1" hidden="1" customWidth="1"/>
    <col min="7924" max="7924" width="17" style="1" customWidth="1"/>
    <col min="7925" max="7925" width="6.33203125" style="1" customWidth="1"/>
    <col min="7926" max="7926" width="0" style="1" hidden="1" customWidth="1"/>
    <col min="7927" max="7927" width="14.33203125" style="1" customWidth="1"/>
    <col min="7928" max="7928" width="7.5546875" style="1" customWidth="1"/>
    <col min="7929" max="7929" width="0" style="1" hidden="1" customWidth="1"/>
    <col min="7930" max="7931" width="14.33203125" style="1" customWidth="1"/>
    <col min="7932" max="7932" width="20.88671875" style="1" customWidth="1"/>
    <col min="7933" max="7933" width="14.44140625" style="1" customWidth="1"/>
    <col min="7934" max="7934" width="15" style="1" customWidth="1"/>
    <col min="7935" max="7935" width="2.6640625" style="1" customWidth="1"/>
    <col min="7936" max="7936" width="11.6640625" style="1" customWidth="1"/>
    <col min="7937" max="7937" width="11.5546875" style="1" customWidth="1"/>
    <col min="7938" max="7938" width="2.33203125" style="1" customWidth="1"/>
    <col min="7939" max="7939" width="41" style="1" customWidth="1"/>
    <col min="7940" max="7940" width="14.33203125" style="1" customWidth="1"/>
    <col min="7941" max="7942" width="11.5546875" style="1" customWidth="1"/>
    <col min="7943" max="7943" width="21.88671875" style="1" customWidth="1"/>
    <col min="7944" max="8135" width="11.44140625" style="1"/>
    <col min="8136" max="8136" width="21.88671875" style="1" customWidth="1"/>
    <col min="8137" max="8137" width="13.88671875" style="1" customWidth="1"/>
    <col min="8138" max="8138" width="38.6640625" style="1" customWidth="1"/>
    <col min="8139" max="8139" width="3" style="1" bestFit="1" customWidth="1"/>
    <col min="8140" max="8140" width="32.33203125" style="1" customWidth="1"/>
    <col min="8141" max="8141" width="46.33203125" style="1" customWidth="1"/>
    <col min="8142" max="8142" width="19" style="1" customWidth="1"/>
    <col min="8143" max="8143" width="0" style="1" hidden="1" customWidth="1"/>
    <col min="8144" max="8144" width="17.6640625" style="1" customWidth="1"/>
    <col min="8145" max="8145" width="0" style="1" hidden="1" customWidth="1"/>
    <col min="8146" max="8146" width="22.33203125" style="1" customWidth="1"/>
    <col min="8147" max="8147" width="5.33203125" style="1" customWidth="1"/>
    <col min="8148" max="8148" width="36.33203125" style="1" customWidth="1"/>
    <col min="8149" max="8149" width="5.6640625" style="1" customWidth="1"/>
    <col min="8150" max="8150" width="0" style="1" hidden="1" customWidth="1"/>
    <col min="8151" max="8151" width="20.6640625" style="1" customWidth="1"/>
    <col min="8152" max="8152" width="4.88671875" style="1" customWidth="1"/>
    <col min="8153" max="8153" width="0" style="1" hidden="1" customWidth="1"/>
    <col min="8154" max="8154" width="24.6640625" style="1" customWidth="1"/>
    <col min="8155" max="8155" width="12.33203125" style="1" customWidth="1"/>
    <col min="8156" max="8156" width="0" style="1" hidden="1" customWidth="1"/>
    <col min="8157" max="8157" width="3.44140625" style="1" customWidth="1"/>
    <col min="8158" max="8158" width="0" style="1" hidden="1" customWidth="1"/>
    <col min="8159" max="8159" width="17.6640625" style="1" customWidth="1"/>
    <col min="8160" max="8160" width="3.44140625" style="1" customWidth="1"/>
    <col min="8161" max="8161" width="0" style="1" hidden="1" customWidth="1"/>
    <col min="8162" max="8162" width="23.6640625" style="1" customWidth="1"/>
    <col min="8163" max="8163" width="10" style="1" customWidth="1"/>
    <col min="8164" max="8164" width="0" style="1" hidden="1" customWidth="1"/>
    <col min="8165" max="8166" width="14.6640625" style="1" customWidth="1"/>
    <col min="8167" max="8167" width="12.88671875" style="1" customWidth="1"/>
    <col min="8168" max="8168" width="3.33203125" style="1" customWidth="1"/>
    <col min="8169" max="8169" width="30.33203125" style="1" customWidth="1"/>
    <col min="8170" max="8170" width="5" style="1" customWidth="1"/>
    <col min="8171" max="8171" width="0" style="1" hidden="1" customWidth="1"/>
    <col min="8172" max="8172" width="14.33203125" style="1" customWidth="1"/>
    <col min="8173" max="8173" width="5.6640625" style="1" customWidth="1"/>
    <col min="8174" max="8174" width="0" style="1" hidden="1" customWidth="1"/>
    <col min="8175" max="8175" width="17.33203125" style="1" customWidth="1"/>
    <col min="8176" max="8176" width="12.6640625" style="1" customWidth="1"/>
    <col min="8177" max="8177" width="0" style="1" hidden="1" customWidth="1"/>
    <col min="8178" max="8178" width="5.33203125" style="1" customWidth="1"/>
    <col min="8179" max="8179" width="0" style="1" hidden="1" customWidth="1"/>
    <col min="8180" max="8180" width="17" style="1" customWidth="1"/>
    <col min="8181" max="8181" width="6.33203125" style="1" customWidth="1"/>
    <col min="8182" max="8182" width="0" style="1" hidden="1" customWidth="1"/>
    <col min="8183" max="8183" width="14.33203125" style="1" customWidth="1"/>
    <col min="8184" max="8184" width="7.5546875" style="1" customWidth="1"/>
    <col min="8185" max="8185" width="0" style="1" hidden="1" customWidth="1"/>
    <col min="8186" max="8187" width="14.33203125" style="1" customWidth="1"/>
    <col min="8188" max="8188" width="20.88671875" style="1" customWidth="1"/>
    <col min="8189" max="8189" width="14.44140625" style="1" customWidth="1"/>
    <col min="8190" max="8190" width="15" style="1" customWidth="1"/>
    <col min="8191" max="8191" width="2.6640625" style="1" customWidth="1"/>
    <col min="8192" max="8192" width="11.6640625" style="1" customWidth="1"/>
    <col min="8193" max="8193" width="11.5546875" style="1" customWidth="1"/>
    <col min="8194" max="8194" width="2.33203125" style="1" customWidth="1"/>
    <col min="8195" max="8195" width="41" style="1" customWidth="1"/>
    <col min="8196" max="8196" width="14.33203125" style="1" customWidth="1"/>
    <col min="8197" max="8198" width="11.5546875" style="1" customWidth="1"/>
    <col min="8199" max="8199" width="21.88671875" style="1" customWidth="1"/>
    <col min="8200" max="8391" width="11.44140625" style="1"/>
    <col min="8392" max="8392" width="21.88671875" style="1" customWidth="1"/>
    <col min="8393" max="8393" width="13.88671875" style="1" customWidth="1"/>
    <col min="8394" max="8394" width="38.6640625" style="1" customWidth="1"/>
    <col min="8395" max="8395" width="3" style="1" bestFit="1" customWidth="1"/>
    <col min="8396" max="8396" width="32.33203125" style="1" customWidth="1"/>
    <col min="8397" max="8397" width="46.33203125" style="1" customWidth="1"/>
    <col min="8398" max="8398" width="19" style="1" customWidth="1"/>
    <col min="8399" max="8399" width="0" style="1" hidden="1" customWidth="1"/>
    <col min="8400" max="8400" width="17.6640625" style="1" customWidth="1"/>
    <col min="8401" max="8401" width="0" style="1" hidden="1" customWidth="1"/>
    <col min="8402" max="8402" width="22.33203125" style="1" customWidth="1"/>
    <col min="8403" max="8403" width="5.33203125" style="1" customWidth="1"/>
    <col min="8404" max="8404" width="36.33203125" style="1" customWidth="1"/>
    <col min="8405" max="8405" width="5.6640625" style="1" customWidth="1"/>
    <col min="8406" max="8406" width="0" style="1" hidden="1" customWidth="1"/>
    <col min="8407" max="8407" width="20.6640625" style="1" customWidth="1"/>
    <col min="8408" max="8408" width="4.88671875" style="1" customWidth="1"/>
    <col min="8409" max="8409" width="0" style="1" hidden="1" customWidth="1"/>
    <col min="8410" max="8410" width="24.6640625" style="1" customWidth="1"/>
    <col min="8411" max="8411" width="12.33203125" style="1" customWidth="1"/>
    <col min="8412" max="8412" width="0" style="1" hidden="1" customWidth="1"/>
    <col min="8413" max="8413" width="3.44140625" style="1" customWidth="1"/>
    <col min="8414" max="8414" width="0" style="1" hidden="1" customWidth="1"/>
    <col min="8415" max="8415" width="17.6640625" style="1" customWidth="1"/>
    <col min="8416" max="8416" width="3.44140625" style="1" customWidth="1"/>
    <col min="8417" max="8417" width="0" style="1" hidden="1" customWidth="1"/>
    <col min="8418" max="8418" width="23.6640625" style="1" customWidth="1"/>
    <col min="8419" max="8419" width="10" style="1" customWidth="1"/>
    <col min="8420" max="8420" width="0" style="1" hidden="1" customWidth="1"/>
    <col min="8421" max="8422" width="14.6640625" style="1" customWidth="1"/>
    <col min="8423" max="8423" width="12.88671875" style="1" customWidth="1"/>
    <col min="8424" max="8424" width="3.33203125" style="1" customWidth="1"/>
    <col min="8425" max="8425" width="30.33203125" style="1" customWidth="1"/>
    <col min="8426" max="8426" width="5" style="1" customWidth="1"/>
    <col min="8427" max="8427" width="0" style="1" hidden="1" customWidth="1"/>
    <col min="8428" max="8428" width="14.33203125" style="1" customWidth="1"/>
    <col min="8429" max="8429" width="5.6640625" style="1" customWidth="1"/>
    <col min="8430" max="8430" width="0" style="1" hidden="1" customWidth="1"/>
    <col min="8431" max="8431" width="17.33203125" style="1" customWidth="1"/>
    <col min="8432" max="8432" width="12.6640625" style="1" customWidth="1"/>
    <col min="8433" max="8433" width="0" style="1" hidden="1" customWidth="1"/>
    <col min="8434" max="8434" width="5.33203125" style="1" customWidth="1"/>
    <col min="8435" max="8435" width="0" style="1" hidden="1" customWidth="1"/>
    <col min="8436" max="8436" width="17" style="1" customWidth="1"/>
    <col min="8437" max="8437" width="6.33203125" style="1" customWidth="1"/>
    <col min="8438" max="8438" width="0" style="1" hidden="1" customWidth="1"/>
    <col min="8439" max="8439" width="14.33203125" style="1" customWidth="1"/>
    <col min="8440" max="8440" width="7.5546875" style="1" customWidth="1"/>
    <col min="8441" max="8441" width="0" style="1" hidden="1" customWidth="1"/>
    <col min="8442" max="8443" width="14.33203125" style="1" customWidth="1"/>
    <col min="8444" max="8444" width="20.88671875" style="1" customWidth="1"/>
    <col min="8445" max="8445" width="14.44140625" style="1" customWidth="1"/>
    <col min="8446" max="8446" width="15" style="1" customWidth="1"/>
    <col min="8447" max="8447" width="2.6640625" style="1" customWidth="1"/>
    <col min="8448" max="8448" width="11.6640625" style="1" customWidth="1"/>
    <col min="8449" max="8449" width="11.5546875" style="1" customWidth="1"/>
    <col min="8450" max="8450" width="2.33203125" style="1" customWidth="1"/>
    <col min="8451" max="8451" width="41" style="1" customWidth="1"/>
    <col min="8452" max="8452" width="14.33203125" style="1" customWidth="1"/>
    <col min="8453" max="8454" width="11.5546875" style="1" customWidth="1"/>
    <col min="8455" max="8455" width="21.88671875" style="1" customWidth="1"/>
    <col min="8456" max="8647" width="11.44140625" style="1"/>
    <col min="8648" max="8648" width="21.88671875" style="1" customWidth="1"/>
    <col min="8649" max="8649" width="13.88671875" style="1" customWidth="1"/>
    <col min="8650" max="8650" width="38.6640625" style="1" customWidth="1"/>
    <col min="8651" max="8651" width="3" style="1" bestFit="1" customWidth="1"/>
    <col min="8652" max="8652" width="32.33203125" style="1" customWidth="1"/>
    <col min="8653" max="8653" width="46.33203125" style="1" customWidth="1"/>
    <col min="8654" max="8654" width="19" style="1" customWidth="1"/>
    <col min="8655" max="8655" width="0" style="1" hidden="1" customWidth="1"/>
    <col min="8656" max="8656" width="17.6640625" style="1" customWidth="1"/>
    <col min="8657" max="8657" width="0" style="1" hidden="1" customWidth="1"/>
    <col min="8658" max="8658" width="22.33203125" style="1" customWidth="1"/>
    <col min="8659" max="8659" width="5.33203125" style="1" customWidth="1"/>
    <col min="8660" max="8660" width="36.33203125" style="1" customWidth="1"/>
    <col min="8661" max="8661" width="5.6640625" style="1" customWidth="1"/>
    <col min="8662" max="8662" width="0" style="1" hidden="1" customWidth="1"/>
    <col min="8663" max="8663" width="20.6640625" style="1" customWidth="1"/>
    <col min="8664" max="8664" width="4.88671875" style="1" customWidth="1"/>
    <col min="8665" max="8665" width="0" style="1" hidden="1" customWidth="1"/>
    <col min="8666" max="8666" width="24.6640625" style="1" customWidth="1"/>
    <col min="8667" max="8667" width="12.33203125" style="1" customWidth="1"/>
    <col min="8668" max="8668" width="0" style="1" hidden="1" customWidth="1"/>
    <col min="8669" max="8669" width="3.44140625" style="1" customWidth="1"/>
    <col min="8670" max="8670" width="0" style="1" hidden="1" customWidth="1"/>
    <col min="8671" max="8671" width="17.6640625" style="1" customWidth="1"/>
    <col min="8672" max="8672" width="3.44140625" style="1" customWidth="1"/>
    <col min="8673" max="8673" width="0" style="1" hidden="1" customWidth="1"/>
    <col min="8674" max="8674" width="23.6640625" style="1" customWidth="1"/>
    <col min="8675" max="8675" width="10" style="1" customWidth="1"/>
    <col min="8676" max="8676" width="0" style="1" hidden="1" customWidth="1"/>
    <col min="8677" max="8678" width="14.6640625" style="1" customWidth="1"/>
    <col min="8679" max="8679" width="12.88671875" style="1" customWidth="1"/>
    <col min="8680" max="8680" width="3.33203125" style="1" customWidth="1"/>
    <col min="8681" max="8681" width="30.33203125" style="1" customWidth="1"/>
    <col min="8682" max="8682" width="5" style="1" customWidth="1"/>
    <col min="8683" max="8683" width="0" style="1" hidden="1" customWidth="1"/>
    <col min="8684" max="8684" width="14.33203125" style="1" customWidth="1"/>
    <col min="8685" max="8685" width="5.6640625" style="1" customWidth="1"/>
    <col min="8686" max="8686" width="0" style="1" hidden="1" customWidth="1"/>
    <col min="8687" max="8687" width="17.33203125" style="1" customWidth="1"/>
    <col min="8688" max="8688" width="12.6640625" style="1" customWidth="1"/>
    <col min="8689" max="8689" width="0" style="1" hidden="1" customWidth="1"/>
    <col min="8690" max="8690" width="5.33203125" style="1" customWidth="1"/>
    <col min="8691" max="8691" width="0" style="1" hidden="1" customWidth="1"/>
    <col min="8692" max="8692" width="17" style="1" customWidth="1"/>
    <col min="8693" max="8693" width="6.33203125" style="1" customWidth="1"/>
    <col min="8694" max="8694" width="0" style="1" hidden="1" customWidth="1"/>
    <col min="8695" max="8695" width="14.33203125" style="1" customWidth="1"/>
    <col min="8696" max="8696" width="7.5546875" style="1" customWidth="1"/>
    <col min="8697" max="8697" width="0" style="1" hidden="1" customWidth="1"/>
    <col min="8698" max="8699" width="14.33203125" style="1" customWidth="1"/>
    <col min="8700" max="8700" width="20.88671875" style="1" customWidth="1"/>
    <col min="8701" max="8701" width="14.44140625" style="1" customWidth="1"/>
    <col min="8702" max="8702" width="15" style="1" customWidth="1"/>
    <col min="8703" max="8703" width="2.6640625" style="1" customWidth="1"/>
    <col min="8704" max="8704" width="11.6640625" style="1" customWidth="1"/>
    <col min="8705" max="8705" width="11.5546875" style="1" customWidth="1"/>
    <col min="8706" max="8706" width="2.33203125" style="1" customWidth="1"/>
    <col min="8707" max="8707" width="41" style="1" customWidth="1"/>
    <col min="8708" max="8708" width="14.33203125" style="1" customWidth="1"/>
    <col min="8709" max="8710" width="11.5546875" style="1" customWidth="1"/>
    <col min="8711" max="8711" width="21.88671875" style="1" customWidth="1"/>
    <col min="8712" max="8903" width="11.44140625" style="1"/>
    <col min="8904" max="8904" width="21.88671875" style="1" customWidth="1"/>
    <col min="8905" max="8905" width="13.88671875" style="1" customWidth="1"/>
    <col min="8906" max="8906" width="38.6640625" style="1" customWidth="1"/>
    <col min="8907" max="8907" width="3" style="1" bestFit="1" customWidth="1"/>
    <col min="8908" max="8908" width="32.33203125" style="1" customWidth="1"/>
    <col min="8909" max="8909" width="46.33203125" style="1" customWidth="1"/>
    <col min="8910" max="8910" width="19" style="1" customWidth="1"/>
    <col min="8911" max="8911" width="0" style="1" hidden="1" customWidth="1"/>
    <col min="8912" max="8912" width="17.6640625" style="1" customWidth="1"/>
    <col min="8913" max="8913" width="0" style="1" hidden="1" customWidth="1"/>
    <col min="8914" max="8914" width="22.33203125" style="1" customWidth="1"/>
    <col min="8915" max="8915" width="5.33203125" style="1" customWidth="1"/>
    <col min="8916" max="8916" width="36.33203125" style="1" customWidth="1"/>
    <col min="8917" max="8917" width="5.6640625" style="1" customWidth="1"/>
    <col min="8918" max="8918" width="0" style="1" hidden="1" customWidth="1"/>
    <col min="8919" max="8919" width="20.6640625" style="1" customWidth="1"/>
    <col min="8920" max="8920" width="4.88671875" style="1" customWidth="1"/>
    <col min="8921" max="8921" width="0" style="1" hidden="1" customWidth="1"/>
    <col min="8922" max="8922" width="24.6640625" style="1" customWidth="1"/>
    <col min="8923" max="8923" width="12.33203125" style="1" customWidth="1"/>
    <col min="8924" max="8924" width="0" style="1" hidden="1" customWidth="1"/>
    <col min="8925" max="8925" width="3.44140625" style="1" customWidth="1"/>
    <col min="8926" max="8926" width="0" style="1" hidden="1" customWidth="1"/>
    <col min="8927" max="8927" width="17.6640625" style="1" customWidth="1"/>
    <col min="8928" max="8928" width="3.44140625" style="1" customWidth="1"/>
    <col min="8929" max="8929" width="0" style="1" hidden="1" customWidth="1"/>
    <col min="8930" max="8930" width="23.6640625" style="1" customWidth="1"/>
    <col min="8931" max="8931" width="10" style="1" customWidth="1"/>
    <col min="8932" max="8932" width="0" style="1" hidden="1" customWidth="1"/>
    <col min="8933" max="8934" width="14.6640625" style="1" customWidth="1"/>
    <col min="8935" max="8935" width="12.88671875" style="1" customWidth="1"/>
    <col min="8936" max="8936" width="3.33203125" style="1" customWidth="1"/>
    <col min="8937" max="8937" width="30.33203125" style="1" customWidth="1"/>
    <col min="8938" max="8938" width="5" style="1" customWidth="1"/>
    <col min="8939" max="8939" width="0" style="1" hidden="1" customWidth="1"/>
    <col min="8940" max="8940" width="14.33203125" style="1" customWidth="1"/>
    <col min="8941" max="8941" width="5.6640625" style="1" customWidth="1"/>
    <col min="8942" max="8942" width="0" style="1" hidden="1" customWidth="1"/>
    <col min="8943" max="8943" width="17.33203125" style="1" customWidth="1"/>
    <col min="8944" max="8944" width="12.6640625" style="1" customWidth="1"/>
    <col min="8945" max="8945" width="0" style="1" hidden="1" customWidth="1"/>
    <col min="8946" max="8946" width="5.33203125" style="1" customWidth="1"/>
    <col min="8947" max="8947" width="0" style="1" hidden="1" customWidth="1"/>
    <col min="8948" max="8948" width="17" style="1" customWidth="1"/>
    <col min="8949" max="8949" width="6.33203125" style="1" customWidth="1"/>
    <col min="8950" max="8950" width="0" style="1" hidden="1" customWidth="1"/>
    <col min="8951" max="8951" width="14.33203125" style="1" customWidth="1"/>
    <col min="8952" max="8952" width="7.5546875" style="1" customWidth="1"/>
    <col min="8953" max="8953" width="0" style="1" hidden="1" customWidth="1"/>
    <col min="8954" max="8955" width="14.33203125" style="1" customWidth="1"/>
    <col min="8956" max="8956" width="20.88671875" style="1" customWidth="1"/>
    <col min="8957" max="8957" width="14.44140625" style="1" customWidth="1"/>
    <col min="8958" max="8958" width="15" style="1" customWidth="1"/>
    <col min="8959" max="8959" width="2.6640625" style="1" customWidth="1"/>
    <col min="8960" max="8960" width="11.6640625" style="1" customWidth="1"/>
    <col min="8961" max="8961" width="11.5546875" style="1" customWidth="1"/>
    <col min="8962" max="8962" width="2.33203125" style="1" customWidth="1"/>
    <col min="8963" max="8963" width="41" style="1" customWidth="1"/>
    <col min="8964" max="8964" width="14.33203125" style="1" customWidth="1"/>
    <col min="8965" max="8966" width="11.5546875" style="1" customWidth="1"/>
    <col min="8967" max="8967" width="21.88671875" style="1" customWidth="1"/>
    <col min="8968" max="9159" width="11.44140625" style="1"/>
    <col min="9160" max="9160" width="21.88671875" style="1" customWidth="1"/>
    <col min="9161" max="9161" width="13.88671875" style="1" customWidth="1"/>
    <col min="9162" max="9162" width="38.6640625" style="1" customWidth="1"/>
    <col min="9163" max="9163" width="3" style="1" bestFit="1" customWidth="1"/>
    <col min="9164" max="9164" width="32.33203125" style="1" customWidth="1"/>
    <col min="9165" max="9165" width="46.33203125" style="1" customWidth="1"/>
    <col min="9166" max="9166" width="19" style="1" customWidth="1"/>
    <col min="9167" max="9167" width="0" style="1" hidden="1" customWidth="1"/>
    <col min="9168" max="9168" width="17.6640625" style="1" customWidth="1"/>
    <col min="9169" max="9169" width="0" style="1" hidden="1" customWidth="1"/>
    <col min="9170" max="9170" width="22.33203125" style="1" customWidth="1"/>
    <col min="9171" max="9171" width="5.33203125" style="1" customWidth="1"/>
    <col min="9172" max="9172" width="36.33203125" style="1" customWidth="1"/>
    <col min="9173" max="9173" width="5.6640625" style="1" customWidth="1"/>
    <col min="9174" max="9174" width="0" style="1" hidden="1" customWidth="1"/>
    <col min="9175" max="9175" width="20.6640625" style="1" customWidth="1"/>
    <col min="9176" max="9176" width="4.88671875" style="1" customWidth="1"/>
    <col min="9177" max="9177" width="0" style="1" hidden="1" customWidth="1"/>
    <col min="9178" max="9178" width="24.6640625" style="1" customWidth="1"/>
    <col min="9179" max="9179" width="12.33203125" style="1" customWidth="1"/>
    <col min="9180" max="9180" width="0" style="1" hidden="1" customWidth="1"/>
    <col min="9181" max="9181" width="3.44140625" style="1" customWidth="1"/>
    <col min="9182" max="9182" width="0" style="1" hidden="1" customWidth="1"/>
    <col min="9183" max="9183" width="17.6640625" style="1" customWidth="1"/>
    <col min="9184" max="9184" width="3.44140625" style="1" customWidth="1"/>
    <col min="9185" max="9185" width="0" style="1" hidden="1" customWidth="1"/>
    <col min="9186" max="9186" width="23.6640625" style="1" customWidth="1"/>
    <col min="9187" max="9187" width="10" style="1" customWidth="1"/>
    <col min="9188" max="9188" width="0" style="1" hidden="1" customWidth="1"/>
    <col min="9189" max="9190" width="14.6640625" style="1" customWidth="1"/>
    <col min="9191" max="9191" width="12.88671875" style="1" customWidth="1"/>
    <col min="9192" max="9192" width="3.33203125" style="1" customWidth="1"/>
    <col min="9193" max="9193" width="30.33203125" style="1" customWidth="1"/>
    <col min="9194" max="9194" width="5" style="1" customWidth="1"/>
    <col min="9195" max="9195" width="0" style="1" hidden="1" customWidth="1"/>
    <col min="9196" max="9196" width="14.33203125" style="1" customWidth="1"/>
    <col min="9197" max="9197" width="5.6640625" style="1" customWidth="1"/>
    <col min="9198" max="9198" width="0" style="1" hidden="1" customWidth="1"/>
    <col min="9199" max="9199" width="17.33203125" style="1" customWidth="1"/>
    <col min="9200" max="9200" width="12.6640625" style="1" customWidth="1"/>
    <col min="9201" max="9201" width="0" style="1" hidden="1" customWidth="1"/>
    <col min="9202" max="9202" width="5.33203125" style="1" customWidth="1"/>
    <col min="9203" max="9203" width="0" style="1" hidden="1" customWidth="1"/>
    <col min="9204" max="9204" width="17" style="1" customWidth="1"/>
    <col min="9205" max="9205" width="6.33203125" style="1" customWidth="1"/>
    <col min="9206" max="9206" width="0" style="1" hidden="1" customWidth="1"/>
    <col min="9207" max="9207" width="14.33203125" style="1" customWidth="1"/>
    <col min="9208" max="9208" width="7.5546875" style="1" customWidth="1"/>
    <col min="9209" max="9209" width="0" style="1" hidden="1" customWidth="1"/>
    <col min="9210" max="9211" width="14.33203125" style="1" customWidth="1"/>
    <col min="9212" max="9212" width="20.88671875" style="1" customWidth="1"/>
    <col min="9213" max="9213" width="14.44140625" style="1" customWidth="1"/>
    <col min="9214" max="9214" width="15" style="1" customWidth="1"/>
    <col min="9215" max="9215" width="2.6640625" style="1" customWidth="1"/>
    <col min="9216" max="9216" width="11.6640625" style="1" customWidth="1"/>
    <col min="9217" max="9217" width="11.5546875" style="1" customWidth="1"/>
    <col min="9218" max="9218" width="2.33203125" style="1" customWidth="1"/>
    <col min="9219" max="9219" width="41" style="1" customWidth="1"/>
    <col min="9220" max="9220" width="14.33203125" style="1" customWidth="1"/>
    <col min="9221" max="9222" width="11.5546875" style="1" customWidth="1"/>
    <col min="9223" max="9223" width="21.88671875" style="1" customWidth="1"/>
    <col min="9224" max="9415" width="11.44140625" style="1"/>
    <col min="9416" max="9416" width="21.88671875" style="1" customWidth="1"/>
    <col min="9417" max="9417" width="13.88671875" style="1" customWidth="1"/>
    <col min="9418" max="9418" width="38.6640625" style="1" customWidth="1"/>
    <col min="9419" max="9419" width="3" style="1" bestFit="1" customWidth="1"/>
    <col min="9420" max="9420" width="32.33203125" style="1" customWidth="1"/>
    <col min="9421" max="9421" width="46.33203125" style="1" customWidth="1"/>
    <col min="9422" max="9422" width="19" style="1" customWidth="1"/>
    <col min="9423" max="9423" width="0" style="1" hidden="1" customWidth="1"/>
    <col min="9424" max="9424" width="17.6640625" style="1" customWidth="1"/>
    <col min="9425" max="9425" width="0" style="1" hidden="1" customWidth="1"/>
    <col min="9426" max="9426" width="22.33203125" style="1" customWidth="1"/>
    <col min="9427" max="9427" width="5.33203125" style="1" customWidth="1"/>
    <col min="9428" max="9428" width="36.33203125" style="1" customWidth="1"/>
    <col min="9429" max="9429" width="5.6640625" style="1" customWidth="1"/>
    <col min="9430" max="9430" width="0" style="1" hidden="1" customWidth="1"/>
    <col min="9431" max="9431" width="20.6640625" style="1" customWidth="1"/>
    <col min="9432" max="9432" width="4.88671875" style="1" customWidth="1"/>
    <col min="9433" max="9433" width="0" style="1" hidden="1" customWidth="1"/>
    <col min="9434" max="9434" width="24.6640625" style="1" customWidth="1"/>
    <col min="9435" max="9435" width="12.33203125" style="1" customWidth="1"/>
    <col min="9436" max="9436" width="0" style="1" hidden="1" customWidth="1"/>
    <col min="9437" max="9437" width="3.44140625" style="1" customWidth="1"/>
    <col min="9438" max="9438" width="0" style="1" hidden="1" customWidth="1"/>
    <col min="9439" max="9439" width="17.6640625" style="1" customWidth="1"/>
    <col min="9440" max="9440" width="3.44140625" style="1" customWidth="1"/>
    <col min="9441" max="9441" width="0" style="1" hidden="1" customWidth="1"/>
    <col min="9442" max="9442" width="23.6640625" style="1" customWidth="1"/>
    <col min="9443" max="9443" width="10" style="1" customWidth="1"/>
    <col min="9444" max="9444" width="0" style="1" hidden="1" customWidth="1"/>
    <col min="9445" max="9446" width="14.6640625" style="1" customWidth="1"/>
    <col min="9447" max="9447" width="12.88671875" style="1" customWidth="1"/>
    <col min="9448" max="9448" width="3.33203125" style="1" customWidth="1"/>
    <col min="9449" max="9449" width="30.33203125" style="1" customWidth="1"/>
    <col min="9450" max="9450" width="5" style="1" customWidth="1"/>
    <col min="9451" max="9451" width="0" style="1" hidden="1" customWidth="1"/>
    <col min="9452" max="9452" width="14.33203125" style="1" customWidth="1"/>
    <col min="9453" max="9453" width="5.6640625" style="1" customWidth="1"/>
    <col min="9454" max="9454" width="0" style="1" hidden="1" customWidth="1"/>
    <col min="9455" max="9455" width="17.33203125" style="1" customWidth="1"/>
    <col min="9456" max="9456" width="12.6640625" style="1" customWidth="1"/>
    <col min="9457" max="9457" width="0" style="1" hidden="1" customWidth="1"/>
    <col min="9458" max="9458" width="5.33203125" style="1" customWidth="1"/>
    <col min="9459" max="9459" width="0" style="1" hidden="1" customWidth="1"/>
    <col min="9460" max="9460" width="17" style="1" customWidth="1"/>
    <col min="9461" max="9461" width="6.33203125" style="1" customWidth="1"/>
    <col min="9462" max="9462" width="0" style="1" hidden="1" customWidth="1"/>
    <col min="9463" max="9463" width="14.33203125" style="1" customWidth="1"/>
    <col min="9464" max="9464" width="7.5546875" style="1" customWidth="1"/>
    <col min="9465" max="9465" width="0" style="1" hidden="1" customWidth="1"/>
    <col min="9466" max="9467" width="14.33203125" style="1" customWidth="1"/>
    <col min="9468" max="9468" width="20.88671875" style="1" customWidth="1"/>
    <col min="9469" max="9469" width="14.44140625" style="1" customWidth="1"/>
    <col min="9470" max="9470" width="15" style="1" customWidth="1"/>
    <col min="9471" max="9471" width="2.6640625" style="1" customWidth="1"/>
    <col min="9472" max="9472" width="11.6640625" style="1" customWidth="1"/>
    <col min="9473" max="9473" width="11.5546875" style="1" customWidth="1"/>
    <col min="9474" max="9474" width="2.33203125" style="1" customWidth="1"/>
    <col min="9475" max="9475" width="41" style="1" customWidth="1"/>
    <col min="9476" max="9476" width="14.33203125" style="1" customWidth="1"/>
    <col min="9477" max="9478" width="11.5546875" style="1" customWidth="1"/>
    <col min="9479" max="9479" width="21.88671875" style="1" customWidth="1"/>
    <col min="9480" max="9671" width="11.44140625" style="1"/>
    <col min="9672" max="9672" width="21.88671875" style="1" customWidth="1"/>
    <col min="9673" max="9673" width="13.88671875" style="1" customWidth="1"/>
    <col min="9674" max="9674" width="38.6640625" style="1" customWidth="1"/>
    <col min="9675" max="9675" width="3" style="1" bestFit="1" customWidth="1"/>
    <col min="9676" max="9676" width="32.33203125" style="1" customWidth="1"/>
    <col min="9677" max="9677" width="46.33203125" style="1" customWidth="1"/>
    <col min="9678" max="9678" width="19" style="1" customWidth="1"/>
    <col min="9679" max="9679" width="0" style="1" hidden="1" customWidth="1"/>
    <col min="9680" max="9680" width="17.6640625" style="1" customWidth="1"/>
    <col min="9681" max="9681" width="0" style="1" hidden="1" customWidth="1"/>
    <col min="9682" max="9682" width="22.33203125" style="1" customWidth="1"/>
    <col min="9683" max="9683" width="5.33203125" style="1" customWidth="1"/>
    <col min="9684" max="9684" width="36.33203125" style="1" customWidth="1"/>
    <col min="9685" max="9685" width="5.6640625" style="1" customWidth="1"/>
    <col min="9686" max="9686" width="0" style="1" hidden="1" customWidth="1"/>
    <col min="9687" max="9687" width="20.6640625" style="1" customWidth="1"/>
    <col min="9688" max="9688" width="4.88671875" style="1" customWidth="1"/>
    <col min="9689" max="9689" width="0" style="1" hidden="1" customWidth="1"/>
    <col min="9690" max="9690" width="24.6640625" style="1" customWidth="1"/>
    <col min="9691" max="9691" width="12.33203125" style="1" customWidth="1"/>
    <col min="9692" max="9692" width="0" style="1" hidden="1" customWidth="1"/>
    <col min="9693" max="9693" width="3.44140625" style="1" customWidth="1"/>
    <col min="9694" max="9694" width="0" style="1" hidden="1" customWidth="1"/>
    <col min="9695" max="9695" width="17.6640625" style="1" customWidth="1"/>
    <col min="9696" max="9696" width="3.44140625" style="1" customWidth="1"/>
    <col min="9697" max="9697" width="0" style="1" hidden="1" customWidth="1"/>
    <col min="9698" max="9698" width="23.6640625" style="1" customWidth="1"/>
    <col min="9699" max="9699" width="10" style="1" customWidth="1"/>
    <col min="9700" max="9700" width="0" style="1" hidden="1" customWidth="1"/>
    <col min="9701" max="9702" width="14.6640625" style="1" customWidth="1"/>
    <col min="9703" max="9703" width="12.88671875" style="1" customWidth="1"/>
    <col min="9704" max="9704" width="3.33203125" style="1" customWidth="1"/>
    <col min="9705" max="9705" width="30.33203125" style="1" customWidth="1"/>
    <col min="9706" max="9706" width="5" style="1" customWidth="1"/>
    <col min="9707" max="9707" width="0" style="1" hidden="1" customWidth="1"/>
    <col min="9708" max="9708" width="14.33203125" style="1" customWidth="1"/>
    <col min="9709" max="9709" width="5.6640625" style="1" customWidth="1"/>
    <col min="9710" max="9710" width="0" style="1" hidden="1" customWidth="1"/>
    <col min="9711" max="9711" width="17.33203125" style="1" customWidth="1"/>
    <col min="9712" max="9712" width="12.6640625" style="1" customWidth="1"/>
    <col min="9713" max="9713" width="0" style="1" hidden="1" customWidth="1"/>
    <col min="9714" max="9714" width="5.33203125" style="1" customWidth="1"/>
    <col min="9715" max="9715" width="0" style="1" hidden="1" customWidth="1"/>
    <col min="9716" max="9716" width="17" style="1" customWidth="1"/>
    <col min="9717" max="9717" width="6.33203125" style="1" customWidth="1"/>
    <col min="9718" max="9718" width="0" style="1" hidden="1" customWidth="1"/>
    <col min="9719" max="9719" width="14.33203125" style="1" customWidth="1"/>
    <col min="9720" max="9720" width="7.5546875" style="1" customWidth="1"/>
    <col min="9721" max="9721" width="0" style="1" hidden="1" customWidth="1"/>
    <col min="9722" max="9723" width="14.33203125" style="1" customWidth="1"/>
    <col min="9724" max="9724" width="20.88671875" style="1" customWidth="1"/>
    <col min="9725" max="9725" width="14.44140625" style="1" customWidth="1"/>
    <col min="9726" max="9726" width="15" style="1" customWidth="1"/>
    <col min="9727" max="9727" width="2.6640625" style="1" customWidth="1"/>
    <col min="9728" max="9728" width="11.6640625" style="1" customWidth="1"/>
    <col min="9729" max="9729" width="11.5546875" style="1" customWidth="1"/>
    <col min="9730" max="9730" width="2.33203125" style="1" customWidth="1"/>
    <col min="9731" max="9731" width="41" style="1" customWidth="1"/>
    <col min="9732" max="9732" width="14.33203125" style="1" customWidth="1"/>
    <col min="9733" max="9734" width="11.5546875" style="1" customWidth="1"/>
    <col min="9735" max="9735" width="21.88671875" style="1" customWidth="1"/>
    <col min="9736" max="9927" width="11.44140625" style="1"/>
    <col min="9928" max="9928" width="21.88671875" style="1" customWidth="1"/>
    <col min="9929" max="9929" width="13.88671875" style="1" customWidth="1"/>
    <col min="9930" max="9930" width="38.6640625" style="1" customWidth="1"/>
    <col min="9931" max="9931" width="3" style="1" bestFit="1" customWidth="1"/>
    <col min="9932" max="9932" width="32.33203125" style="1" customWidth="1"/>
    <col min="9933" max="9933" width="46.33203125" style="1" customWidth="1"/>
    <col min="9934" max="9934" width="19" style="1" customWidth="1"/>
    <col min="9935" max="9935" width="0" style="1" hidden="1" customWidth="1"/>
    <col min="9936" max="9936" width="17.6640625" style="1" customWidth="1"/>
    <col min="9937" max="9937" width="0" style="1" hidden="1" customWidth="1"/>
    <col min="9938" max="9938" width="22.33203125" style="1" customWidth="1"/>
    <col min="9939" max="9939" width="5.33203125" style="1" customWidth="1"/>
    <col min="9940" max="9940" width="36.33203125" style="1" customWidth="1"/>
    <col min="9941" max="9941" width="5.6640625" style="1" customWidth="1"/>
    <col min="9942" max="9942" width="0" style="1" hidden="1" customWidth="1"/>
    <col min="9943" max="9943" width="20.6640625" style="1" customWidth="1"/>
    <col min="9944" max="9944" width="4.88671875" style="1" customWidth="1"/>
    <col min="9945" max="9945" width="0" style="1" hidden="1" customWidth="1"/>
    <col min="9946" max="9946" width="24.6640625" style="1" customWidth="1"/>
    <col min="9947" max="9947" width="12.33203125" style="1" customWidth="1"/>
    <col min="9948" max="9948" width="0" style="1" hidden="1" customWidth="1"/>
    <col min="9949" max="9949" width="3.44140625" style="1" customWidth="1"/>
    <col min="9950" max="9950" width="0" style="1" hidden="1" customWidth="1"/>
    <col min="9951" max="9951" width="17.6640625" style="1" customWidth="1"/>
    <col min="9952" max="9952" width="3.44140625" style="1" customWidth="1"/>
    <col min="9953" max="9953" width="0" style="1" hidden="1" customWidth="1"/>
    <col min="9954" max="9954" width="23.6640625" style="1" customWidth="1"/>
    <col min="9955" max="9955" width="10" style="1" customWidth="1"/>
    <col min="9956" max="9956" width="0" style="1" hidden="1" customWidth="1"/>
    <col min="9957" max="9958" width="14.6640625" style="1" customWidth="1"/>
    <col min="9959" max="9959" width="12.88671875" style="1" customWidth="1"/>
    <col min="9960" max="9960" width="3.33203125" style="1" customWidth="1"/>
    <col min="9961" max="9961" width="30.33203125" style="1" customWidth="1"/>
    <col min="9962" max="9962" width="5" style="1" customWidth="1"/>
    <col min="9963" max="9963" width="0" style="1" hidden="1" customWidth="1"/>
    <col min="9964" max="9964" width="14.33203125" style="1" customWidth="1"/>
    <col min="9965" max="9965" width="5.6640625" style="1" customWidth="1"/>
    <col min="9966" max="9966" width="0" style="1" hidden="1" customWidth="1"/>
    <col min="9967" max="9967" width="17.33203125" style="1" customWidth="1"/>
    <col min="9968" max="9968" width="12.6640625" style="1" customWidth="1"/>
    <col min="9969" max="9969" width="0" style="1" hidden="1" customWidth="1"/>
    <col min="9970" max="9970" width="5.33203125" style="1" customWidth="1"/>
    <col min="9971" max="9971" width="0" style="1" hidden="1" customWidth="1"/>
    <col min="9972" max="9972" width="17" style="1" customWidth="1"/>
    <col min="9973" max="9973" width="6.33203125" style="1" customWidth="1"/>
    <col min="9974" max="9974" width="0" style="1" hidden="1" customWidth="1"/>
    <col min="9975" max="9975" width="14.33203125" style="1" customWidth="1"/>
    <col min="9976" max="9976" width="7.5546875" style="1" customWidth="1"/>
    <col min="9977" max="9977" width="0" style="1" hidden="1" customWidth="1"/>
    <col min="9978" max="9979" width="14.33203125" style="1" customWidth="1"/>
    <col min="9980" max="9980" width="20.88671875" style="1" customWidth="1"/>
    <col min="9981" max="9981" width="14.44140625" style="1" customWidth="1"/>
    <col min="9982" max="9982" width="15" style="1" customWidth="1"/>
    <col min="9983" max="9983" width="2.6640625" style="1" customWidth="1"/>
    <col min="9984" max="9984" width="11.6640625" style="1" customWidth="1"/>
    <col min="9985" max="9985" width="11.5546875" style="1" customWidth="1"/>
    <col min="9986" max="9986" width="2.33203125" style="1" customWidth="1"/>
    <col min="9987" max="9987" width="41" style="1" customWidth="1"/>
    <col min="9988" max="9988" width="14.33203125" style="1" customWidth="1"/>
    <col min="9989" max="9990" width="11.5546875" style="1" customWidth="1"/>
    <col min="9991" max="9991" width="21.88671875" style="1" customWidth="1"/>
    <col min="9992" max="10183" width="11.44140625" style="1"/>
    <col min="10184" max="10184" width="21.88671875" style="1" customWidth="1"/>
    <col min="10185" max="10185" width="13.88671875" style="1" customWidth="1"/>
    <col min="10186" max="10186" width="38.6640625" style="1" customWidth="1"/>
    <col min="10187" max="10187" width="3" style="1" bestFit="1" customWidth="1"/>
    <col min="10188" max="10188" width="32.33203125" style="1" customWidth="1"/>
    <col min="10189" max="10189" width="46.33203125" style="1" customWidth="1"/>
    <col min="10190" max="10190" width="19" style="1" customWidth="1"/>
    <col min="10191" max="10191" width="0" style="1" hidden="1" customWidth="1"/>
    <col min="10192" max="10192" width="17.6640625" style="1" customWidth="1"/>
    <col min="10193" max="10193" width="0" style="1" hidden="1" customWidth="1"/>
    <col min="10194" max="10194" width="22.33203125" style="1" customWidth="1"/>
    <col min="10195" max="10195" width="5.33203125" style="1" customWidth="1"/>
    <col min="10196" max="10196" width="36.33203125" style="1" customWidth="1"/>
    <col min="10197" max="10197" width="5.6640625" style="1" customWidth="1"/>
    <col min="10198" max="10198" width="0" style="1" hidden="1" customWidth="1"/>
    <col min="10199" max="10199" width="20.6640625" style="1" customWidth="1"/>
    <col min="10200" max="10200" width="4.88671875" style="1" customWidth="1"/>
    <col min="10201" max="10201" width="0" style="1" hidden="1" customWidth="1"/>
    <col min="10202" max="10202" width="24.6640625" style="1" customWidth="1"/>
    <col min="10203" max="10203" width="12.33203125" style="1" customWidth="1"/>
    <col min="10204" max="10204" width="0" style="1" hidden="1" customWidth="1"/>
    <col min="10205" max="10205" width="3.44140625" style="1" customWidth="1"/>
    <col min="10206" max="10206" width="0" style="1" hidden="1" customWidth="1"/>
    <col min="10207" max="10207" width="17.6640625" style="1" customWidth="1"/>
    <col min="10208" max="10208" width="3.44140625" style="1" customWidth="1"/>
    <col min="10209" max="10209" width="0" style="1" hidden="1" customWidth="1"/>
    <col min="10210" max="10210" width="23.6640625" style="1" customWidth="1"/>
    <col min="10211" max="10211" width="10" style="1" customWidth="1"/>
    <col min="10212" max="10212" width="0" style="1" hidden="1" customWidth="1"/>
    <col min="10213" max="10214" width="14.6640625" style="1" customWidth="1"/>
    <col min="10215" max="10215" width="12.88671875" style="1" customWidth="1"/>
    <col min="10216" max="10216" width="3.33203125" style="1" customWidth="1"/>
    <col min="10217" max="10217" width="30.33203125" style="1" customWidth="1"/>
    <col min="10218" max="10218" width="5" style="1" customWidth="1"/>
    <col min="10219" max="10219" width="0" style="1" hidden="1" customWidth="1"/>
    <col min="10220" max="10220" width="14.33203125" style="1" customWidth="1"/>
    <col min="10221" max="10221" width="5.6640625" style="1" customWidth="1"/>
    <col min="10222" max="10222" width="0" style="1" hidden="1" customWidth="1"/>
    <col min="10223" max="10223" width="17.33203125" style="1" customWidth="1"/>
    <col min="10224" max="10224" width="12.6640625" style="1" customWidth="1"/>
    <col min="10225" max="10225" width="0" style="1" hidden="1" customWidth="1"/>
    <col min="10226" max="10226" width="5.33203125" style="1" customWidth="1"/>
    <col min="10227" max="10227" width="0" style="1" hidden="1" customWidth="1"/>
    <col min="10228" max="10228" width="17" style="1" customWidth="1"/>
    <col min="10229" max="10229" width="6.33203125" style="1" customWidth="1"/>
    <col min="10230" max="10230" width="0" style="1" hidden="1" customWidth="1"/>
    <col min="10231" max="10231" width="14.33203125" style="1" customWidth="1"/>
    <col min="10232" max="10232" width="7.5546875" style="1" customWidth="1"/>
    <col min="10233" max="10233" width="0" style="1" hidden="1" customWidth="1"/>
    <col min="10234" max="10235" width="14.33203125" style="1" customWidth="1"/>
    <col min="10236" max="10236" width="20.88671875" style="1" customWidth="1"/>
    <col min="10237" max="10237" width="14.44140625" style="1" customWidth="1"/>
    <col min="10238" max="10238" width="15" style="1" customWidth="1"/>
    <col min="10239" max="10239" width="2.6640625" style="1" customWidth="1"/>
    <col min="10240" max="10240" width="11.6640625" style="1" customWidth="1"/>
    <col min="10241" max="10241" width="11.5546875" style="1" customWidth="1"/>
    <col min="10242" max="10242" width="2.33203125" style="1" customWidth="1"/>
    <col min="10243" max="10243" width="41" style="1" customWidth="1"/>
    <col min="10244" max="10244" width="14.33203125" style="1" customWidth="1"/>
    <col min="10245" max="10246" width="11.5546875" style="1" customWidth="1"/>
    <col min="10247" max="10247" width="21.88671875" style="1" customWidth="1"/>
    <col min="10248" max="10439" width="11.44140625" style="1"/>
    <col min="10440" max="10440" width="21.88671875" style="1" customWidth="1"/>
    <col min="10441" max="10441" width="13.88671875" style="1" customWidth="1"/>
    <col min="10442" max="10442" width="38.6640625" style="1" customWidth="1"/>
    <col min="10443" max="10443" width="3" style="1" bestFit="1" customWidth="1"/>
    <col min="10444" max="10444" width="32.33203125" style="1" customWidth="1"/>
    <col min="10445" max="10445" width="46.33203125" style="1" customWidth="1"/>
    <col min="10446" max="10446" width="19" style="1" customWidth="1"/>
    <col min="10447" max="10447" width="0" style="1" hidden="1" customWidth="1"/>
    <col min="10448" max="10448" width="17.6640625" style="1" customWidth="1"/>
    <col min="10449" max="10449" width="0" style="1" hidden="1" customWidth="1"/>
    <col min="10450" max="10450" width="22.33203125" style="1" customWidth="1"/>
    <col min="10451" max="10451" width="5.33203125" style="1" customWidth="1"/>
    <col min="10452" max="10452" width="36.33203125" style="1" customWidth="1"/>
    <col min="10453" max="10453" width="5.6640625" style="1" customWidth="1"/>
    <col min="10454" max="10454" width="0" style="1" hidden="1" customWidth="1"/>
    <col min="10455" max="10455" width="20.6640625" style="1" customWidth="1"/>
    <col min="10456" max="10456" width="4.88671875" style="1" customWidth="1"/>
    <col min="10457" max="10457" width="0" style="1" hidden="1" customWidth="1"/>
    <col min="10458" max="10458" width="24.6640625" style="1" customWidth="1"/>
    <col min="10459" max="10459" width="12.33203125" style="1" customWidth="1"/>
    <col min="10460" max="10460" width="0" style="1" hidden="1" customWidth="1"/>
    <col min="10461" max="10461" width="3.44140625" style="1" customWidth="1"/>
    <col min="10462" max="10462" width="0" style="1" hidden="1" customWidth="1"/>
    <col min="10463" max="10463" width="17.6640625" style="1" customWidth="1"/>
    <col min="10464" max="10464" width="3.44140625" style="1" customWidth="1"/>
    <col min="10465" max="10465" width="0" style="1" hidden="1" customWidth="1"/>
    <col min="10466" max="10466" width="23.6640625" style="1" customWidth="1"/>
    <col min="10467" max="10467" width="10" style="1" customWidth="1"/>
    <col min="10468" max="10468" width="0" style="1" hidden="1" customWidth="1"/>
    <col min="10469" max="10470" width="14.6640625" style="1" customWidth="1"/>
    <col min="10471" max="10471" width="12.88671875" style="1" customWidth="1"/>
    <col min="10472" max="10472" width="3.33203125" style="1" customWidth="1"/>
    <col min="10473" max="10473" width="30.33203125" style="1" customWidth="1"/>
    <col min="10474" max="10474" width="5" style="1" customWidth="1"/>
    <col min="10475" max="10475" width="0" style="1" hidden="1" customWidth="1"/>
    <col min="10476" max="10476" width="14.33203125" style="1" customWidth="1"/>
    <col min="10477" max="10477" width="5.6640625" style="1" customWidth="1"/>
    <col min="10478" max="10478" width="0" style="1" hidden="1" customWidth="1"/>
    <col min="10479" max="10479" width="17.33203125" style="1" customWidth="1"/>
    <col min="10480" max="10480" width="12.6640625" style="1" customWidth="1"/>
    <col min="10481" max="10481" width="0" style="1" hidden="1" customWidth="1"/>
    <col min="10482" max="10482" width="5.33203125" style="1" customWidth="1"/>
    <col min="10483" max="10483" width="0" style="1" hidden="1" customWidth="1"/>
    <col min="10484" max="10484" width="17" style="1" customWidth="1"/>
    <col min="10485" max="10485" width="6.33203125" style="1" customWidth="1"/>
    <col min="10486" max="10486" width="0" style="1" hidden="1" customWidth="1"/>
    <col min="10487" max="10487" width="14.33203125" style="1" customWidth="1"/>
    <col min="10488" max="10488" width="7.5546875" style="1" customWidth="1"/>
    <col min="10489" max="10489" width="0" style="1" hidden="1" customWidth="1"/>
    <col min="10490" max="10491" width="14.33203125" style="1" customWidth="1"/>
    <col min="10492" max="10492" width="20.88671875" style="1" customWidth="1"/>
    <col min="10493" max="10493" width="14.44140625" style="1" customWidth="1"/>
    <col min="10494" max="10494" width="15" style="1" customWidth="1"/>
    <col min="10495" max="10495" width="2.6640625" style="1" customWidth="1"/>
    <col min="10496" max="10496" width="11.6640625" style="1" customWidth="1"/>
    <col min="10497" max="10497" width="11.5546875" style="1" customWidth="1"/>
    <col min="10498" max="10498" width="2.33203125" style="1" customWidth="1"/>
    <col min="10499" max="10499" width="41" style="1" customWidth="1"/>
    <col min="10500" max="10500" width="14.33203125" style="1" customWidth="1"/>
    <col min="10501" max="10502" width="11.5546875" style="1" customWidth="1"/>
    <col min="10503" max="10503" width="21.88671875" style="1" customWidth="1"/>
    <col min="10504" max="10695" width="11.44140625" style="1"/>
    <col min="10696" max="10696" width="21.88671875" style="1" customWidth="1"/>
    <col min="10697" max="10697" width="13.88671875" style="1" customWidth="1"/>
    <col min="10698" max="10698" width="38.6640625" style="1" customWidth="1"/>
    <col min="10699" max="10699" width="3" style="1" bestFit="1" customWidth="1"/>
    <col min="10700" max="10700" width="32.33203125" style="1" customWidth="1"/>
    <col min="10701" max="10701" width="46.33203125" style="1" customWidth="1"/>
    <col min="10702" max="10702" width="19" style="1" customWidth="1"/>
    <col min="10703" max="10703" width="0" style="1" hidden="1" customWidth="1"/>
    <col min="10704" max="10704" width="17.6640625" style="1" customWidth="1"/>
    <col min="10705" max="10705" width="0" style="1" hidden="1" customWidth="1"/>
    <col min="10706" max="10706" width="22.33203125" style="1" customWidth="1"/>
    <col min="10707" max="10707" width="5.33203125" style="1" customWidth="1"/>
    <col min="10708" max="10708" width="36.33203125" style="1" customWidth="1"/>
    <col min="10709" max="10709" width="5.6640625" style="1" customWidth="1"/>
    <col min="10710" max="10710" width="0" style="1" hidden="1" customWidth="1"/>
    <col min="10711" max="10711" width="20.6640625" style="1" customWidth="1"/>
    <col min="10712" max="10712" width="4.88671875" style="1" customWidth="1"/>
    <col min="10713" max="10713" width="0" style="1" hidden="1" customWidth="1"/>
    <col min="10714" max="10714" width="24.6640625" style="1" customWidth="1"/>
    <col min="10715" max="10715" width="12.33203125" style="1" customWidth="1"/>
    <col min="10716" max="10716" width="0" style="1" hidden="1" customWidth="1"/>
    <col min="10717" max="10717" width="3.44140625" style="1" customWidth="1"/>
    <col min="10718" max="10718" width="0" style="1" hidden="1" customWidth="1"/>
    <col min="10719" max="10719" width="17.6640625" style="1" customWidth="1"/>
    <col min="10720" max="10720" width="3.44140625" style="1" customWidth="1"/>
    <col min="10721" max="10721" width="0" style="1" hidden="1" customWidth="1"/>
    <col min="10722" max="10722" width="23.6640625" style="1" customWidth="1"/>
    <col min="10723" max="10723" width="10" style="1" customWidth="1"/>
    <col min="10724" max="10724" width="0" style="1" hidden="1" customWidth="1"/>
    <col min="10725" max="10726" width="14.6640625" style="1" customWidth="1"/>
    <col min="10727" max="10727" width="12.88671875" style="1" customWidth="1"/>
    <col min="10728" max="10728" width="3.33203125" style="1" customWidth="1"/>
    <col min="10729" max="10729" width="30.33203125" style="1" customWidth="1"/>
    <col min="10730" max="10730" width="5" style="1" customWidth="1"/>
    <col min="10731" max="10731" width="0" style="1" hidden="1" customWidth="1"/>
    <col min="10732" max="10732" width="14.33203125" style="1" customWidth="1"/>
    <col min="10733" max="10733" width="5.6640625" style="1" customWidth="1"/>
    <col min="10734" max="10734" width="0" style="1" hidden="1" customWidth="1"/>
    <col min="10735" max="10735" width="17.33203125" style="1" customWidth="1"/>
    <col min="10736" max="10736" width="12.6640625" style="1" customWidth="1"/>
    <col min="10737" max="10737" width="0" style="1" hidden="1" customWidth="1"/>
    <col min="10738" max="10738" width="5.33203125" style="1" customWidth="1"/>
    <col min="10739" max="10739" width="0" style="1" hidden="1" customWidth="1"/>
    <col min="10740" max="10740" width="17" style="1" customWidth="1"/>
    <col min="10741" max="10741" width="6.33203125" style="1" customWidth="1"/>
    <col min="10742" max="10742" width="0" style="1" hidden="1" customWidth="1"/>
    <col min="10743" max="10743" width="14.33203125" style="1" customWidth="1"/>
    <col min="10744" max="10744" width="7.5546875" style="1" customWidth="1"/>
    <col min="10745" max="10745" width="0" style="1" hidden="1" customWidth="1"/>
    <col min="10746" max="10747" width="14.33203125" style="1" customWidth="1"/>
    <col min="10748" max="10748" width="20.88671875" style="1" customWidth="1"/>
    <col min="10749" max="10749" width="14.44140625" style="1" customWidth="1"/>
    <col min="10750" max="10750" width="15" style="1" customWidth="1"/>
    <col min="10751" max="10751" width="2.6640625" style="1" customWidth="1"/>
    <col min="10752" max="10752" width="11.6640625" style="1" customWidth="1"/>
    <col min="10753" max="10753" width="11.5546875" style="1" customWidth="1"/>
    <col min="10754" max="10754" width="2.33203125" style="1" customWidth="1"/>
    <col min="10755" max="10755" width="41" style="1" customWidth="1"/>
    <col min="10756" max="10756" width="14.33203125" style="1" customWidth="1"/>
    <col min="10757" max="10758" width="11.5546875" style="1" customWidth="1"/>
    <col min="10759" max="10759" width="21.88671875" style="1" customWidth="1"/>
    <col min="10760" max="10951" width="11.44140625" style="1"/>
    <col min="10952" max="10952" width="21.88671875" style="1" customWidth="1"/>
    <col min="10953" max="10953" width="13.88671875" style="1" customWidth="1"/>
    <col min="10954" max="10954" width="38.6640625" style="1" customWidth="1"/>
    <col min="10955" max="10955" width="3" style="1" bestFit="1" customWidth="1"/>
    <col min="10956" max="10956" width="32.33203125" style="1" customWidth="1"/>
    <col min="10957" max="10957" width="46.33203125" style="1" customWidth="1"/>
    <col min="10958" max="10958" width="19" style="1" customWidth="1"/>
    <col min="10959" max="10959" width="0" style="1" hidden="1" customWidth="1"/>
    <col min="10960" max="10960" width="17.6640625" style="1" customWidth="1"/>
    <col min="10961" max="10961" width="0" style="1" hidden="1" customWidth="1"/>
    <col min="10962" max="10962" width="22.33203125" style="1" customWidth="1"/>
    <col min="10963" max="10963" width="5.33203125" style="1" customWidth="1"/>
    <col min="10964" max="10964" width="36.33203125" style="1" customWidth="1"/>
    <col min="10965" max="10965" width="5.6640625" style="1" customWidth="1"/>
    <col min="10966" max="10966" width="0" style="1" hidden="1" customWidth="1"/>
    <col min="10967" max="10967" width="20.6640625" style="1" customWidth="1"/>
    <col min="10968" max="10968" width="4.88671875" style="1" customWidth="1"/>
    <col min="10969" max="10969" width="0" style="1" hidden="1" customWidth="1"/>
    <col min="10970" max="10970" width="24.6640625" style="1" customWidth="1"/>
    <col min="10971" max="10971" width="12.33203125" style="1" customWidth="1"/>
    <col min="10972" max="10972" width="0" style="1" hidden="1" customWidth="1"/>
    <col min="10973" max="10973" width="3.44140625" style="1" customWidth="1"/>
    <col min="10974" max="10974" width="0" style="1" hidden="1" customWidth="1"/>
    <col min="10975" max="10975" width="17.6640625" style="1" customWidth="1"/>
    <col min="10976" max="10976" width="3.44140625" style="1" customWidth="1"/>
    <col min="10977" max="10977" width="0" style="1" hidden="1" customWidth="1"/>
    <col min="10978" max="10978" width="23.6640625" style="1" customWidth="1"/>
    <col min="10979" max="10979" width="10" style="1" customWidth="1"/>
    <col min="10980" max="10980" width="0" style="1" hidden="1" customWidth="1"/>
    <col min="10981" max="10982" width="14.6640625" style="1" customWidth="1"/>
    <col min="10983" max="10983" width="12.88671875" style="1" customWidth="1"/>
    <col min="10984" max="10984" width="3.33203125" style="1" customWidth="1"/>
    <col min="10985" max="10985" width="30.33203125" style="1" customWidth="1"/>
    <col min="10986" max="10986" width="5" style="1" customWidth="1"/>
    <col min="10987" max="10987" width="0" style="1" hidden="1" customWidth="1"/>
    <col min="10988" max="10988" width="14.33203125" style="1" customWidth="1"/>
    <col min="10989" max="10989" width="5.6640625" style="1" customWidth="1"/>
    <col min="10990" max="10990" width="0" style="1" hidden="1" customWidth="1"/>
    <col min="10991" max="10991" width="17.33203125" style="1" customWidth="1"/>
    <col min="10992" max="10992" width="12.6640625" style="1" customWidth="1"/>
    <col min="10993" max="10993" width="0" style="1" hidden="1" customWidth="1"/>
    <col min="10994" max="10994" width="5.33203125" style="1" customWidth="1"/>
    <col min="10995" max="10995" width="0" style="1" hidden="1" customWidth="1"/>
    <col min="10996" max="10996" width="17" style="1" customWidth="1"/>
    <col min="10997" max="10997" width="6.33203125" style="1" customWidth="1"/>
    <col min="10998" max="10998" width="0" style="1" hidden="1" customWidth="1"/>
    <col min="10999" max="10999" width="14.33203125" style="1" customWidth="1"/>
    <col min="11000" max="11000" width="7.5546875" style="1" customWidth="1"/>
    <col min="11001" max="11001" width="0" style="1" hidden="1" customWidth="1"/>
    <col min="11002" max="11003" width="14.33203125" style="1" customWidth="1"/>
    <col min="11004" max="11004" width="20.88671875" style="1" customWidth="1"/>
    <col min="11005" max="11005" width="14.44140625" style="1" customWidth="1"/>
    <col min="11006" max="11006" width="15" style="1" customWidth="1"/>
    <col min="11007" max="11007" width="2.6640625" style="1" customWidth="1"/>
    <col min="11008" max="11008" width="11.6640625" style="1" customWidth="1"/>
    <col min="11009" max="11009" width="11.5546875" style="1" customWidth="1"/>
    <col min="11010" max="11010" width="2.33203125" style="1" customWidth="1"/>
    <col min="11011" max="11011" width="41" style="1" customWidth="1"/>
    <col min="11012" max="11012" width="14.33203125" style="1" customWidth="1"/>
    <col min="11013" max="11014" width="11.5546875" style="1" customWidth="1"/>
    <col min="11015" max="11015" width="21.88671875" style="1" customWidth="1"/>
    <col min="11016" max="11207" width="11.44140625" style="1"/>
    <col min="11208" max="11208" width="21.88671875" style="1" customWidth="1"/>
    <col min="11209" max="11209" width="13.88671875" style="1" customWidth="1"/>
    <col min="11210" max="11210" width="38.6640625" style="1" customWidth="1"/>
    <col min="11211" max="11211" width="3" style="1" bestFit="1" customWidth="1"/>
    <col min="11212" max="11212" width="32.33203125" style="1" customWidth="1"/>
    <col min="11213" max="11213" width="46.33203125" style="1" customWidth="1"/>
    <col min="11214" max="11214" width="19" style="1" customWidth="1"/>
    <col min="11215" max="11215" width="0" style="1" hidden="1" customWidth="1"/>
    <col min="11216" max="11216" width="17.6640625" style="1" customWidth="1"/>
    <col min="11217" max="11217" width="0" style="1" hidden="1" customWidth="1"/>
    <col min="11218" max="11218" width="22.33203125" style="1" customWidth="1"/>
    <col min="11219" max="11219" width="5.33203125" style="1" customWidth="1"/>
    <col min="11220" max="11220" width="36.33203125" style="1" customWidth="1"/>
    <col min="11221" max="11221" width="5.6640625" style="1" customWidth="1"/>
    <col min="11222" max="11222" width="0" style="1" hidden="1" customWidth="1"/>
    <col min="11223" max="11223" width="20.6640625" style="1" customWidth="1"/>
    <col min="11224" max="11224" width="4.88671875" style="1" customWidth="1"/>
    <col min="11225" max="11225" width="0" style="1" hidden="1" customWidth="1"/>
    <col min="11226" max="11226" width="24.6640625" style="1" customWidth="1"/>
    <col min="11227" max="11227" width="12.33203125" style="1" customWidth="1"/>
    <col min="11228" max="11228" width="0" style="1" hidden="1" customWidth="1"/>
    <col min="11229" max="11229" width="3.44140625" style="1" customWidth="1"/>
    <col min="11230" max="11230" width="0" style="1" hidden="1" customWidth="1"/>
    <col min="11231" max="11231" width="17.6640625" style="1" customWidth="1"/>
    <col min="11232" max="11232" width="3.44140625" style="1" customWidth="1"/>
    <col min="11233" max="11233" width="0" style="1" hidden="1" customWidth="1"/>
    <col min="11234" max="11234" width="23.6640625" style="1" customWidth="1"/>
    <col min="11235" max="11235" width="10" style="1" customWidth="1"/>
    <col min="11236" max="11236" width="0" style="1" hidden="1" customWidth="1"/>
    <col min="11237" max="11238" width="14.6640625" style="1" customWidth="1"/>
    <col min="11239" max="11239" width="12.88671875" style="1" customWidth="1"/>
    <col min="11240" max="11240" width="3.33203125" style="1" customWidth="1"/>
    <col min="11241" max="11241" width="30.33203125" style="1" customWidth="1"/>
    <col min="11242" max="11242" width="5" style="1" customWidth="1"/>
    <col min="11243" max="11243" width="0" style="1" hidden="1" customWidth="1"/>
    <col min="11244" max="11244" width="14.33203125" style="1" customWidth="1"/>
    <col min="11245" max="11245" width="5.6640625" style="1" customWidth="1"/>
    <col min="11246" max="11246" width="0" style="1" hidden="1" customWidth="1"/>
    <col min="11247" max="11247" width="17.33203125" style="1" customWidth="1"/>
    <col min="11248" max="11248" width="12.6640625" style="1" customWidth="1"/>
    <col min="11249" max="11249" width="0" style="1" hidden="1" customWidth="1"/>
    <col min="11250" max="11250" width="5.33203125" style="1" customWidth="1"/>
    <col min="11251" max="11251" width="0" style="1" hidden="1" customWidth="1"/>
    <col min="11252" max="11252" width="17" style="1" customWidth="1"/>
    <col min="11253" max="11253" width="6.33203125" style="1" customWidth="1"/>
    <col min="11254" max="11254" width="0" style="1" hidden="1" customWidth="1"/>
    <col min="11255" max="11255" width="14.33203125" style="1" customWidth="1"/>
    <col min="11256" max="11256" width="7.5546875" style="1" customWidth="1"/>
    <col min="11257" max="11257" width="0" style="1" hidden="1" customWidth="1"/>
    <col min="11258" max="11259" width="14.33203125" style="1" customWidth="1"/>
    <col min="11260" max="11260" width="20.88671875" style="1" customWidth="1"/>
    <col min="11261" max="11261" width="14.44140625" style="1" customWidth="1"/>
    <col min="11262" max="11262" width="15" style="1" customWidth="1"/>
    <col min="11263" max="11263" width="2.6640625" style="1" customWidth="1"/>
    <col min="11264" max="11264" width="11.6640625" style="1" customWidth="1"/>
    <col min="11265" max="11265" width="11.5546875" style="1" customWidth="1"/>
    <col min="11266" max="11266" width="2.33203125" style="1" customWidth="1"/>
    <col min="11267" max="11267" width="41" style="1" customWidth="1"/>
    <col min="11268" max="11268" width="14.33203125" style="1" customWidth="1"/>
    <col min="11269" max="11270" width="11.5546875" style="1" customWidth="1"/>
    <col min="11271" max="11271" width="21.88671875" style="1" customWidth="1"/>
    <col min="11272" max="11463" width="11.44140625" style="1"/>
    <col min="11464" max="11464" width="21.88671875" style="1" customWidth="1"/>
    <col min="11465" max="11465" width="13.88671875" style="1" customWidth="1"/>
    <col min="11466" max="11466" width="38.6640625" style="1" customWidth="1"/>
    <col min="11467" max="11467" width="3" style="1" bestFit="1" customWidth="1"/>
    <col min="11468" max="11468" width="32.33203125" style="1" customWidth="1"/>
    <col min="11469" max="11469" width="46.33203125" style="1" customWidth="1"/>
    <col min="11470" max="11470" width="19" style="1" customWidth="1"/>
    <col min="11471" max="11471" width="0" style="1" hidden="1" customWidth="1"/>
    <col min="11472" max="11472" width="17.6640625" style="1" customWidth="1"/>
    <col min="11473" max="11473" width="0" style="1" hidden="1" customWidth="1"/>
    <col min="11474" max="11474" width="22.33203125" style="1" customWidth="1"/>
    <col min="11475" max="11475" width="5.33203125" style="1" customWidth="1"/>
    <col min="11476" max="11476" width="36.33203125" style="1" customWidth="1"/>
    <col min="11477" max="11477" width="5.6640625" style="1" customWidth="1"/>
    <col min="11478" max="11478" width="0" style="1" hidden="1" customWidth="1"/>
    <col min="11479" max="11479" width="20.6640625" style="1" customWidth="1"/>
    <col min="11480" max="11480" width="4.88671875" style="1" customWidth="1"/>
    <col min="11481" max="11481" width="0" style="1" hidden="1" customWidth="1"/>
    <col min="11482" max="11482" width="24.6640625" style="1" customWidth="1"/>
    <col min="11483" max="11483" width="12.33203125" style="1" customWidth="1"/>
    <col min="11484" max="11484" width="0" style="1" hidden="1" customWidth="1"/>
    <col min="11485" max="11485" width="3.44140625" style="1" customWidth="1"/>
    <col min="11486" max="11486" width="0" style="1" hidden="1" customWidth="1"/>
    <col min="11487" max="11487" width="17.6640625" style="1" customWidth="1"/>
    <col min="11488" max="11488" width="3.44140625" style="1" customWidth="1"/>
    <col min="11489" max="11489" width="0" style="1" hidden="1" customWidth="1"/>
    <col min="11490" max="11490" width="23.6640625" style="1" customWidth="1"/>
    <col min="11491" max="11491" width="10" style="1" customWidth="1"/>
    <col min="11492" max="11492" width="0" style="1" hidden="1" customWidth="1"/>
    <col min="11493" max="11494" width="14.6640625" style="1" customWidth="1"/>
    <col min="11495" max="11495" width="12.88671875" style="1" customWidth="1"/>
    <col min="11496" max="11496" width="3.33203125" style="1" customWidth="1"/>
    <col min="11497" max="11497" width="30.33203125" style="1" customWidth="1"/>
    <col min="11498" max="11498" width="5" style="1" customWidth="1"/>
    <col min="11499" max="11499" width="0" style="1" hidden="1" customWidth="1"/>
    <col min="11500" max="11500" width="14.33203125" style="1" customWidth="1"/>
    <col min="11501" max="11501" width="5.6640625" style="1" customWidth="1"/>
    <col min="11502" max="11502" width="0" style="1" hidden="1" customWidth="1"/>
    <col min="11503" max="11503" width="17.33203125" style="1" customWidth="1"/>
    <col min="11504" max="11504" width="12.6640625" style="1" customWidth="1"/>
    <col min="11505" max="11505" width="0" style="1" hidden="1" customWidth="1"/>
    <col min="11506" max="11506" width="5.33203125" style="1" customWidth="1"/>
    <col min="11507" max="11507" width="0" style="1" hidden="1" customWidth="1"/>
    <col min="11508" max="11508" width="17" style="1" customWidth="1"/>
    <col min="11509" max="11509" width="6.33203125" style="1" customWidth="1"/>
    <col min="11510" max="11510" width="0" style="1" hidden="1" customWidth="1"/>
    <col min="11511" max="11511" width="14.33203125" style="1" customWidth="1"/>
    <col min="11512" max="11512" width="7.5546875" style="1" customWidth="1"/>
    <col min="11513" max="11513" width="0" style="1" hidden="1" customWidth="1"/>
    <col min="11514" max="11515" width="14.33203125" style="1" customWidth="1"/>
    <col min="11516" max="11516" width="20.88671875" style="1" customWidth="1"/>
    <col min="11517" max="11517" width="14.44140625" style="1" customWidth="1"/>
    <col min="11518" max="11518" width="15" style="1" customWidth="1"/>
    <col min="11519" max="11519" width="2.6640625" style="1" customWidth="1"/>
    <col min="11520" max="11520" width="11.6640625" style="1" customWidth="1"/>
    <col min="11521" max="11521" width="11.5546875" style="1" customWidth="1"/>
    <col min="11522" max="11522" width="2.33203125" style="1" customWidth="1"/>
    <col min="11523" max="11523" width="41" style="1" customWidth="1"/>
    <col min="11524" max="11524" width="14.33203125" style="1" customWidth="1"/>
    <col min="11525" max="11526" width="11.5546875" style="1" customWidth="1"/>
    <col min="11527" max="11527" width="21.88671875" style="1" customWidth="1"/>
    <col min="11528" max="11719" width="11.44140625" style="1"/>
    <col min="11720" max="11720" width="21.88671875" style="1" customWidth="1"/>
    <col min="11721" max="11721" width="13.88671875" style="1" customWidth="1"/>
    <col min="11722" max="11722" width="38.6640625" style="1" customWidth="1"/>
    <col min="11723" max="11723" width="3" style="1" bestFit="1" customWidth="1"/>
    <col min="11724" max="11724" width="32.33203125" style="1" customWidth="1"/>
    <col min="11725" max="11725" width="46.33203125" style="1" customWidth="1"/>
    <col min="11726" max="11726" width="19" style="1" customWidth="1"/>
    <col min="11727" max="11727" width="0" style="1" hidden="1" customWidth="1"/>
    <col min="11728" max="11728" width="17.6640625" style="1" customWidth="1"/>
    <col min="11729" max="11729" width="0" style="1" hidden="1" customWidth="1"/>
    <col min="11730" max="11730" width="22.33203125" style="1" customWidth="1"/>
    <col min="11731" max="11731" width="5.33203125" style="1" customWidth="1"/>
    <col min="11732" max="11732" width="36.33203125" style="1" customWidth="1"/>
    <col min="11733" max="11733" width="5.6640625" style="1" customWidth="1"/>
    <col min="11734" max="11734" width="0" style="1" hidden="1" customWidth="1"/>
    <col min="11735" max="11735" width="20.6640625" style="1" customWidth="1"/>
    <col min="11736" max="11736" width="4.88671875" style="1" customWidth="1"/>
    <col min="11737" max="11737" width="0" style="1" hidden="1" customWidth="1"/>
    <col min="11738" max="11738" width="24.6640625" style="1" customWidth="1"/>
    <col min="11739" max="11739" width="12.33203125" style="1" customWidth="1"/>
    <col min="11740" max="11740" width="0" style="1" hidden="1" customWidth="1"/>
    <col min="11741" max="11741" width="3.44140625" style="1" customWidth="1"/>
    <col min="11742" max="11742" width="0" style="1" hidden="1" customWidth="1"/>
    <col min="11743" max="11743" width="17.6640625" style="1" customWidth="1"/>
    <col min="11744" max="11744" width="3.44140625" style="1" customWidth="1"/>
    <col min="11745" max="11745" width="0" style="1" hidden="1" customWidth="1"/>
    <col min="11746" max="11746" width="23.6640625" style="1" customWidth="1"/>
    <col min="11747" max="11747" width="10" style="1" customWidth="1"/>
    <col min="11748" max="11748" width="0" style="1" hidden="1" customWidth="1"/>
    <col min="11749" max="11750" width="14.6640625" style="1" customWidth="1"/>
    <col min="11751" max="11751" width="12.88671875" style="1" customWidth="1"/>
    <col min="11752" max="11752" width="3.33203125" style="1" customWidth="1"/>
    <col min="11753" max="11753" width="30.33203125" style="1" customWidth="1"/>
    <col min="11754" max="11754" width="5" style="1" customWidth="1"/>
    <col min="11755" max="11755" width="0" style="1" hidden="1" customWidth="1"/>
    <col min="11756" max="11756" width="14.33203125" style="1" customWidth="1"/>
    <col min="11757" max="11757" width="5.6640625" style="1" customWidth="1"/>
    <col min="11758" max="11758" width="0" style="1" hidden="1" customWidth="1"/>
    <col min="11759" max="11759" width="17.33203125" style="1" customWidth="1"/>
    <col min="11760" max="11760" width="12.6640625" style="1" customWidth="1"/>
    <col min="11761" max="11761" width="0" style="1" hidden="1" customWidth="1"/>
    <col min="11762" max="11762" width="5.33203125" style="1" customWidth="1"/>
    <col min="11763" max="11763" width="0" style="1" hidden="1" customWidth="1"/>
    <col min="11764" max="11764" width="17" style="1" customWidth="1"/>
    <col min="11765" max="11765" width="6.33203125" style="1" customWidth="1"/>
    <col min="11766" max="11766" width="0" style="1" hidden="1" customWidth="1"/>
    <col min="11767" max="11767" width="14.33203125" style="1" customWidth="1"/>
    <col min="11768" max="11768" width="7.5546875" style="1" customWidth="1"/>
    <col min="11769" max="11769" width="0" style="1" hidden="1" customWidth="1"/>
    <col min="11770" max="11771" width="14.33203125" style="1" customWidth="1"/>
    <col min="11772" max="11772" width="20.88671875" style="1" customWidth="1"/>
    <col min="11773" max="11773" width="14.44140625" style="1" customWidth="1"/>
    <col min="11774" max="11774" width="15" style="1" customWidth="1"/>
    <col min="11775" max="11775" width="2.6640625" style="1" customWidth="1"/>
    <col min="11776" max="11776" width="11.6640625" style="1" customWidth="1"/>
    <col min="11777" max="11777" width="11.5546875" style="1" customWidth="1"/>
    <col min="11778" max="11778" width="2.33203125" style="1" customWidth="1"/>
    <col min="11779" max="11779" width="41" style="1" customWidth="1"/>
    <col min="11780" max="11780" width="14.33203125" style="1" customWidth="1"/>
    <col min="11781" max="11782" width="11.5546875" style="1" customWidth="1"/>
    <col min="11783" max="11783" width="21.88671875" style="1" customWidth="1"/>
    <col min="11784" max="11975" width="11.44140625" style="1"/>
    <col min="11976" max="11976" width="21.88671875" style="1" customWidth="1"/>
    <col min="11977" max="11977" width="13.88671875" style="1" customWidth="1"/>
    <col min="11978" max="11978" width="38.6640625" style="1" customWidth="1"/>
    <col min="11979" max="11979" width="3" style="1" bestFit="1" customWidth="1"/>
    <col min="11980" max="11980" width="32.33203125" style="1" customWidth="1"/>
    <col min="11981" max="11981" width="46.33203125" style="1" customWidth="1"/>
    <col min="11982" max="11982" width="19" style="1" customWidth="1"/>
    <col min="11983" max="11983" width="0" style="1" hidden="1" customWidth="1"/>
    <col min="11984" max="11984" width="17.6640625" style="1" customWidth="1"/>
    <col min="11985" max="11985" width="0" style="1" hidden="1" customWidth="1"/>
    <col min="11986" max="11986" width="22.33203125" style="1" customWidth="1"/>
    <col min="11987" max="11987" width="5.33203125" style="1" customWidth="1"/>
    <col min="11988" max="11988" width="36.33203125" style="1" customWidth="1"/>
    <col min="11989" max="11989" width="5.6640625" style="1" customWidth="1"/>
    <col min="11990" max="11990" width="0" style="1" hidden="1" customWidth="1"/>
    <col min="11991" max="11991" width="20.6640625" style="1" customWidth="1"/>
    <col min="11992" max="11992" width="4.88671875" style="1" customWidth="1"/>
    <col min="11993" max="11993" width="0" style="1" hidden="1" customWidth="1"/>
    <col min="11994" max="11994" width="24.6640625" style="1" customWidth="1"/>
    <col min="11995" max="11995" width="12.33203125" style="1" customWidth="1"/>
    <col min="11996" max="11996" width="0" style="1" hidden="1" customWidth="1"/>
    <col min="11997" max="11997" width="3.44140625" style="1" customWidth="1"/>
    <col min="11998" max="11998" width="0" style="1" hidden="1" customWidth="1"/>
    <col min="11999" max="11999" width="17.6640625" style="1" customWidth="1"/>
    <col min="12000" max="12000" width="3.44140625" style="1" customWidth="1"/>
    <col min="12001" max="12001" width="0" style="1" hidden="1" customWidth="1"/>
    <col min="12002" max="12002" width="23.6640625" style="1" customWidth="1"/>
    <col min="12003" max="12003" width="10" style="1" customWidth="1"/>
    <col min="12004" max="12004" width="0" style="1" hidden="1" customWidth="1"/>
    <col min="12005" max="12006" width="14.6640625" style="1" customWidth="1"/>
    <col min="12007" max="12007" width="12.88671875" style="1" customWidth="1"/>
    <col min="12008" max="12008" width="3.33203125" style="1" customWidth="1"/>
    <col min="12009" max="12009" width="30.33203125" style="1" customWidth="1"/>
    <col min="12010" max="12010" width="5" style="1" customWidth="1"/>
    <col min="12011" max="12011" width="0" style="1" hidden="1" customWidth="1"/>
    <col min="12012" max="12012" width="14.33203125" style="1" customWidth="1"/>
    <col min="12013" max="12013" width="5.6640625" style="1" customWidth="1"/>
    <col min="12014" max="12014" width="0" style="1" hidden="1" customWidth="1"/>
    <col min="12015" max="12015" width="17.33203125" style="1" customWidth="1"/>
    <col min="12016" max="12016" width="12.6640625" style="1" customWidth="1"/>
    <col min="12017" max="12017" width="0" style="1" hidden="1" customWidth="1"/>
    <col min="12018" max="12018" width="5.33203125" style="1" customWidth="1"/>
    <col min="12019" max="12019" width="0" style="1" hidden="1" customWidth="1"/>
    <col min="12020" max="12020" width="17" style="1" customWidth="1"/>
    <col min="12021" max="12021" width="6.33203125" style="1" customWidth="1"/>
    <col min="12022" max="12022" width="0" style="1" hidden="1" customWidth="1"/>
    <col min="12023" max="12023" width="14.33203125" style="1" customWidth="1"/>
    <col min="12024" max="12024" width="7.5546875" style="1" customWidth="1"/>
    <col min="12025" max="12025" width="0" style="1" hidden="1" customWidth="1"/>
    <col min="12026" max="12027" width="14.33203125" style="1" customWidth="1"/>
    <col min="12028" max="12028" width="20.88671875" style="1" customWidth="1"/>
    <col min="12029" max="12029" width="14.44140625" style="1" customWidth="1"/>
    <col min="12030" max="12030" width="15" style="1" customWidth="1"/>
    <col min="12031" max="12031" width="2.6640625" style="1" customWidth="1"/>
    <col min="12032" max="12032" width="11.6640625" style="1" customWidth="1"/>
    <col min="12033" max="12033" width="11.5546875" style="1" customWidth="1"/>
    <col min="12034" max="12034" width="2.33203125" style="1" customWidth="1"/>
    <col min="12035" max="12035" width="41" style="1" customWidth="1"/>
    <col min="12036" max="12036" width="14.33203125" style="1" customWidth="1"/>
    <col min="12037" max="12038" width="11.5546875" style="1" customWidth="1"/>
    <col min="12039" max="12039" width="21.88671875" style="1" customWidth="1"/>
    <col min="12040" max="12231" width="11.44140625" style="1"/>
    <col min="12232" max="12232" width="21.88671875" style="1" customWidth="1"/>
    <col min="12233" max="12233" width="13.88671875" style="1" customWidth="1"/>
    <col min="12234" max="12234" width="38.6640625" style="1" customWidth="1"/>
    <col min="12235" max="12235" width="3" style="1" bestFit="1" customWidth="1"/>
    <col min="12236" max="12236" width="32.33203125" style="1" customWidth="1"/>
    <col min="12237" max="12237" width="46.33203125" style="1" customWidth="1"/>
    <col min="12238" max="12238" width="19" style="1" customWidth="1"/>
    <col min="12239" max="12239" width="0" style="1" hidden="1" customWidth="1"/>
    <col min="12240" max="12240" width="17.6640625" style="1" customWidth="1"/>
    <col min="12241" max="12241" width="0" style="1" hidden="1" customWidth="1"/>
    <col min="12242" max="12242" width="22.33203125" style="1" customWidth="1"/>
    <col min="12243" max="12243" width="5.33203125" style="1" customWidth="1"/>
    <col min="12244" max="12244" width="36.33203125" style="1" customWidth="1"/>
    <col min="12245" max="12245" width="5.6640625" style="1" customWidth="1"/>
    <col min="12246" max="12246" width="0" style="1" hidden="1" customWidth="1"/>
    <col min="12247" max="12247" width="20.6640625" style="1" customWidth="1"/>
    <col min="12248" max="12248" width="4.88671875" style="1" customWidth="1"/>
    <col min="12249" max="12249" width="0" style="1" hidden="1" customWidth="1"/>
    <col min="12250" max="12250" width="24.6640625" style="1" customWidth="1"/>
    <col min="12251" max="12251" width="12.33203125" style="1" customWidth="1"/>
    <col min="12252" max="12252" width="0" style="1" hidden="1" customWidth="1"/>
    <col min="12253" max="12253" width="3.44140625" style="1" customWidth="1"/>
    <col min="12254" max="12254" width="0" style="1" hidden="1" customWidth="1"/>
    <col min="12255" max="12255" width="17.6640625" style="1" customWidth="1"/>
    <col min="12256" max="12256" width="3.44140625" style="1" customWidth="1"/>
    <col min="12257" max="12257" width="0" style="1" hidden="1" customWidth="1"/>
    <col min="12258" max="12258" width="23.6640625" style="1" customWidth="1"/>
    <col min="12259" max="12259" width="10" style="1" customWidth="1"/>
    <col min="12260" max="12260" width="0" style="1" hidden="1" customWidth="1"/>
    <col min="12261" max="12262" width="14.6640625" style="1" customWidth="1"/>
    <col min="12263" max="12263" width="12.88671875" style="1" customWidth="1"/>
    <col min="12264" max="12264" width="3.33203125" style="1" customWidth="1"/>
    <col min="12265" max="12265" width="30.33203125" style="1" customWidth="1"/>
    <col min="12266" max="12266" width="5" style="1" customWidth="1"/>
    <col min="12267" max="12267" width="0" style="1" hidden="1" customWidth="1"/>
    <col min="12268" max="12268" width="14.33203125" style="1" customWidth="1"/>
    <col min="12269" max="12269" width="5.6640625" style="1" customWidth="1"/>
    <col min="12270" max="12270" width="0" style="1" hidden="1" customWidth="1"/>
    <col min="12271" max="12271" width="17.33203125" style="1" customWidth="1"/>
    <col min="12272" max="12272" width="12.6640625" style="1" customWidth="1"/>
    <col min="12273" max="12273" width="0" style="1" hidden="1" customWidth="1"/>
    <col min="12274" max="12274" width="5.33203125" style="1" customWidth="1"/>
    <col min="12275" max="12275" width="0" style="1" hidden="1" customWidth="1"/>
    <col min="12276" max="12276" width="17" style="1" customWidth="1"/>
    <col min="12277" max="12277" width="6.33203125" style="1" customWidth="1"/>
    <col min="12278" max="12278" width="0" style="1" hidden="1" customWidth="1"/>
    <col min="12279" max="12279" width="14.33203125" style="1" customWidth="1"/>
    <col min="12280" max="12280" width="7.5546875" style="1" customWidth="1"/>
    <col min="12281" max="12281" width="0" style="1" hidden="1" customWidth="1"/>
    <col min="12282" max="12283" width="14.33203125" style="1" customWidth="1"/>
    <col min="12284" max="12284" width="20.88671875" style="1" customWidth="1"/>
    <col min="12285" max="12285" width="14.44140625" style="1" customWidth="1"/>
    <col min="12286" max="12286" width="15" style="1" customWidth="1"/>
    <col min="12287" max="12287" width="2.6640625" style="1" customWidth="1"/>
    <col min="12288" max="12288" width="11.6640625" style="1" customWidth="1"/>
    <col min="12289" max="12289" width="11.5546875" style="1" customWidth="1"/>
    <col min="12290" max="12290" width="2.33203125" style="1" customWidth="1"/>
    <col min="12291" max="12291" width="41" style="1" customWidth="1"/>
    <col min="12292" max="12292" width="14.33203125" style="1" customWidth="1"/>
    <col min="12293" max="12294" width="11.5546875" style="1" customWidth="1"/>
    <col min="12295" max="12295" width="21.88671875" style="1" customWidth="1"/>
    <col min="12296" max="12487" width="11.44140625" style="1"/>
    <col min="12488" max="12488" width="21.88671875" style="1" customWidth="1"/>
    <col min="12489" max="12489" width="13.88671875" style="1" customWidth="1"/>
    <col min="12490" max="12490" width="38.6640625" style="1" customWidth="1"/>
    <col min="12491" max="12491" width="3" style="1" bestFit="1" customWidth="1"/>
    <col min="12492" max="12492" width="32.33203125" style="1" customWidth="1"/>
    <col min="12493" max="12493" width="46.33203125" style="1" customWidth="1"/>
    <col min="12494" max="12494" width="19" style="1" customWidth="1"/>
    <col min="12495" max="12495" width="0" style="1" hidden="1" customWidth="1"/>
    <col min="12496" max="12496" width="17.6640625" style="1" customWidth="1"/>
    <col min="12497" max="12497" width="0" style="1" hidden="1" customWidth="1"/>
    <col min="12498" max="12498" width="22.33203125" style="1" customWidth="1"/>
    <col min="12499" max="12499" width="5.33203125" style="1" customWidth="1"/>
    <col min="12500" max="12500" width="36.33203125" style="1" customWidth="1"/>
    <col min="12501" max="12501" width="5.6640625" style="1" customWidth="1"/>
    <col min="12502" max="12502" width="0" style="1" hidden="1" customWidth="1"/>
    <col min="12503" max="12503" width="20.6640625" style="1" customWidth="1"/>
    <col min="12504" max="12504" width="4.88671875" style="1" customWidth="1"/>
    <col min="12505" max="12505" width="0" style="1" hidden="1" customWidth="1"/>
    <col min="12506" max="12506" width="24.6640625" style="1" customWidth="1"/>
    <col min="12507" max="12507" width="12.33203125" style="1" customWidth="1"/>
    <col min="12508" max="12508" width="0" style="1" hidden="1" customWidth="1"/>
    <col min="12509" max="12509" width="3.44140625" style="1" customWidth="1"/>
    <col min="12510" max="12510" width="0" style="1" hidden="1" customWidth="1"/>
    <col min="12511" max="12511" width="17.6640625" style="1" customWidth="1"/>
    <col min="12512" max="12512" width="3.44140625" style="1" customWidth="1"/>
    <col min="12513" max="12513" width="0" style="1" hidden="1" customWidth="1"/>
    <col min="12514" max="12514" width="23.6640625" style="1" customWidth="1"/>
    <col min="12515" max="12515" width="10" style="1" customWidth="1"/>
    <col min="12516" max="12516" width="0" style="1" hidden="1" customWidth="1"/>
    <col min="12517" max="12518" width="14.6640625" style="1" customWidth="1"/>
    <col min="12519" max="12519" width="12.88671875" style="1" customWidth="1"/>
    <col min="12520" max="12520" width="3.33203125" style="1" customWidth="1"/>
    <col min="12521" max="12521" width="30.33203125" style="1" customWidth="1"/>
    <col min="12522" max="12522" width="5" style="1" customWidth="1"/>
    <col min="12523" max="12523" width="0" style="1" hidden="1" customWidth="1"/>
    <col min="12524" max="12524" width="14.33203125" style="1" customWidth="1"/>
    <col min="12525" max="12525" width="5.6640625" style="1" customWidth="1"/>
    <col min="12526" max="12526" width="0" style="1" hidden="1" customWidth="1"/>
    <col min="12527" max="12527" width="17.33203125" style="1" customWidth="1"/>
    <col min="12528" max="12528" width="12.6640625" style="1" customWidth="1"/>
    <col min="12529" max="12529" width="0" style="1" hidden="1" customWidth="1"/>
    <col min="12530" max="12530" width="5.33203125" style="1" customWidth="1"/>
    <col min="12531" max="12531" width="0" style="1" hidden="1" customWidth="1"/>
    <col min="12532" max="12532" width="17" style="1" customWidth="1"/>
    <col min="12533" max="12533" width="6.33203125" style="1" customWidth="1"/>
    <col min="12534" max="12534" width="0" style="1" hidden="1" customWidth="1"/>
    <col min="12535" max="12535" width="14.33203125" style="1" customWidth="1"/>
    <col min="12536" max="12536" width="7.5546875" style="1" customWidth="1"/>
    <col min="12537" max="12537" width="0" style="1" hidden="1" customWidth="1"/>
    <col min="12538" max="12539" width="14.33203125" style="1" customWidth="1"/>
    <col min="12540" max="12540" width="20.88671875" style="1" customWidth="1"/>
    <col min="12541" max="12541" width="14.44140625" style="1" customWidth="1"/>
    <col min="12542" max="12542" width="15" style="1" customWidth="1"/>
    <col min="12543" max="12543" width="2.6640625" style="1" customWidth="1"/>
    <col min="12544" max="12544" width="11.6640625" style="1" customWidth="1"/>
    <col min="12545" max="12545" width="11.5546875" style="1" customWidth="1"/>
    <col min="12546" max="12546" width="2.33203125" style="1" customWidth="1"/>
    <col min="12547" max="12547" width="41" style="1" customWidth="1"/>
    <col min="12548" max="12548" width="14.33203125" style="1" customWidth="1"/>
    <col min="12549" max="12550" width="11.5546875" style="1" customWidth="1"/>
    <col min="12551" max="12551" width="21.88671875" style="1" customWidth="1"/>
    <col min="12552" max="12743" width="11.44140625" style="1"/>
    <col min="12744" max="12744" width="21.88671875" style="1" customWidth="1"/>
    <col min="12745" max="12745" width="13.88671875" style="1" customWidth="1"/>
    <col min="12746" max="12746" width="38.6640625" style="1" customWidth="1"/>
    <col min="12747" max="12747" width="3" style="1" bestFit="1" customWidth="1"/>
    <col min="12748" max="12748" width="32.33203125" style="1" customWidth="1"/>
    <col min="12749" max="12749" width="46.33203125" style="1" customWidth="1"/>
    <col min="12750" max="12750" width="19" style="1" customWidth="1"/>
    <col min="12751" max="12751" width="0" style="1" hidden="1" customWidth="1"/>
    <col min="12752" max="12752" width="17.6640625" style="1" customWidth="1"/>
    <col min="12753" max="12753" width="0" style="1" hidden="1" customWidth="1"/>
    <col min="12754" max="12754" width="22.33203125" style="1" customWidth="1"/>
    <col min="12755" max="12755" width="5.33203125" style="1" customWidth="1"/>
    <col min="12756" max="12756" width="36.33203125" style="1" customWidth="1"/>
    <col min="12757" max="12757" width="5.6640625" style="1" customWidth="1"/>
    <col min="12758" max="12758" width="0" style="1" hidden="1" customWidth="1"/>
    <col min="12759" max="12759" width="20.6640625" style="1" customWidth="1"/>
    <col min="12760" max="12760" width="4.88671875" style="1" customWidth="1"/>
    <col min="12761" max="12761" width="0" style="1" hidden="1" customWidth="1"/>
    <col min="12762" max="12762" width="24.6640625" style="1" customWidth="1"/>
    <col min="12763" max="12763" width="12.33203125" style="1" customWidth="1"/>
    <col min="12764" max="12764" width="0" style="1" hidden="1" customWidth="1"/>
    <col min="12765" max="12765" width="3.44140625" style="1" customWidth="1"/>
    <col min="12766" max="12766" width="0" style="1" hidden="1" customWidth="1"/>
    <col min="12767" max="12767" width="17.6640625" style="1" customWidth="1"/>
    <col min="12768" max="12768" width="3.44140625" style="1" customWidth="1"/>
    <col min="12769" max="12769" width="0" style="1" hidden="1" customWidth="1"/>
    <col min="12770" max="12770" width="23.6640625" style="1" customWidth="1"/>
    <col min="12771" max="12771" width="10" style="1" customWidth="1"/>
    <col min="12772" max="12772" width="0" style="1" hidden="1" customWidth="1"/>
    <col min="12773" max="12774" width="14.6640625" style="1" customWidth="1"/>
    <col min="12775" max="12775" width="12.88671875" style="1" customWidth="1"/>
    <col min="12776" max="12776" width="3.33203125" style="1" customWidth="1"/>
    <col min="12777" max="12777" width="30.33203125" style="1" customWidth="1"/>
    <col min="12778" max="12778" width="5" style="1" customWidth="1"/>
    <col min="12779" max="12779" width="0" style="1" hidden="1" customWidth="1"/>
    <col min="12780" max="12780" width="14.33203125" style="1" customWidth="1"/>
    <col min="12781" max="12781" width="5.6640625" style="1" customWidth="1"/>
    <col min="12782" max="12782" width="0" style="1" hidden="1" customWidth="1"/>
    <col min="12783" max="12783" width="17.33203125" style="1" customWidth="1"/>
    <col min="12784" max="12784" width="12.6640625" style="1" customWidth="1"/>
    <col min="12785" max="12785" width="0" style="1" hidden="1" customWidth="1"/>
    <col min="12786" max="12786" width="5.33203125" style="1" customWidth="1"/>
    <col min="12787" max="12787" width="0" style="1" hidden="1" customWidth="1"/>
    <col min="12788" max="12788" width="17" style="1" customWidth="1"/>
    <col min="12789" max="12789" width="6.33203125" style="1" customWidth="1"/>
    <col min="12790" max="12790" width="0" style="1" hidden="1" customWidth="1"/>
    <col min="12791" max="12791" width="14.33203125" style="1" customWidth="1"/>
    <col min="12792" max="12792" width="7.5546875" style="1" customWidth="1"/>
    <col min="12793" max="12793" width="0" style="1" hidden="1" customWidth="1"/>
    <col min="12794" max="12795" width="14.33203125" style="1" customWidth="1"/>
    <col min="12796" max="12796" width="20.88671875" style="1" customWidth="1"/>
    <col min="12797" max="12797" width="14.44140625" style="1" customWidth="1"/>
    <col min="12798" max="12798" width="15" style="1" customWidth="1"/>
    <col min="12799" max="12799" width="2.6640625" style="1" customWidth="1"/>
    <col min="12800" max="12800" width="11.6640625" style="1" customWidth="1"/>
    <col min="12801" max="12801" width="11.5546875" style="1" customWidth="1"/>
    <col min="12802" max="12802" width="2.33203125" style="1" customWidth="1"/>
    <col min="12803" max="12803" width="41" style="1" customWidth="1"/>
    <col min="12804" max="12804" width="14.33203125" style="1" customWidth="1"/>
    <col min="12805" max="12806" width="11.5546875" style="1" customWidth="1"/>
    <col min="12807" max="12807" width="21.88671875" style="1" customWidth="1"/>
    <col min="12808" max="12999" width="11.44140625" style="1"/>
    <col min="13000" max="13000" width="21.88671875" style="1" customWidth="1"/>
    <col min="13001" max="13001" width="13.88671875" style="1" customWidth="1"/>
    <col min="13002" max="13002" width="38.6640625" style="1" customWidth="1"/>
    <col min="13003" max="13003" width="3" style="1" bestFit="1" customWidth="1"/>
    <col min="13004" max="13004" width="32.33203125" style="1" customWidth="1"/>
    <col min="13005" max="13005" width="46.33203125" style="1" customWidth="1"/>
    <col min="13006" max="13006" width="19" style="1" customWidth="1"/>
    <col min="13007" max="13007" width="0" style="1" hidden="1" customWidth="1"/>
    <col min="13008" max="13008" width="17.6640625" style="1" customWidth="1"/>
    <col min="13009" max="13009" width="0" style="1" hidden="1" customWidth="1"/>
    <col min="13010" max="13010" width="22.33203125" style="1" customWidth="1"/>
    <col min="13011" max="13011" width="5.33203125" style="1" customWidth="1"/>
    <col min="13012" max="13012" width="36.33203125" style="1" customWidth="1"/>
    <col min="13013" max="13013" width="5.6640625" style="1" customWidth="1"/>
    <col min="13014" max="13014" width="0" style="1" hidden="1" customWidth="1"/>
    <col min="13015" max="13015" width="20.6640625" style="1" customWidth="1"/>
    <col min="13016" max="13016" width="4.88671875" style="1" customWidth="1"/>
    <col min="13017" max="13017" width="0" style="1" hidden="1" customWidth="1"/>
    <col min="13018" max="13018" width="24.6640625" style="1" customWidth="1"/>
    <col min="13019" max="13019" width="12.33203125" style="1" customWidth="1"/>
    <col min="13020" max="13020" width="0" style="1" hidden="1" customWidth="1"/>
    <col min="13021" max="13021" width="3.44140625" style="1" customWidth="1"/>
    <col min="13022" max="13022" width="0" style="1" hidden="1" customWidth="1"/>
    <col min="13023" max="13023" width="17.6640625" style="1" customWidth="1"/>
    <col min="13024" max="13024" width="3.44140625" style="1" customWidth="1"/>
    <col min="13025" max="13025" width="0" style="1" hidden="1" customWidth="1"/>
    <col min="13026" max="13026" width="23.6640625" style="1" customWidth="1"/>
    <col min="13027" max="13027" width="10" style="1" customWidth="1"/>
    <col min="13028" max="13028" width="0" style="1" hidden="1" customWidth="1"/>
    <col min="13029" max="13030" width="14.6640625" style="1" customWidth="1"/>
    <col min="13031" max="13031" width="12.88671875" style="1" customWidth="1"/>
    <col min="13032" max="13032" width="3.33203125" style="1" customWidth="1"/>
    <col min="13033" max="13033" width="30.33203125" style="1" customWidth="1"/>
    <col min="13034" max="13034" width="5" style="1" customWidth="1"/>
    <col min="13035" max="13035" width="0" style="1" hidden="1" customWidth="1"/>
    <col min="13036" max="13036" width="14.33203125" style="1" customWidth="1"/>
    <col min="13037" max="13037" width="5.6640625" style="1" customWidth="1"/>
    <col min="13038" max="13038" width="0" style="1" hidden="1" customWidth="1"/>
    <col min="13039" max="13039" width="17.33203125" style="1" customWidth="1"/>
    <col min="13040" max="13040" width="12.6640625" style="1" customWidth="1"/>
    <col min="13041" max="13041" width="0" style="1" hidden="1" customWidth="1"/>
    <col min="13042" max="13042" width="5.33203125" style="1" customWidth="1"/>
    <col min="13043" max="13043" width="0" style="1" hidden="1" customWidth="1"/>
    <col min="13044" max="13044" width="17" style="1" customWidth="1"/>
    <col min="13045" max="13045" width="6.33203125" style="1" customWidth="1"/>
    <col min="13046" max="13046" width="0" style="1" hidden="1" customWidth="1"/>
    <col min="13047" max="13047" width="14.33203125" style="1" customWidth="1"/>
    <col min="13048" max="13048" width="7.5546875" style="1" customWidth="1"/>
    <col min="13049" max="13049" width="0" style="1" hidden="1" customWidth="1"/>
    <col min="13050" max="13051" width="14.33203125" style="1" customWidth="1"/>
    <col min="13052" max="13052" width="20.88671875" style="1" customWidth="1"/>
    <col min="13053" max="13053" width="14.44140625" style="1" customWidth="1"/>
    <col min="13054" max="13054" width="15" style="1" customWidth="1"/>
    <col min="13055" max="13055" width="2.6640625" style="1" customWidth="1"/>
    <col min="13056" max="13056" width="11.6640625" style="1" customWidth="1"/>
    <col min="13057" max="13057" width="11.5546875" style="1" customWidth="1"/>
    <col min="13058" max="13058" width="2.33203125" style="1" customWidth="1"/>
    <col min="13059" max="13059" width="41" style="1" customWidth="1"/>
    <col min="13060" max="13060" width="14.33203125" style="1" customWidth="1"/>
    <col min="13061" max="13062" width="11.5546875" style="1" customWidth="1"/>
    <col min="13063" max="13063" width="21.88671875" style="1" customWidth="1"/>
    <col min="13064" max="13255" width="11.44140625" style="1"/>
    <col min="13256" max="13256" width="21.88671875" style="1" customWidth="1"/>
    <col min="13257" max="13257" width="13.88671875" style="1" customWidth="1"/>
    <col min="13258" max="13258" width="38.6640625" style="1" customWidth="1"/>
    <col min="13259" max="13259" width="3" style="1" bestFit="1" customWidth="1"/>
    <col min="13260" max="13260" width="32.33203125" style="1" customWidth="1"/>
    <col min="13261" max="13261" width="46.33203125" style="1" customWidth="1"/>
    <col min="13262" max="13262" width="19" style="1" customWidth="1"/>
    <col min="13263" max="13263" width="0" style="1" hidden="1" customWidth="1"/>
    <col min="13264" max="13264" width="17.6640625" style="1" customWidth="1"/>
    <col min="13265" max="13265" width="0" style="1" hidden="1" customWidth="1"/>
    <col min="13266" max="13266" width="22.33203125" style="1" customWidth="1"/>
    <col min="13267" max="13267" width="5.33203125" style="1" customWidth="1"/>
    <col min="13268" max="13268" width="36.33203125" style="1" customWidth="1"/>
    <col min="13269" max="13269" width="5.6640625" style="1" customWidth="1"/>
    <col min="13270" max="13270" width="0" style="1" hidden="1" customWidth="1"/>
    <col min="13271" max="13271" width="20.6640625" style="1" customWidth="1"/>
    <col min="13272" max="13272" width="4.88671875" style="1" customWidth="1"/>
    <col min="13273" max="13273" width="0" style="1" hidden="1" customWidth="1"/>
    <col min="13274" max="13274" width="24.6640625" style="1" customWidth="1"/>
    <col min="13275" max="13275" width="12.33203125" style="1" customWidth="1"/>
    <col min="13276" max="13276" width="0" style="1" hidden="1" customWidth="1"/>
    <col min="13277" max="13277" width="3.44140625" style="1" customWidth="1"/>
    <col min="13278" max="13278" width="0" style="1" hidden="1" customWidth="1"/>
    <col min="13279" max="13279" width="17.6640625" style="1" customWidth="1"/>
    <col min="13280" max="13280" width="3.44140625" style="1" customWidth="1"/>
    <col min="13281" max="13281" width="0" style="1" hidden="1" customWidth="1"/>
    <col min="13282" max="13282" width="23.6640625" style="1" customWidth="1"/>
    <col min="13283" max="13283" width="10" style="1" customWidth="1"/>
    <col min="13284" max="13284" width="0" style="1" hidden="1" customWidth="1"/>
    <col min="13285" max="13286" width="14.6640625" style="1" customWidth="1"/>
    <col min="13287" max="13287" width="12.88671875" style="1" customWidth="1"/>
    <col min="13288" max="13288" width="3.33203125" style="1" customWidth="1"/>
    <col min="13289" max="13289" width="30.33203125" style="1" customWidth="1"/>
    <col min="13290" max="13290" width="5" style="1" customWidth="1"/>
    <col min="13291" max="13291" width="0" style="1" hidden="1" customWidth="1"/>
    <col min="13292" max="13292" width="14.33203125" style="1" customWidth="1"/>
    <col min="13293" max="13293" width="5.6640625" style="1" customWidth="1"/>
    <col min="13294" max="13294" width="0" style="1" hidden="1" customWidth="1"/>
    <col min="13295" max="13295" width="17.33203125" style="1" customWidth="1"/>
    <col min="13296" max="13296" width="12.6640625" style="1" customWidth="1"/>
    <col min="13297" max="13297" width="0" style="1" hidden="1" customWidth="1"/>
    <col min="13298" max="13298" width="5.33203125" style="1" customWidth="1"/>
    <col min="13299" max="13299" width="0" style="1" hidden="1" customWidth="1"/>
    <col min="13300" max="13300" width="17" style="1" customWidth="1"/>
    <col min="13301" max="13301" width="6.33203125" style="1" customWidth="1"/>
    <col min="13302" max="13302" width="0" style="1" hidden="1" customWidth="1"/>
    <col min="13303" max="13303" width="14.33203125" style="1" customWidth="1"/>
    <col min="13304" max="13304" width="7.5546875" style="1" customWidth="1"/>
    <col min="13305" max="13305" width="0" style="1" hidden="1" customWidth="1"/>
    <col min="13306" max="13307" width="14.33203125" style="1" customWidth="1"/>
    <col min="13308" max="13308" width="20.88671875" style="1" customWidth="1"/>
    <col min="13309" max="13309" width="14.44140625" style="1" customWidth="1"/>
    <col min="13310" max="13310" width="15" style="1" customWidth="1"/>
    <col min="13311" max="13311" width="2.6640625" style="1" customWidth="1"/>
    <col min="13312" max="13312" width="11.6640625" style="1" customWidth="1"/>
    <col min="13313" max="13313" width="11.5546875" style="1" customWidth="1"/>
    <col min="13314" max="13314" width="2.33203125" style="1" customWidth="1"/>
    <col min="13315" max="13315" width="41" style="1" customWidth="1"/>
    <col min="13316" max="13316" width="14.33203125" style="1" customWidth="1"/>
    <col min="13317" max="13318" width="11.5546875" style="1" customWidth="1"/>
    <col min="13319" max="13319" width="21.88671875" style="1" customWidth="1"/>
    <col min="13320" max="13511" width="11.44140625" style="1"/>
    <col min="13512" max="13512" width="21.88671875" style="1" customWidth="1"/>
    <col min="13513" max="13513" width="13.88671875" style="1" customWidth="1"/>
    <col min="13514" max="13514" width="38.6640625" style="1" customWidth="1"/>
    <col min="13515" max="13515" width="3" style="1" bestFit="1" customWidth="1"/>
    <col min="13516" max="13516" width="32.33203125" style="1" customWidth="1"/>
    <col min="13517" max="13517" width="46.33203125" style="1" customWidth="1"/>
    <col min="13518" max="13518" width="19" style="1" customWidth="1"/>
    <col min="13519" max="13519" width="0" style="1" hidden="1" customWidth="1"/>
    <col min="13520" max="13520" width="17.6640625" style="1" customWidth="1"/>
    <col min="13521" max="13521" width="0" style="1" hidden="1" customWidth="1"/>
    <col min="13522" max="13522" width="22.33203125" style="1" customWidth="1"/>
    <col min="13523" max="13523" width="5.33203125" style="1" customWidth="1"/>
    <col min="13524" max="13524" width="36.33203125" style="1" customWidth="1"/>
    <col min="13525" max="13525" width="5.6640625" style="1" customWidth="1"/>
    <col min="13526" max="13526" width="0" style="1" hidden="1" customWidth="1"/>
    <col min="13527" max="13527" width="20.6640625" style="1" customWidth="1"/>
    <col min="13528" max="13528" width="4.88671875" style="1" customWidth="1"/>
    <col min="13529" max="13529" width="0" style="1" hidden="1" customWidth="1"/>
    <col min="13530" max="13530" width="24.6640625" style="1" customWidth="1"/>
    <col min="13531" max="13531" width="12.33203125" style="1" customWidth="1"/>
    <col min="13532" max="13532" width="0" style="1" hidden="1" customWidth="1"/>
    <col min="13533" max="13533" width="3.44140625" style="1" customWidth="1"/>
    <col min="13534" max="13534" width="0" style="1" hidden="1" customWidth="1"/>
    <col min="13535" max="13535" width="17.6640625" style="1" customWidth="1"/>
    <col min="13536" max="13536" width="3.44140625" style="1" customWidth="1"/>
    <col min="13537" max="13537" width="0" style="1" hidden="1" customWidth="1"/>
    <col min="13538" max="13538" width="23.6640625" style="1" customWidth="1"/>
    <col min="13539" max="13539" width="10" style="1" customWidth="1"/>
    <col min="13540" max="13540" width="0" style="1" hidden="1" customWidth="1"/>
    <col min="13541" max="13542" width="14.6640625" style="1" customWidth="1"/>
    <col min="13543" max="13543" width="12.88671875" style="1" customWidth="1"/>
    <col min="13544" max="13544" width="3.33203125" style="1" customWidth="1"/>
    <col min="13545" max="13545" width="30.33203125" style="1" customWidth="1"/>
    <col min="13546" max="13546" width="5" style="1" customWidth="1"/>
    <col min="13547" max="13547" width="0" style="1" hidden="1" customWidth="1"/>
    <col min="13548" max="13548" width="14.33203125" style="1" customWidth="1"/>
    <col min="13549" max="13549" width="5.6640625" style="1" customWidth="1"/>
    <col min="13550" max="13550" width="0" style="1" hidden="1" customWidth="1"/>
    <col min="13551" max="13551" width="17.33203125" style="1" customWidth="1"/>
    <col min="13552" max="13552" width="12.6640625" style="1" customWidth="1"/>
    <col min="13553" max="13553" width="0" style="1" hidden="1" customWidth="1"/>
    <col min="13554" max="13554" width="5.33203125" style="1" customWidth="1"/>
    <col min="13555" max="13555" width="0" style="1" hidden="1" customWidth="1"/>
    <col min="13556" max="13556" width="17" style="1" customWidth="1"/>
    <col min="13557" max="13557" width="6.33203125" style="1" customWidth="1"/>
    <col min="13558" max="13558" width="0" style="1" hidden="1" customWidth="1"/>
    <col min="13559" max="13559" width="14.33203125" style="1" customWidth="1"/>
    <col min="13560" max="13560" width="7.5546875" style="1" customWidth="1"/>
    <col min="13561" max="13561" width="0" style="1" hidden="1" customWidth="1"/>
    <col min="13562" max="13563" width="14.33203125" style="1" customWidth="1"/>
    <col min="13564" max="13564" width="20.88671875" style="1" customWidth="1"/>
    <col min="13565" max="13565" width="14.44140625" style="1" customWidth="1"/>
    <col min="13566" max="13566" width="15" style="1" customWidth="1"/>
    <col min="13567" max="13567" width="2.6640625" style="1" customWidth="1"/>
    <col min="13568" max="13568" width="11.6640625" style="1" customWidth="1"/>
    <col min="13569" max="13569" width="11.5546875" style="1" customWidth="1"/>
    <col min="13570" max="13570" width="2.33203125" style="1" customWidth="1"/>
    <col min="13571" max="13571" width="41" style="1" customWidth="1"/>
    <col min="13572" max="13572" width="14.33203125" style="1" customWidth="1"/>
    <col min="13573" max="13574" width="11.5546875" style="1" customWidth="1"/>
    <col min="13575" max="13575" width="21.88671875" style="1" customWidth="1"/>
    <col min="13576" max="13767" width="11.44140625" style="1"/>
    <col min="13768" max="13768" width="21.88671875" style="1" customWidth="1"/>
    <col min="13769" max="13769" width="13.88671875" style="1" customWidth="1"/>
    <col min="13770" max="13770" width="38.6640625" style="1" customWidth="1"/>
    <col min="13771" max="13771" width="3" style="1" bestFit="1" customWidth="1"/>
    <col min="13772" max="13772" width="32.33203125" style="1" customWidth="1"/>
    <col min="13773" max="13773" width="46.33203125" style="1" customWidth="1"/>
    <col min="13774" max="13774" width="19" style="1" customWidth="1"/>
    <col min="13775" max="13775" width="0" style="1" hidden="1" customWidth="1"/>
    <col min="13776" max="13776" width="17.6640625" style="1" customWidth="1"/>
    <col min="13777" max="13777" width="0" style="1" hidden="1" customWidth="1"/>
    <col min="13778" max="13778" width="22.33203125" style="1" customWidth="1"/>
    <col min="13779" max="13779" width="5.33203125" style="1" customWidth="1"/>
    <col min="13780" max="13780" width="36.33203125" style="1" customWidth="1"/>
    <col min="13781" max="13781" width="5.6640625" style="1" customWidth="1"/>
    <col min="13782" max="13782" width="0" style="1" hidden="1" customWidth="1"/>
    <col min="13783" max="13783" width="20.6640625" style="1" customWidth="1"/>
    <col min="13784" max="13784" width="4.88671875" style="1" customWidth="1"/>
    <col min="13785" max="13785" width="0" style="1" hidden="1" customWidth="1"/>
    <col min="13786" max="13786" width="24.6640625" style="1" customWidth="1"/>
    <col min="13787" max="13787" width="12.33203125" style="1" customWidth="1"/>
    <col min="13788" max="13788" width="0" style="1" hidden="1" customWidth="1"/>
    <col min="13789" max="13789" width="3.44140625" style="1" customWidth="1"/>
    <col min="13790" max="13790" width="0" style="1" hidden="1" customWidth="1"/>
    <col min="13791" max="13791" width="17.6640625" style="1" customWidth="1"/>
    <col min="13792" max="13792" width="3.44140625" style="1" customWidth="1"/>
    <col min="13793" max="13793" width="0" style="1" hidden="1" customWidth="1"/>
    <col min="13794" max="13794" width="23.6640625" style="1" customWidth="1"/>
    <col min="13795" max="13795" width="10" style="1" customWidth="1"/>
    <col min="13796" max="13796" width="0" style="1" hidden="1" customWidth="1"/>
    <col min="13797" max="13798" width="14.6640625" style="1" customWidth="1"/>
    <col min="13799" max="13799" width="12.88671875" style="1" customWidth="1"/>
    <col min="13800" max="13800" width="3.33203125" style="1" customWidth="1"/>
    <col min="13801" max="13801" width="30.33203125" style="1" customWidth="1"/>
    <col min="13802" max="13802" width="5" style="1" customWidth="1"/>
    <col min="13803" max="13803" width="0" style="1" hidden="1" customWidth="1"/>
    <col min="13804" max="13804" width="14.33203125" style="1" customWidth="1"/>
    <col min="13805" max="13805" width="5.6640625" style="1" customWidth="1"/>
    <col min="13806" max="13806" width="0" style="1" hidden="1" customWidth="1"/>
    <col min="13807" max="13807" width="17.33203125" style="1" customWidth="1"/>
    <col min="13808" max="13808" width="12.6640625" style="1" customWidth="1"/>
    <col min="13809" max="13809" width="0" style="1" hidden="1" customWidth="1"/>
    <col min="13810" max="13810" width="5.33203125" style="1" customWidth="1"/>
    <col min="13811" max="13811" width="0" style="1" hidden="1" customWidth="1"/>
    <col min="13812" max="13812" width="17" style="1" customWidth="1"/>
    <col min="13813" max="13813" width="6.33203125" style="1" customWidth="1"/>
    <col min="13814" max="13814" width="0" style="1" hidden="1" customWidth="1"/>
    <col min="13815" max="13815" width="14.33203125" style="1" customWidth="1"/>
    <col min="13816" max="13816" width="7.5546875" style="1" customWidth="1"/>
    <col min="13817" max="13817" width="0" style="1" hidden="1" customWidth="1"/>
    <col min="13818" max="13819" width="14.33203125" style="1" customWidth="1"/>
    <col min="13820" max="13820" width="20.88671875" style="1" customWidth="1"/>
    <col min="13821" max="13821" width="14.44140625" style="1" customWidth="1"/>
    <col min="13822" max="13822" width="15" style="1" customWidth="1"/>
    <col min="13823" max="13823" width="2.6640625" style="1" customWidth="1"/>
    <col min="13824" max="13824" width="11.6640625" style="1" customWidth="1"/>
    <col min="13825" max="13825" width="11.5546875" style="1" customWidth="1"/>
    <col min="13826" max="13826" width="2.33203125" style="1" customWidth="1"/>
    <col min="13827" max="13827" width="41" style="1" customWidth="1"/>
    <col min="13828" max="13828" width="14.33203125" style="1" customWidth="1"/>
    <col min="13829" max="13830" width="11.5546875" style="1" customWidth="1"/>
    <col min="13831" max="13831" width="21.88671875" style="1" customWidth="1"/>
    <col min="13832" max="14023" width="11.44140625" style="1"/>
    <col min="14024" max="14024" width="21.88671875" style="1" customWidth="1"/>
    <col min="14025" max="14025" width="13.88671875" style="1" customWidth="1"/>
    <col min="14026" max="14026" width="38.6640625" style="1" customWidth="1"/>
    <col min="14027" max="14027" width="3" style="1" bestFit="1" customWidth="1"/>
    <col min="14028" max="14028" width="32.33203125" style="1" customWidth="1"/>
    <col min="14029" max="14029" width="46.33203125" style="1" customWidth="1"/>
    <col min="14030" max="14030" width="19" style="1" customWidth="1"/>
    <col min="14031" max="14031" width="0" style="1" hidden="1" customWidth="1"/>
    <col min="14032" max="14032" width="17.6640625" style="1" customWidth="1"/>
    <col min="14033" max="14033" width="0" style="1" hidden="1" customWidth="1"/>
    <col min="14034" max="14034" width="22.33203125" style="1" customWidth="1"/>
    <col min="14035" max="14035" width="5.33203125" style="1" customWidth="1"/>
    <col min="14036" max="14036" width="36.33203125" style="1" customWidth="1"/>
    <col min="14037" max="14037" width="5.6640625" style="1" customWidth="1"/>
    <col min="14038" max="14038" width="0" style="1" hidden="1" customWidth="1"/>
    <col min="14039" max="14039" width="20.6640625" style="1" customWidth="1"/>
    <col min="14040" max="14040" width="4.88671875" style="1" customWidth="1"/>
    <col min="14041" max="14041" width="0" style="1" hidden="1" customWidth="1"/>
    <col min="14042" max="14042" width="24.6640625" style="1" customWidth="1"/>
    <col min="14043" max="14043" width="12.33203125" style="1" customWidth="1"/>
    <col min="14044" max="14044" width="0" style="1" hidden="1" customWidth="1"/>
    <col min="14045" max="14045" width="3.44140625" style="1" customWidth="1"/>
    <col min="14046" max="14046" width="0" style="1" hidden="1" customWidth="1"/>
    <col min="14047" max="14047" width="17.6640625" style="1" customWidth="1"/>
    <col min="14048" max="14048" width="3.44140625" style="1" customWidth="1"/>
    <col min="14049" max="14049" width="0" style="1" hidden="1" customWidth="1"/>
    <col min="14050" max="14050" width="23.6640625" style="1" customWidth="1"/>
    <col min="14051" max="14051" width="10" style="1" customWidth="1"/>
    <col min="14052" max="14052" width="0" style="1" hidden="1" customWidth="1"/>
    <col min="14053" max="14054" width="14.6640625" style="1" customWidth="1"/>
    <col min="14055" max="14055" width="12.88671875" style="1" customWidth="1"/>
    <col min="14056" max="14056" width="3.33203125" style="1" customWidth="1"/>
    <col min="14057" max="14057" width="30.33203125" style="1" customWidth="1"/>
    <col min="14058" max="14058" width="5" style="1" customWidth="1"/>
    <col min="14059" max="14059" width="0" style="1" hidden="1" customWidth="1"/>
    <col min="14060" max="14060" width="14.33203125" style="1" customWidth="1"/>
    <col min="14061" max="14061" width="5.6640625" style="1" customWidth="1"/>
    <col min="14062" max="14062" width="0" style="1" hidden="1" customWidth="1"/>
    <col min="14063" max="14063" width="17.33203125" style="1" customWidth="1"/>
    <col min="14064" max="14064" width="12.6640625" style="1" customWidth="1"/>
    <col min="14065" max="14065" width="0" style="1" hidden="1" customWidth="1"/>
    <col min="14066" max="14066" width="5.33203125" style="1" customWidth="1"/>
    <col min="14067" max="14067" width="0" style="1" hidden="1" customWidth="1"/>
    <col min="14068" max="14068" width="17" style="1" customWidth="1"/>
    <col min="14069" max="14069" width="6.33203125" style="1" customWidth="1"/>
    <col min="14070" max="14070" width="0" style="1" hidden="1" customWidth="1"/>
    <col min="14071" max="14071" width="14.33203125" style="1" customWidth="1"/>
    <col min="14072" max="14072" width="7.5546875" style="1" customWidth="1"/>
    <col min="14073" max="14073" width="0" style="1" hidden="1" customWidth="1"/>
    <col min="14074" max="14075" width="14.33203125" style="1" customWidth="1"/>
    <col min="14076" max="14076" width="20.88671875" style="1" customWidth="1"/>
    <col min="14077" max="14077" width="14.44140625" style="1" customWidth="1"/>
    <col min="14078" max="14078" width="15" style="1" customWidth="1"/>
    <col min="14079" max="14079" width="2.6640625" style="1" customWidth="1"/>
    <col min="14080" max="14080" width="11.6640625" style="1" customWidth="1"/>
    <col min="14081" max="14081" width="11.5546875" style="1" customWidth="1"/>
    <col min="14082" max="14082" width="2.33203125" style="1" customWidth="1"/>
    <col min="14083" max="14083" width="41" style="1" customWidth="1"/>
    <col min="14084" max="14084" width="14.33203125" style="1" customWidth="1"/>
    <col min="14085" max="14086" width="11.5546875" style="1" customWidth="1"/>
    <col min="14087" max="14087" width="21.88671875" style="1" customWidth="1"/>
    <col min="14088" max="14279" width="11.44140625" style="1"/>
    <col min="14280" max="14280" width="21.88671875" style="1" customWidth="1"/>
    <col min="14281" max="14281" width="13.88671875" style="1" customWidth="1"/>
    <col min="14282" max="14282" width="38.6640625" style="1" customWidth="1"/>
    <col min="14283" max="14283" width="3" style="1" bestFit="1" customWidth="1"/>
    <col min="14284" max="14284" width="32.33203125" style="1" customWidth="1"/>
    <col min="14285" max="14285" width="46.33203125" style="1" customWidth="1"/>
    <col min="14286" max="14286" width="19" style="1" customWidth="1"/>
    <col min="14287" max="14287" width="0" style="1" hidden="1" customWidth="1"/>
    <col min="14288" max="14288" width="17.6640625" style="1" customWidth="1"/>
    <col min="14289" max="14289" width="0" style="1" hidden="1" customWidth="1"/>
    <col min="14290" max="14290" width="22.33203125" style="1" customWidth="1"/>
    <col min="14291" max="14291" width="5.33203125" style="1" customWidth="1"/>
    <col min="14292" max="14292" width="36.33203125" style="1" customWidth="1"/>
    <col min="14293" max="14293" width="5.6640625" style="1" customWidth="1"/>
    <col min="14294" max="14294" width="0" style="1" hidden="1" customWidth="1"/>
    <col min="14295" max="14295" width="20.6640625" style="1" customWidth="1"/>
    <col min="14296" max="14296" width="4.88671875" style="1" customWidth="1"/>
    <col min="14297" max="14297" width="0" style="1" hidden="1" customWidth="1"/>
    <col min="14298" max="14298" width="24.6640625" style="1" customWidth="1"/>
    <col min="14299" max="14299" width="12.33203125" style="1" customWidth="1"/>
    <col min="14300" max="14300" width="0" style="1" hidden="1" customWidth="1"/>
    <col min="14301" max="14301" width="3.44140625" style="1" customWidth="1"/>
    <col min="14302" max="14302" width="0" style="1" hidden="1" customWidth="1"/>
    <col min="14303" max="14303" width="17.6640625" style="1" customWidth="1"/>
    <col min="14304" max="14304" width="3.44140625" style="1" customWidth="1"/>
    <col min="14305" max="14305" width="0" style="1" hidden="1" customWidth="1"/>
    <col min="14306" max="14306" width="23.6640625" style="1" customWidth="1"/>
    <col min="14307" max="14307" width="10" style="1" customWidth="1"/>
    <col min="14308" max="14308" width="0" style="1" hidden="1" customWidth="1"/>
    <col min="14309" max="14310" width="14.6640625" style="1" customWidth="1"/>
    <col min="14311" max="14311" width="12.88671875" style="1" customWidth="1"/>
    <col min="14312" max="14312" width="3.33203125" style="1" customWidth="1"/>
    <col min="14313" max="14313" width="30.33203125" style="1" customWidth="1"/>
    <col min="14314" max="14314" width="5" style="1" customWidth="1"/>
    <col min="14315" max="14315" width="0" style="1" hidden="1" customWidth="1"/>
    <col min="14316" max="14316" width="14.33203125" style="1" customWidth="1"/>
    <col min="14317" max="14317" width="5.6640625" style="1" customWidth="1"/>
    <col min="14318" max="14318" width="0" style="1" hidden="1" customWidth="1"/>
    <col min="14319" max="14319" width="17.33203125" style="1" customWidth="1"/>
    <col min="14320" max="14320" width="12.6640625" style="1" customWidth="1"/>
    <col min="14321" max="14321" width="0" style="1" hidden="1" customWidth="1"/>
    <col min="14322" max="14322" width="5.33203125" style="1" customWidth="1"/>
    <col min="14323" max="14323" width="0" style="1" hidden="1" customWidth="1"/>
    <col min="14324" max="14324" width="17" style="1" customWidth="1"/>
    <col min="14325" max="14325" width="6.33203125" style="1" customWidth="1"/>
    <col min="14326" max="14326" width="0" style="1" hidden="1" customWidth="1"/>
    <col min="14327" max="14327" width="14.33203125" style="1" customWidth="1"/>
    <col min="14328" max="14328" width="7.5546875" style="1" customWidth="1"/>
    <col min="14329" max="14329" width="0" style="1" hidden="1" customWidth="1"/>
    <col min="14330" max="14331" width="14.33203125" style="1" customWidth="1"/>
    <col min="14332" max="14332" width="20.88671875" style="1" customWidth="1"/>
    <col min="14333" max="14333" width="14.44140625" style="1" customWidth="1"/>
    <col min="14334" max="14334" width="15" style="1" customWidth="1"/>
    <col min="14335" max="14335" width="2.6640625" style="1" customWidth="1"/>
    <col min="14336" max="14336" width="11.6640625" style="1" customWidth="1"/>
    <col min="14337" max="14337" width="11.5546875" style="1" customWidth="1"/>
    <col min="14338" max="14338" width="2.33203125" style="1" customWidth="1"/>
    <col min="14339" max="14339" width="41" style="1" customWidth="1"/>
    <col min="14340" max="14340" width="14.33203125" style="1" customWidth="1"/>
    <col min="14341" max="14342" width="11.5546875" style="1" customWidth="1"/>
    <col min="14343" max="14343" width="21.88671875" style="1" customWidth="1"/>
    <col min="14344" max="14535" width="11.44140625" style="1"/>
    <col min="14536" max="14536" width="21.88671875" style="1" customWidth="1"/>
    <col min="14537" max="14537" width="13.88671875" style="1" customWidth="1"/>
    <col min="14538" max="14538" width="38.6640625" style="1" customWidth="1"/>
    <col min="14539" max="14539" width="3" style="1" bestFit="1" customWidth="1"/>
    <col min="14540" max="14540" width="32.33203125" style="1" customWidth="1"/>
    <col min="14541" max="14541" width="46.33203125" style="1" customWidth="1"/>
    <col min="14542" max="14542" width="19" style="1" customWidth="1"/>
    <col min="14543" max="14543" width="0" style="1" hidden="1" customWidth="1"/>
    <col min="14544" max="14544" width="17.6640625" style="1" customWidth="1"/>
    <col min="14545" max="14545" width="0" style="1" hidden="1" customWidth="1"/>
    <col min="14546" max="14546" width="22.33203125" style="1" customWidth="1"/>
    <col min="14547" max="14547" width="5.33203125" style="1" customWidth="1"/>
    <col min="14548" max="14548" width="36.33203125" style="1" customWidth="1"/>
    <col min="14549" max="14549" width="5.6640625" style="1" customWidth="1"/>
    <col min="14550" max="14550" width="0" style="1" hidden="1" customWidth="1"/>
    <col min="14551" max="14551" width="20.6640625" style="1" customWidth="1"/>
    <col min="14552" max="14552" width="4.88671875" style="1" customWidth="1"/>
    <col min="14553" max="14553" width="0" style="1" hidden="1" customWidth="1"/>
    <col min="14554" max="14554" width="24.6640625" style="1" customWidth="1"/>
    <col min="14555" max="14555" width="12.33203125" style="1" customWidth="1"/>
    <col min="14556" max="14556" width="0" style="1" hidden="1" customWidth="1"/>
    <col min="14557" max="14557" width="3.44140625" style="1" customWidth="1"/>
    <col min="14558" max="14558" width="0" style="1" hidden="1" customWidth="1"/>
    <col min="14559" max="14559" width="17.6640625" style="1" customWidth="1"/>
    <col min="14560" max="14560" width="3.44140625" style="1" customWidth="1"/>
    <col min="14561" max="14561" width="0" style="1" hidden="1" customWidth="1"/>
    <col min="14562" max="14562" width="23.6640625" style="1" customWidth="1"/>
    <col min="14563" max="14563" width="10" style="1" customWidth="1"/>
    <col min="14564" max="14564" width="0" style="1" hidden="1" customWidth="1"/>
    <col min="14565" max="14566" width="14.6640625" style="1" customWidth="1"/>
    <col min="14567" max="14567" width="12.88671875" style="1" customWidth="1"/>
    <col min="14568" max="14568" width="3.33203125" style="1" customWidth="1"/>
    <col min="14569" max="14569" width="30.33203125" style="1" customWidth="1"/>
    <col min="14570" max="14570" width="5" style="1" customWidth="1"/>
    <col min="14571" max="14571" width="0" style="1" hidden="1" customWidth="1"/>
    <col min="14572" max="14572" width="14.33203125" style="1" customWidth="1"/>
    <col min="14573" max="14573" width="5.6640625" style="1" customWidth="1"/>
    <col min="14574" max="14574" width="0" style="1" hidden="1" customWidth="1"/>
    <col min="14575" max="14575" width="17.33203125" style="1" customWidth="1"/>
    <col min="14576" max="14576" width="12.6640625" style="1" customWidth="1"/>
    <col min="14577" max="14577" width="0" style="1" hidden="1" customWidth="1"/>
    <col min="14578" max="14578" width="5.33203125" style="1" customWidth="1"/>
    <col min="14579" max="14579" width="0" style="1" hidden="1" customWidth="1"/>
    <col min="14580" max="14580" width="17" style="1" customWidth="1"/>
    <col min="14581" max="14581" width="6.33203125" style="1" customWidth="1"/>
    <col min="14582" max="14582" width="0" style="1" hidden="1" customWidth="1"/>
    <col min="14583" max="14583" width="14.33203125" style="1" customWidth="1"/>
    <col min="14584" max="14584" width="7.5546875" style="1" customWidth="1"/>
    <col min="14585" max="14585" width="0" style="1" hidden="1" customWidth="1"/>
    <col min="14586" max="14587" width="14.33203125" style="1" customWidth="1"/>
    <col min="14588" max="14588" width="20.88671875" style="1" customWidth="1"/>
    <col min="14589" max="14589" width="14.44140625" style="1" customWidth="1"/>
    <col min="14590" max="14590" width="15" style="1" customWidth="1"/>
    <col min="14591" max="14591" width="2.6640625" style="1" customWidth="1"/>
    <col min="14592" max="14592" width="11.6640625" style="1" customWidth="1"/>
    <col min="14593" max="14593" width="11.5546875" style="1" customWidth="1"/>
    <col min="14594" max="14594" width="2.33203125" style="1" customWidth="1"/>
    <col min="14595" max="14595" width="41" style="1" customWidth="1"/>
    <col min="14596" max="14596" width="14.33203125" style="1" customWidth="1"/>
    <col min="14597" max="14598" width="11.5546875" style="1" customWidth="1"/>
    <col min="14599" max="14599" width="21.88671875" style="1" customWidth="1"/>
    <col min="14600" max="14791" width="11.44140625" style="1"/>
    <col min="14792" max="14792" width="21.88671875" style="1" customWidth="1"/>
    <col min="14793" max="14793" width="13.88671875" style="1" customWidth="1"/>
    <col min="14794" max="14794" width="38.6640625" style="1" customWidth="1"/>
    <col min="14795" max="14795" width="3" style="1" bestFit="1" customWidth="1"/>
    <col min="14796" max="14796" width="32.33203125" style="1" customWidth="1"/>
    <col min="14797" max="14797" width="46.33203125" style="1" customWidth="1"/>
    <col min="14798" max="14798" width="19" style="1" customWidth="1"/>
    <col min="14799" max="14799" width="0" style="1" hidden="1" customWidth="1"/>
    <col min="14800" max="14800" width="17.6640625" style="1" customWidth="1"/>
    <col min="14801" max="14801" width="0" style="1" hidden="1" customWidth="1"/>
    <col min="14802" max="14802" width="22.33203125" style="1" customWidth="1"/>
    <col min="14803" max="14803" width="5.33203125" style="1" customWidth="1"/>
    <col min="14804" max="14804" width="36.33203125" style="1" customWidth="1"/>
    <col min="14805" max="14805" width="5.6640625" style="1" customWidth="1"/>
    <col min="14806" max="14806" width="0" style="1" hidden="1" customWidth="1"/>
    <col min="14807" max="14807" width="20.6640625" style="1" customWidth="1"/>
    <col min="14808" max="14808" width="4.88671875" style="1" customWidth="1"/>
    <col min="14809" max="14809" width="0" style="1" hidden="1" customWidth="1"/>
    <col min="14810" max="14810" width="24.6640625" style="1" customWidth="1"/>
    <col min="14811" max="14811" width="12.33203125" style="1" customWidth="1"/>
    <col min="14812" max="14812" width="0" style="1" hidden="1" customWidth="1"/>
    <col min="14813" max="14813" width="3.44140625" style="1" customWidth="1"/>
    <col min="14814" max="14814" width="0" style="1" hidden="1" customWidth="1"/>
    <col min="14815" max="14815" width="17.6640625" style="1" customWidth="1"/>
    <col min="14816" max="14816" width="3.44140625" style="1" customWidth="1"/>
    <col min="14817" max="14817" width="0" style="1" hidden="1" customWidth="1"/>
    <col min="14818" max="14818" width="23.6640625" style="1" customWidth="1"/>
    <col min="14819" max="14819" width="10" style="1" customWidth="1"/>
    <col min="14820" max="14820" width="0" style="1" hidden="1" customWidth="1"/>
    <col min="14821" max="14822" width="14.6640625" style="1" customWidth="1"/>
    <col min="14823" max="14823" width="12.88671875" style="1" customWidth="1"/>
    <col min="14824" max="14824" width="3.33203125" style="1" customWidth="1"/>
    <col min="14825" max="14825" width="30.33203125" style="1" customWidth="1"/>
    <col min="14826" max="14826" width="5" style="1" customWidth="1"/>
    <col min="14827" max="14827" width="0" style="1" hidden="1" customWidth="1"/>
    <col min="14828" max="14828" width="14.33203125" style="1" customWidth="1"/>
    <col min="14829" max="14829" width="5.6640625" style="1" customWidth="1"/>
    <col min="14830" max="14830" width="0" style="1" hidden="1" customWidth="1"/>
    <col min="14831" max="14831" width="17.33203125" style="1" customWidth="1"/>
    <col min="14832" max="14832" width="12.6640625" style="1" customWidth="1"/>
    <col min="14833" max="14833" width="0" style="1" hidden="1" customWidth="1"/>
    <col min="14834" max="14834" width="5.33203125" style="1" customWidth="1"/>
    <col min="14835" max="14835" width="0" style="1" hidden="1" customWidth="1"/>
    <col min="14836" max="14836" width="17" style="1" customWidth="1"/>
    <col min="14837" max="14837" width="6.33203125" style="1" customWidth="1"/>
    <col min="14838" max="14838" width="0" style="1" hidden="1" customWidth="1"/>
    <col min="14839" max="14839" width="14.33203125" style="1" customWidth="1"/>
    <col min="14840" max="14840" width="7.5546875" style="1" customWidth="1"/>
    <col min="14841" max="14841" width="0" style="1" hidden="1" customWidth="1"/>
    <col min="14842" max="14843" width="14.33203125" style="1" customWidth="1"/>
    <col min="14844" max="14844" width="20.88671875" style="1" customWidth="1"/>
    <col min="14845" max="14845" width="14.44140625" style="1" customWidth="1"/>
    <col min="14846" max="14846" width="15" style="1" customWidth="1"/>
    <col min="14847" max="14847" width="2.6640625" style="1" customWidth="1"/>
    <col min="14848" max="14848" width="11.6640625" style="1" customWidth="1"/>
    <col min="14849" max="14849" width="11.5546875" style="1" customWidth="1"/>
    <col min="14850" max="14850" width="2.33203125" style="1" customWidth="1"/>
    <col min="14851" max="14851" width="41" style="1" customWidth="1"/>
    <col min="14852" max="14852" width="14.33203125" style="1" customWidth="1"/>
    <col min="14853" max="14854" width="11.5546875" style="1" customWidth="1"/>
    <col min="14855" max="14855" width="21.88671875" style="1" customWidth="1"/>
    <col min="14856" max="15047" width="11.44140625" style="1"/>
    <col min="15048" max="15048" width="21.88671875" style="1" customWidth="1"/>
    <col min="15049" max="15049" width="13.88671875" style="1" customWidth="1"/>
    <col min="15050" max="15050" width="38.6640625" style="1" customWidth="1"/>
    <col min="15051" max="15051" width="3" style="1" bestFit="1" customWidth="1"/>
    <col min="15052" max="15052" width="32.33203125" style="1" customWidth="1"/>
    <col min="15053" max="15053" width="46.33203125" style="1" customWidth="1"/>
    <col min="15054" max="15054" width="19" style="1" customWidth="1"/>
    <col min="15055" max="15055" width="0" style="1" hidden="1" customWidth="1"/>
    <col min="15056" max="15056" width="17.6640625" style="1" customWidth="1"/>
    <col min="15057" max="15057" width="0" style="1" hidden="1" customWidth="1"/>
    <col min="15058" max="15058" width="22.33203125" style="1" customWidth="1"/>
    <col min="15059" max="15059" width="5.33203125" style="1" customWidth="1"/>
    <col min="15060" max="15060" width="36.33203125" style="1" customWidth="1"/>
    <col min="15061" max="15061" width="5.6640625" style="1" customWidth="1"/>
    <col min="15062" max="15062" width="0" style="1" hidden="1" customWidth="1"/>
    <col min="15063" max="15063" width="20.6640625" style="1" customWidth="1"/>
    <col min="15064" max="15064" width="4.88671875" style="1" customWidth="1"/>
    <col min="15065" max="15065" width="0" style="1" hidden="1" customWidth="1"/>
    <col min="15066" max="15066" width="24.6640625" style="1" customWidth="1"/>
    <col min="15067" max="15067" width="12.33203125" style="1" customWidth="1"/>
    <col min="15068" max="15068" width="0" style="1" hidden="1" customWidth="1"/>
    <col min="15069" max="15069" width="3.44140625" style="1" customWidth="1"/>
    <col min="15070" max="15070" width="0" style="1" hidden="1" customWidth="1"/>
    <col min="15071" max="15071" width="17.6640625" style="1" customWidth="1"/>
    <col min="15072" max="15072" width="3.44140625" style="1" customWidth="1"/>
    <col min="15073" max="15073" width="0" style="1" hidden="1" customWidth="1"/>
    <col min="15074" max="15074" width="23.6640625" style="1" customWidth="1"/>
    <col min="15075" max="15075" width="10" style="1" customWidth="1"/>
    <col min="15076" max="15076" width="0" style="1" hidden="1" customWidth="1"/>
    <col min="15077" max="15078" width="14.6640625" style="1" customWidth="1"/>
    <col min="15079" max="15079" width="12.88671875" style="1" customWidth="1"/>
    <col min="15080" max="15080" width="3.33203125" style="1" customWidth="1"/>
    <col min="15081" max="15081" width="30.33203125" style="1" customWidth="1"/>
    <col min="15082" max="15082" width="5" style="1" customWidth="1"/>
    <col min="15083" max="15083" width="0" style="1" hidden="1" customWidth="1"/>
    <col min="15084" max="15084" width="14.33203125" style="1" customWidth="1"/>
    <col min="15085" max="15085" width="5.6640625" style="1" customWidth="1"/>
    <col min="15086" max="15086" width="0" style="1" hidden="1" customWidth="1"/>
    <col min="15087" max="15087" width="17.33203125" style="1" customWidth="1"/>
    <col min="15088" max="15088" width="12.6640625" style="1" customWidth="1"/>
    <col min="15089" max="15089" width="0" style="1" hidden="1" customWidth="1"/>
    <col min="15090" max="15090" width="5.33203125" style="1" customWidth="1"/>
    <col min="15091" max="15091" width="0" style="1" hidden="1" customWidth="1"/>
    <col min="15092" max="15092" width="17" style="1" customWidth="1"/>
    <col min="15093" max="15093" width="6.33203125" style="1" customWidth="1"/>
    <col min="15094" max="15094" width="0" style="1" hidden="1" customWidth="1"/>
    <col min="15095" max="15095" width="14.33203125" style="1" customWidth="1"/>
    <col min="15096" max="15096" width="7.5546875" style="1" customWidth="1"/>
    <col min="15097" max="15097" width="0" style="1" hidden="1" customWidth="1"/>
    <col min="15098" max="15099" width="14.33203125" style="1" customWidth="1"/>
    <col min="15100" max="15100" width="20.88671875" style="1" customWidth="1"/>
    <col min="15101" max="15101" width="14.44140625" style="1" customWidth="1"/>
    <col min="15102" max="15102" width="15" style="1" customWidth="1"/>
    <col min="15103" max="15103" width="2.6640625" style="1" customWidth="1"/>
    <col min="15104" max="15104" width="11.6640625" style="1" customWidth="1"/>
    <col min="15105" max="15105" width="11.5546875" style="1" customWidth="1"/>
    <col min="15106" max="15106" width="2.33203125" style="1" customWidth="1"/>
    <col min="15107" max="15107" width="41" style="1" customWidth="1"/>
    <col min="15108" max="15108" width="14.33203125" style="1" customWidth="1"/>
    <col min="15109" max="15110" width="11.5546875" style="1" customWidth="1"/>
    <col min="15111" max="15111" width="21.88671875" style="1" customWidth="1"/>
    <col min="15112" max="15303" width="11.44140625" style="1"/>
    <col min="15304" max="15304" width="21.88671875" style="1" customWidth="1"/>
    <col min="15305" max="15305" width="13.88671875" style="1" customWidth="1"/>
    <col min="15306" max="15306" width="38.6640625" style="1" customWidth="1"/>
    <col min="15307" max="15307" width="3" style="1" bestFit="1" customWidth="1"/>
    <col min="15308" max="15308" width="32.33203125" style="1" customWidth="1"/>
    <col min="15309" max="15309" width="46.33203125" style="1" customWidth="1"/>
    <col min="15310" max="15310" width="19" style="1" customWidth="1"/>
    <col min="15311" max="15311" width="0" style="1" hidden="1" customWidth="1"/>
    <col min="15312" max="15312" width="17.6640625" style="1" customWidth="1"/>
    <col min="15313" max="15313" width="0" style="1" hidden="1" customWidth="1"/>
    <col min="15314" max="15314" width="22.33203125" style="1" customWidth="1"/>
    <col min="15315" max="15315" width="5.33203125" style="1" customWidth="1"/>
    <col min="15316" max="15316" width="36.33203125" style="1" customWidth="1"/>
    <col min="15317" max="15317" width="5.6640625" style="1" customWidth="1"/>
    <col min="15318" max="15318" width="0" style="1" hidden="1" customWidth="1"/>
    <col min="15319" max="15319" width="20.6640625" style="1" customWidth="1"/>
    <col min="15320" max="15320" width="4.88671875" style="1" customWidth="1"/>
    <col min="15321" max="15321" width="0" style="1" hidden="1" customWidth="1"/>
    <col min="15322" max="15322" width="24.6640625" style="1" customWidth="1"/>
    <col min="15323" max="15323" width="12.33203125" style="1" customWidth="1"/>
    <col min="15324" max="15324" width="0" style="1" hidden="1" customWidth="1"/>
    <col min="15325" max="15325" width="3.44140625" style="1" customWidth="1"/>
    <col min="15326" max="15326" width="0" style="1" hidden="1" customWidth="1"/>
    <col min="15327" max="15327" width="17.6640625" style="1" customWidth="1"/>
    <col min="15328" max="15328" width="3.44140625" style="1" customWidth="1"/>
    <col min="15329" max="15329" width="0" style="1" hidden="1" customWidth="1"/>
    <col min="15330" max="15330" width="23.6640625" style="1" customWidth="1"/>
    <col min="15331" max="15331" width="10" style="1" customWidth="1"/>
    <col min="15332" max="15332" width="0" style="1" hidden="1" customWidth="1"/>
    <col min="15333" max="15334" width="14.6640625" style="1" customWidth="1"/>
    <col min="15335" max="15335" width="12.88671875" style="1" customWidth="1"/>
    <col min="15336" max="15336" width="3.33203125" style="1" customWidth="1"/>
    <col min="15337" max="15337" width="30.33203125" style="1" customWidth="1"/>
    <col min="15338" max="15338" width="5" style="1" customWidth="1"/>
    <col min="15339" max="15339" width="0" style="1" hidden="1" customWidth="1"/>
    <col min="15340" max="15340" width="14.33203125" style="1" customWidth="1"/>
    <col min="15341" max="15341" width="5.6640625" style="1" customWidth="1"/>
    <col min="15342" max="15342" width="0" style="1" hidden="1" customWidth="1"/>
    <col min="15343" max="15343" width="17.33203125" style="1" customWidth="1"/>
    <col min="15344" max="15344" width="12.6640625" style="1" customWidth="1"/>
    <col min="15345" max="15345" width="0" style="1" hidden="1" customWidth="1"/>
    <col min="15346" max="15346" width="5.33203125" style="1" customWidth="1"/>
    <col min="15347" max="15347" width="0" style="1" hidden="1" customWidth="1"/>
    <col min="15348" max="15348" width="17" style="1" customWidth="1"/>
    <col min="15349" max="15349" width="6.33203125" style="1" customWidth="1"/>
    <col min="15350" max="15350" width="0" style="1" hidden="1" customWidth="1"/>
    <col min="15351" max="15351" width="14.33203125" style="1" customWidth="1"/>
    <col min="15352" max="15352" width="7.5546875" style="1" customWidth="1"/>
    <col min="15353" max="15353" width="0" style="1" hidden="1" customWidth="1"/>
    <col min="15354" max="15355" width="14.33203125" style="1" customWidth="1"/>
    <col min="15356" max="15356" width="20.88671875" style="1" customWidth="1"/>
    <col min="15357" max="15357" width="14.44140625" style="1" customWidth="1"/>
    <col min="15358" max="15358" width="15" style="1" customWidth="1"/>
    <col min="15359" max="15359" width="2.6640625" style="1" customWidth="1"/>
    <col min="15360" max="15360" width="11.6640625" style="1" customWidth="1"/>
    <col min="15361" max="15361" width="11.5546875" style="1" customWidth="1"/>
    <col min="15362" max="15362" width="2.33203125" style="1" customWidth="1"/>
    <col min="15363" max="15363" width="41" style="1" customWidth="1"/>
    <col min="15364" max="15364" width="14.33203125" style="1" customWidth="1"/>
    <col min="15365" max="15366" width="11.5546875" style="1" customWidth="1"/>
    <col min="15367" max="15367" width="21.88671875" style="1" customWidth="1"/>
    <col min="15368" max="15559" width="11.44140625" style="1"/>
    <col min="15560" max="15560" width="21.88671875" style="1" customWidth="1"/>
    <col min="15561" max="15561" width="13.88671875" style="1" customWidth="1"/>
    <col min="15562" max="15562" width="38.6640625" style="1" customWidth="1"/>
    <col min="15563" max="15563" width="3" style="1" bestFit="1" customWidth="1"/>
    <col min="15564" max="15564" width="32.33203125" style="1" customWidth="1"/>
    <col min="15565" max="15565" width="46.33203125" style="1" customWidth="1"/>
    <col min="15566" max="15566" width="19" style="1" customWidth="1"/>
    <col min="15567" max="15567" width="0" style="1" hidden="1" customWidth="1"/>
    <col min="15568" max="15568" width="17.6640625" style="1" customWidth="1"/>
    <col min="15569" max="15569" width="0" style="1" hidden="1" customWidth="1"/>
    <col min="15570" max="15570" width="22.33203125" style="1" customWidth="1"/>
    <col min="15571" max="15571" width="5.33203125" style="1" customWidth="1"/>
    <col min="15572" max="15572" width="36.33203125" style="1" customWidth="1"/>
    <col min="15573" max="15573" width="5.6640625" style="1" customWidth="1"/>
    <col min="15574" max="15574" width="0" style="1" hidden="1" customWidth="1"/>
    <col min="15575" max="15575" width="20.6640625" style="1" customWidth="1"/>
    <col min="15576" max="15576" width="4.88671875" style="1" customWidth="1"/>
    <col min="15577" max="15577" width="0" style="1" hidden="1" customWidth="1"/>
    <col min="15578" max="15578" width="24.6640625" style="1" customWidth="1"/>
    <col min="15579" max="15579" width="12.33203125" style="1" customWidth="1"/>
    <col min="15580" max="15580" width="0" style="1" hidden="1" customWidth="1"/>
    <col min="15581" max="15581" width="3.44140625" style="1" customWidth="1"/>
    <col min="15582" max="15582" width="0" style="1" hidden="1" customWidth="1"/>
    <col min="15583" max="15583" width="17.6640625" style="1" customWidth="1"/>
    <col min="15584" max="15584" width="3.44140625" style="1" customWidth="1"/>
    <col min="15585" max="15585" width="0" style="1" hidden="1" customWidth="1"/>
    <col min="15586" max="15586" width="23.6640625" style="1" customWidth="1"/>
    <col min="15587" max="15587" width="10" style="1" customWidth="1"/>
    <col min="15588" max="15588" width="0" style="1" hidden="1" customWidth="1"/>
    <col min="15589" max="15590" width="14.6640625" style="1" customWidth="1"/>
    <col min="15591" max="15591" width="12.88671875" style="1" customWidth="1"/>
    <col min="15592" max="15592" width="3.33203125" style="1" customWidth="1"/>
    <col min="15593" max="15593" width="30.33203125" style="1" customWidth="1"/>
    <col min="15594" max="15594" width="5" style="1" customWidth="1"/>
    <col min="15595" max="15595" width="0" style="1" hidden="1" customWidth="1"/>
    <col min="15596" max="15596" width="14.33203125" style="1" customWidth="1"/>
    <col min="15597" max="15597" width="5.6640625" style="1" customWidth="1"/>
    <col min="15598" max="15598" width="0" style="1" hidden="1" customWidth="1"/>
    <col min="15599" max="15599" width="17.33203125" style="1" customWidth="1"/>
    <col min="15600" max="15600" width="12.6640625" style="1" customWidth="1"/>
    <col min="15601" max="15601" width="0" style="1" hidden="1" customWidth="1"/>
    <col min="15602" max="15602" width="5.33203125" style="1" customWidth="1"/>
    <col min="15603" max="15603" width="0" style="1" hidden="1" customWidth="1"/>
    <col min="15604" max="15604" width="17" style="1" customWidth="1"/>
    <col min="15605" max="15605" width="6.33203125" style="1" customWidth="1"/>
    <col min="15606" max="15606" width="0" style="1" hidden="1" customWidth="1"/>
    <col min="15607" max="15607" width="14.33203125" style="1" customWidth="1"/>
    <col min="15608" max="15608" width="7.5546875" style="1" customWidth="1"/>
    <col min="15609" max="15609" width="0" style="1" hidden="1" customWidth="1"/>
    <col min="15610" max="15611" width="14.33203125" style="1" customWidth="1"/>
    <col min="15612" max="15612" width="20.88671875" style="1" customWidth="1"/>
    <col min="15613" max="15613" width="14.44140625" style="1" customWidth="1"/>
    <col min="15614" max="15614" width="15" style="1" customWidth="1"/>
    <col min="15615" max="15615" width="2.6640625" style="1" customWidth="1"/>
    <col min="15616" max="15616" width="11.6640625" style="1" customWidth="1"/>
    <col min="15617" max="15617" width="11.5546875" style="1" customWidth="1"/>
    <col min="15618" max="15618" width="2.33203125" style="1" customWidth="1"/>
    <col min="15619" max="15619" width="41" style="1" customWidth="1"/>
    <col min="15620" max="15620" width="14.33203125" style="1" customWidth="1"/>
    <col min="15621" max="15622" width="11.5546875" style="1" customWidth="1"/>
    <col min="15623" max="15623" width="21.88671875" style="1" customWidth="1"/>
    <col min="15624" max="15815" width="11.44140625" style="1"/>
    <col min="15816" max="15816" width="21.88671875" style="1" customWidth="1"/>
    <col min="15817" max="15817" width="13.88671875" style="1" customWidth="1"/>
    <col min="15818" max="15818" width="38.6640625" style="1" customWidth="1"/>
    <col min="15819" max="15819" width="3" style="1" bestFit="1" customWidth="1"/>
    <col min="15820" max="15820" width="32.33203125" style="1" customWidth="1"/>
    <col min="15821" max="15821" width="46.33203125" style="1" customWidth="1"/>
    <col min="15822" max="15822" width="19" style="1" customWidth="1"/>
    <col min="15823" max="15823" width="0" style="1" hidden="1" customWidth="1"/>
    <col min="15824" max="15824" width="17.6640625" style="1" customWidth="1"/>
    <col min="15825" max="15825" width="0" style="1" hidden="1" customWidth="1"/>
    <col min="15826" max="15826" width="22.33203125" style="1" customWidth="1"/>
    <col min="15827" max="15827" width="5.33203125" style="1" customWidth="1"/>
    <col min="15828" max="15828" width="36.33203125" style="1" customWidth="1"/>
    <col min="15829" max="15829" width="5.6640625" style="1" customWidth="1"/>
    <col min="15830" max="15830" width="0" style="1" hidden="1" customWidth="1"/>
    <col min="15831" max="15831" width="20.6640625" style="1" customWidth="1"/>
    <col min="15832" max="15832" width="4.88671875" style="1" customWidth="1"/>
    <col min="15833" max="15833" width="0" style="1" hidden="1" customWidth="1"/>
    <col min="15834" max="15834" width="24.6640625" style="1" customWidth="1"/>
    <col min="15835" max="15835" width="12.33203125" style="1" customWidth="1"/>
    <col min="15836" max="15836" width="0" style="1" hidden="1" customWidth="1"/>
    <col min="15837" max="15837" width="3.44140625" style="1" customWidth="1"/>
    <col min="15838" max="15838" width="0" style="1" hidden="1" customWidth="1"/>
    <col min="15839" max="15839" width="17.6640625" style="1" customWidth="1"/>
    <col min="15840" max="15840" width="3.44140625" style="1" customWidth="1"/>
    <col min="15841" max="15841" width="0" style="1" hidden="1" customWidth="1"/>
    <col min="15842" max="15842" width="23.6640625" style="1" customWidth="1"/>
    <col min="15843" max="15843" width="10" style="1" customWidth="1"/>
    <col min="15844" max="15844" width="0" style="1" hidden="1" customWidth="1"/>
    <col min="15845" max="15846" width="14.6640625" style="1" customWidth="1"/>
    <col min="15847" max="15847" width="12.88671875" style="1" customWidth="1"/>
    <col min="15848" max="15848" width="3.33203125" style="1" customWidth="1"/>
    <col min="15849" max="15849" width="30.33203125" style="1" customWidth="1"/>
    <col min="15850" max="15850" width="5" style="1" customWidth="1"/>
    <col min="15851" max="15851" width="0" style="1" hidden="1" customWidth="1"/>
    <col min="15852" max="15852" width="14.33203125" style="1" customWidth="1"/>
    <col min="15853" max="15853" width="5.6640625" style="1" customWidth="1"/>
    <col min="15854" max="15854" width="0" style="1" hidden="1" customWidth="1"/>
    <col min="15855" max="15855" width="17.33203125" style="1" customWidth="1"/>
    <col min="15856" max="15856" width="12.6640625" style="1" customWidth="1"/>
    <col min="15857" max="15857" width="0" style="1" hidden="1" customWidth="1"/>
    <col min="15858" max="15858" width="5.33203125" style="1" customWidth="1"/>
    <col min="15859" max="15859" width="0" style="1" hidden="1" customWidth="1"/>
    <col min="15860" max="15860" width="17" style="1" customWidth="1"/>
    <col min="15861" max="15861" width="6.33203125" style="1" customWidth="1"/>
    <col min="15862" max="15862" width="0" style="1" hidden="1" customWidth="1"/>
    <col min="15863" max="15863" width="14.33203125" style="1" customWidth="1"/>
    <col min="15864" max="15864" width="7.5546875" style="1" customWidth="1"/>
    <col min="15865" max="15865" width="0" style="1" hidden="1" customWidth="1"/>
    <col min="15866" max="15867" width="14.33203125" style="1" customWidth="1"/>
    <col min="15868" max="15868" width="20.88671875" style="1" customWidth="1"/>
    <col min="15869" max="15869" width="14.44140625" style="1" customWidth="1"/>
    <col min="15870" max="15870" width="15" style="1" customWidth="1"/>
    <col min="15871" max="15871" width="2.6640625" style="1" customWidth="1"/>
    <col min="15872" max="15872" width="11.6640625" style="1" customWidth="1"/>
    <col min="15873" max="15873" width="11.5546875" style="1" customWidth="1"/>
    <col min="15874" max="15874" width="2.33203125" style="1" customWidth="1"/>
    <col min="15875" max="15875" width="41" style="1" customWidth="1"/>
    <col min="15876" max="15876" width="14.33203125" style="1" customWidth="1"/>
    <col min="15877" max="15878" width="11.5546875" style="1" customWidth="1"/>
    <col min="15879" max="15879" width="21.88671875" style="1" customWidth="1"/>
    <col min="15880" max="16071" width="11.44140625" style="1"/>
    <col min="16072" max="16072" width="21.88671875" style="1" customWidth="1"/>
    <col min="16073" max="16073" width="13.88671875" style="1" customWidth="1"/>
    <col min="16074" max="16074" width="38.6640625" style="1" customWidth="1"/>
    <col min="16075" max="16075" width="3" style="1" bestFit="1" customWidth="1"/>
    <col min="16076" max="16076" width="32.33203125" style="1" customWidth="1"/>
    <col min="16077" max="16077" width="46.33203125" style="1" customWidth="1"/>
    <col min="16078" max="16078" width="19" style="1" customWidth="1"/>
    <col min="16079" max="16079" width="0" style="1" hidden="1" customWidth="1"/>
    <col min="16080" max="16080" width="17.6640625" style="1" customWidth="1"/>
    <col min="16081" max="16081" width="0" style="1" hidden="1" customWidth="1"/>
    <col min="16082" max="16082" width="22.33203125" style="1" customWidth="1"/>
    <col min="16083" max="16083" width="5.33203125" style="1" customWidth="1"/>
    <col min="16084" max="16084" width="36.33203125" style="1" customWidth="1"/>
    <col min="16085" max="16085" width="5.6640625" style="1" customWidth="1"/>
    <col min="16086" max="16086" width="0" style="1" hidden="1" customWidth="1"/>
    <col min="16087" max="16087" width="20.6640625" style="1" customWidth="1"/>
    <col min="16088" max="16088" width="4.88671875" style="1" customWidth="1"/>
    <col min="16089" max="16089" width="0" style="1" hidden="1" customWidth="1"/>
    <col min="16090" max="16090" width="24.6640625" style="1" customWidth="1"/>
    <col min="16091" max="16091" width="12.33203125" style="1" customWidth="1"/>
    <col min="16092" max="16092" width="0" style="1" hidden="1" customWidth="1"/>
    <col min="16093" max="16093" width="3.44140625" style="1" customWidth="1"/>
    <col min="16094" max="16094" width="0" style="1" hidden="1" customWidth="1"/>
    <col min="16095" max="16095" width="17.6640625" style="1" customWidth="1"/>
    <col min="16096" max="16096" width="3.44140625" style="1" customWidth="1"/>
    <col min="16097" max="16097" width="0" style="1" hidden="1" customWidth="1"/>
    <col min="16098" max="16098" width="23.6640625" style="1" customWidth="1"/>
    <col min="16099" max="16099" width="10" style="1" customWidth="1"/>
    <col min="16100" max="16100" width="0" style="1" hidden="1" customWidth="1"/>
    <col min="16101" max="16102" width="14.6640625" style="1" customWidth="1"/>
    <col min="16103" max="16103" width="12.88671875" style="1" customWidth="1"/>
    <col min="16104" max="16104" width="3.33203125" style="1" customWidth="1"/>
    <col min="16105" max="16105" width="30.33203125" style="1" customWidth="1"/>
    <col min="16106" max="16106" width="5" style="1" customWidth="1"/>
    <col min="16107" max="16107" width="0" style="1" hidden="1" customWidth="1"/>
    <col min="16108" max="16108" width="14.33203125" style="1" customWidth="1"/>
    <col min="16109" max="16109" width="5.6640625" style="1" customWidth="1"/>
    <col min="16110" max="16110" width="0" style="1" hidden="1" customWidth="1"/>
    <col min="16111" max="16111" width="17.33203125" style="1" customWidth="1"/>
    <col min="16112" max="16112" width="12.6640625" style="1" customWidth="1"/>
    <col min="16113" max="16113" width="0" style="1" hidden="1" customWidth="1"/>
    <col min="16114" max="16114" width="5.33203125" style="1" customWidth="1"/>
    <col min="16115" max="16115" width="0" style="1" hidden="1" customWidth="1"/>
    <col min="16116" max="16116" width="17" style="1" customWidth="1"/>
    <col min="16117" max="16117" width="6.33203125" style="1" customWidth="1"/>
    <col min="16118" max="16118" width="0" style="1" hidden="1" customWidth="1"/>
    <col min="16119" max="16119" width="14.33203125" style="1" customWidth="1"/>
    <col min="16120" max="16120" width="7.5546875" style="1" customWidth="1"/>
    <col min="16121" max="16121" width="0" style="1" hidden="1" customWidth="1"/>
    <col min="16122" max="16123" width="14.33203125" style="1" customWidth="1"/>
    <col min="16124" max="16124" width="20.88671875" style="1" customWidth="1"/>
    <col min="16125" max="16125" width="14.44140625" style="1" customWidth="1"/>
    <col min="16126" max="16126" width="15" style="1" customWidth="1"/>
    <col min="16127" max="16127" width="2.6640625" style="1" customWidth="1"/>
    <col min="16128" max="16128" width="11.6640625" style="1" customWidth="1"/>
    <col min="16129" max="16129" width="11.5546875" style="1" customWidth="1"/>
    <col min="16130" max="16130" width="2.33203125" style="1" customWidth="1"/>
    <col min="16131" max="16131" width="41" style="1" customWidth="1"/>
    <col min="16132" max="16132" width="14.33203125" style="1" customWidth="1"/>
    <col min="16133" max="16134" width="11.5546875" style="1" customWidth="1"/>
    <col min="16135" max="16135" width="21.88671875" style="1" customWidth="1"/>
    <col min="16136" max="16384" width="11.44140625" style="1"/>
  </cols>
  <sheetData>
    <row r="1" spans="1:47"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627" t="s">
        <v>1314</v>
      </c>
      <c r="AT1" s="627" t="s">
        <v>1342</v>
      </c>
    </row>
    <row r="2" spans="1:47"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row>
    <row r="3" spans="1:47"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t="s">
        <v>9</v>
      </c>
      <c r="AP3" s="697" t="s">
        <v>182</v>
      </c>
      <c r="AQ3" s="691"/>
      <c r="AR3" s="691" t="s">
        <v>140</v>
      </c>
    </row>
    <row r="4" spans="1:47"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row>
    <row r="5" spans="1:47" ht="219.75" customHeight="1" x14ac:dyDescent="0.3">
      <c r="A5" s="444" t="s">
        <v>51</v>
      </c>
      <c r="B5" s="293" t="s">
        <v>1172</v>
      </c>
      <c r="C5" s="293" t="s">
        <v>109</v>
      </c>
      <c r="D5" s="293" t="s">
        <v>642</v>
      </c>
      <c r="E5" s="293" t="s">
        <v>91</v>
      </c>
      <c r="F5" s="305" t="s">
        <v>1173</v>
      </c>
      <c r="G5" s="48" t="s">
        <v>1174</v>
      </c>
      <c r="H5" s="466" t="s">
        <v>1175</v>
      </c>
      <c r="I5" s="466" t="s">
        <v>1000</v>
      </c>
      <c r="J5" s="293" t="s">
        <v>33</v>
      </c>
      <c r="K5" s="293">
        <v>72</v>
      </c>
      <c r="L5" s="467">
        <f>IF(J5="Diaria",+(K5/360),IF(J5="Mensual",+(K5/12),IF(J5="Bimestral",+(K5/6),IF(J5="Trimestral",+(K5/4),IF(J5="Semestral",+(K5/2),IF(J5="Anual",+(K5/1),""))))))</f>
        <v>0.2</v>
      </c>
      <c r="M5" s="293" t="s">
        <v>73</v>
      </c>
      <c r="N5" s="293">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v>
      </c>
      <c r="O5" s="293" t="s">
        <v>1176</v>
      </c>
      <c r="P5" s="293">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0.8</v>
      </c>
      <c r="Q5" s="293" t="s">
        <v>73</v>
      </c>
      <c r="R5" s="293">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288" t="s">
        <v>72</v>
      </c>
      <c r="T5" s="288" t="s">
        <v>28</v>
      </c>
      <c r="U5" s="288">
        <f>+MAX(N5,P5,R5)</f>
        <v>0.8</v>
      </c>
      <c r="V5" s="290" t="str">
        <f>IF(L5&lt;=20%,"Muy baja",IF(L5&lt;=40%,"Baja",IF(L5&lt;=60%,"Media",IF(L5&lt;=80%,"Alta",IF(L5&lt;=100%,"Muy alta",IF(L5&gt;=100%,"Muy alta",""))))))</f>
        <v>Muy baja</v>
      </c>
      <c r="W5" s="468">
        <f>+IFERROR(VLOOKUP(V5,[6]Fórmula!$F$1:$G$6,2,FALSE),"")</f>
        <v>0.2</v>
      </c>
      <c r="X5" s="534" t="str">
        <f>IF(U5=20%,"Leve",IF(U5=40%,"Menor",IF(U5=60%,"Moderado",IF(U5=80%,"Mayor",IF(U5=100%,"Catastrófico","")))))</f>
        <v>Mayor</v>
      </c>
      <c r="Y5" s="468">
        <f>+IFERROR(VLOOKUP(X5,[6]Fórmula!$H$1:$I$6,2,FALSE),"")</f>
        <v>0.8</v>
      </c>
      <c r="Z5" s="533" t="str">
        <f>+IFERROR(VLOOKUP(V5&amp;X5,[6]Fórmula!$C$2:$D$26,2,FALSE),"")</f>
        <v>Alto</v>
      </c>
      <c r="AA5" s="468">
        <f>IF(Z5="Bajo",25%,IF(Z5="Moderado",50%,IF(Z5="Alto",75%,IF(Z5="Extremo",100%,""))))</f>
        <v>0.75</v>
      </c>
      <c r="AB5" s="470" t="s">
        <v>1177</v>
      </c>
      <c r="AC5" s="48" t="s">
        <v>1178</v>
      </c>
      <c r="AD5" s="48" t="s">
        <v>57</v>
      </c>
      <c r="AE5" s="471">
        <f>IF(AD5="Preventivo",25%,IF(AD5="Detectivo",15%,IF(AD5="Correctivo",10%,"")))</f>
        <v>0.25</v>
      </c>
      <c r="AF5" s="305" t="s">
        <v>215</v>
      </c>
      <c r="AG5" s="471">
        <f>IF(AF5="Manual",15%,IF(AF5="Automático",25%,""))</f>
        <v>0.15</v>
      </c>
      <c r="AH5" s="471">
        <f>+AG5+AE5</f>
        <v>0.4</v>
      </c>
      <c r="AI5" s="472" t="s">
        <v>216</v>
      </c>
      <c r="AJ5" s="473" t="s">
        <v>24</v>
      </c>
      <c r="AK5" s="472" t="s">
        <v>1179</v>
      </c>
      <c r="AL5" s="305">
        <f>+AH5*AA5</f>
        <v>0.30000000000000004</v>
      </c>
      <c r="AM5" s="474">
        <f>+AA5-AL5</f>
        <v>0.44999999999999996</v>
      </c>
      <c r="AN5" s="299" t="str">
        <f>+IF(C5="Corrupción","Moderado",IF(AM5&lt;=25%,"Bajo",IF(AM5&lt;=50%,"Moderado",IF(AM5&lt;=75%,"Alto",IF(AM5&gt;75%,"Extremo","")))))</f>
        <v>Moderado</v>
      </c>
      <c r="AO5" s="288" t="s">
        <v>59</v>
      </c>
      <c r="AP5" s="469">
        <v>1</v>
      </c>
      <c r="AQ5" s="33" t="s">
        <v>1180</v>
      </c>
      <c r="AR5" s="296" t="s">
        <v>1181</v>
      </c>
    </row>
    <row r="6" spans="1:47" s="617" customFormat="1" ht="409.6" x14ac:dyDescent="0.3">
      <c r="A6" s="602" t="s">
        <v>51</v>
      </c>
      <c r="B6" s="29" t="s">
        <v>1264</v>
      </c>
      <c r="C6" s="29" t="s">
        <v>58</v>
      </c>
      <c r="D6" s="29" t="s">
        <v>79</v>
      </c>
      <c r="E6" s="29" t="s">
        <v>80</v>
      </c>
      <c r="F6" s="40" t="s">
        <v>1261</v>
      </c>
      <c r="G6" s="182" t="s">
        <v>533</v>
      </c>
      <c r="H6" s="622" t="s">
        <v>1262</v>
      </c>
      <c r="I6" s="40" t="s">
        <v>1263</v>
      </c>
      <c r="J6" s="603" t="s">
        <v>95</v>
      </c>
      <c r="K6" s="604">
        <v>1</v>
      </c>
      <c r="L6" s="605">
        <f>IF(J6="Diaria",+(K6/360),IF(J6="Mensual",+(K6/12),IF(J6="Bimestral",+(K6/6),IF(J6="Trimestral",+(K6/4),IF(J6="Semestral",+(K6/2),IF(J6="Anual",+(K6/1),""))))))</f>
        <v>0.5</v>
      </c>
      <c r="M6" s="604" t="s">
        <v>47</v>
      </c>
      <c r="N6" s="588">
        <f t="shared" ref="N6" si="0">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606" t="s">
        <v>76</v>
      </c>
      <c r="P6" s="588" t="str">
        <f t="shared" ref="P6" si="1">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
      </c>
      <c r="Q6" s="604" t="s">
        <v>73</v>
      </c>
      <c r="R6" s="588">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607" t="s">
        <v>60</v>
      </c>
      <c r="T6" s="607" t="s">
        <v>73</v>
      </c>
      <c r="U6" s="608">
        <f>+MAX(N6,P6,R6)</f>
        <v>0.4</v>
      </c>
      <c r="V6" s="609" t="str">
        <f>IF(L6&lt;=20%,"Muy baja",IF(L6&lt;=40%,"Baja",IF(L6&lt;=60%,"Media",IF(L6&lt;=80%,"Alta",IF(L6&lt;=100%,"Muy alta",IF(L6&gt;=100%,"Muy alta",""))))))</f>
        <v>Media</v>
      </c>
      <c r="W6" s="610">
        <f>+IFERROR(VLOOKUP(V6,[3]Fórmula!$F$1:$G$6,2,FALSE),"")</f>
        <v>0.6</v>
      </c>
      <c r="X6" s="611" t="s">
        <v>56</v>
      </c>
      <c r="Y6" s="610">
        <f>+IFERROR(VLOOKUP(X6,[3]Fórmula!$H$1:$I$6,2,FALSE),"")</f>
        <v>0.6</v>
      </c>
      <c r="Z6" s="611" t="str">
        <f>+IFERROR(VLOOKUP(V6&amp;X6,[3]Fórmula!$C$2:$D$26,2,FALSE),"")</f>
        <v>Moderado</v>
      </c>
      <c r="AA6" s="612">
        <f>IF(Z6="Bajo",25%,IF(Z6="Moderado",50%,IF(Z6="Alto",75%,IF(Z6="Extremo",100%,""))))</f>
        <v>0.5</v>
      </c>
      <c r="AB6" s="613"/>
      <c r="AC6" s="603" t="s">
        <v>1311</v>
      </c>
      <c r="AD6" s="40" t="s">
        <v>57</v>
      </c>
      <c r="AE6" s="589">
        <f t="shared" ref="AE6" si="2">IF(AD6="Preventivo",25%,IF(AD6="Detectivo",15%,IF(AD6="Correctivo",10%,"")))</f>
        <v>0.25</v>
      </c>
      <c r="AF6" s="40" t="s">
        <v>215</v>
      </c>
      <c r="AG6" s="589">
        <f t="shared" ref="AG6" si="3">IF(AF6="Manual",15%,IF(AF6="Automático",25%,""))</f>
        <v>0.15</v>
      </c>
      <c r="AH6" s="589">
        <f t="shared" ref="AH6" si="4">+AG6+AE6</f>
        <v>0.4</v>
      </c>
      <c r="AI6" s="40" t="s">
        <v>216</v>
      </c>
      <c r="AJ6" s="40" t="s">
        <v>24</v>
      </c>
      <c r="AK6" s="40" t="s">
        <v>1312</v>
      </c>
      <c r="AL6" s="29">
        <f>+AA6*AH6</f>
        <v>0.2</v>
      </c>
      <c r="AM6" s="614">
        <f>+AA6-AL6</f>
        <v>0.3</v>
      </c>
      <c r="AN6" s="653" t="str">
        <f>IF(AM6&lt;=25%,"Bajo",IF(AM6&lt;=50%,"Moderado",IF(AM6&lt;=75%,"Alto",IF(AM6&gt;75%,"Extremo",""))))</f>
        <v>Moderado</v>
      </c>
      <c r="AO6" s="659" t="s">
        <v>59</v>
      </c>
      <c r="AP6" s="182"/>
      <c r="AQ6" s="46"/>
      <c r="AR6" s="618"/>
    </row>
    <row r="7" spans="1:47" ht="290.25" customHeight="1" x14ac:dyDescent="0.3">
      <c r="A7" s="640" t="s">
        <v>217</v>
      </c>
      <c r="B7" s="348" t="s">
        <v>29</v>
      </c>
      <c r="C7" s="348" t="s">
        <v>92</v>
      </c>
      <c r="D7" s="348" t="s">
        <v>79</v>
      </c>
      <c r="E7" s="348" t="s">
        <v>36</v>
      </c>
      <c r="F7" s="350" t="s">
        <v>1339</v>
      </c>
      <c r="G7" s="348" t="s">
        <v>1300</v>
      </c>
      <c r="H7" s="641" t="s">
        <v>835</v>
      </c>
      <c r="I7" s="350" t="s">
        <v>836</v>
      </c>
      <c r="J7" s="348" t="s">
        <v>66</v>
      </c>
      <c r="K7" s="348">
        <v>1</v>
      </c>
      <c r="L7" s="636">
        <f>IF(J7="Diaria",+(K7/360),IF(J7="Mensual",+(K7/12),IF(J7="Bimestral",+(K7/6),IF(J7="Trimestral",+(K7/4),IF(J7="Semestral",+(K7/2),IF(J7="Anual",+(K7/1),""))))))</f>
        <v>8.3333333333333329E-2</v>
      </c>
      <c r="M7" s="348" t="s">
        <v>73</v>
      </c>
      <c r="N7" s="348">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v>
      </c>
      <c r="O7" s="348" t="s">
        <v>31</v>
      </c>
      <c r="P7" s="348">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0.2</v>
      </c>
      <c r="Q7" s="348" t="s">
        <v>73</v>
      </c>
      <c r="R7" s="348">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635" t="s">
        <v>60</v>
      </c>
      <c r="T7" s="635" t="s">
        <v>45</v>
      </c>
      <c r="U7" s="635">
        <f>+MAX(N7,P7,R7)</f>
        <v>0.2</v>
      </c>
      <c r="V7" s="637" t="str">
        <f>IF(L7&lt;=20%,"Muy baja",IF(L7&lt;=40%,"Baja",IF(L7&lt;=60%,"Media",IF(L7&lt;=80%,"Alta",IF(L7&lt;=100%,"Muy alta",IF(L7&gt;=100%,"Muy alta",""))))))</f>
        <v>Muy baja</v>
      </c>
      <c r="W7" s="639">
        <f>+IFERROR(VLOOKUP(V7,Fórmula!$F$1:$G$6,2,FALSE),"")</f>
        <v>0.2</v>
      </c>
      <c r="X7" s="637" t="str">
        <f>IF(U7=20%,"Leve",IF(U7=40%,"Menor",IF(U7=60%,"Moderado",IF(U7=80%,"Mayor",IF(U7=100%,"Catastrófico","")))))</f>
        <v>Leve</v>
      </c>
      <c r="Y7" s="639">
        <f>+IFERROR(VLOOKUP(X7,Fórmula!$H$1:$I$6,2,FALSE),"")</f>
        <v>0.2</v>
      </c>
      <c r="Z7" s="352" t="str">
        <f>+IFERROR(VLOOKUP(V7&amp;X7,Fórmula!$C$2:$D$26,2,FALSE),"")</f>
        <v>Bajo</v>
      </c>
      <c r="AA7" s="643">
        <f>IF(Z7="Bajo",25%,IF(Z7="Moderado",50%,IF(Z7="Alto",75%,IF(Z7="Extremo",100%,""))))</f>
        <v>0.25</v>
      </c>
      <c r="AB7" s="642" t="s">
        <v>837</v>
      </c>
      <c r="AC7" s="404" t="s">
        <v>1341</v>
      </c>
      <c r="AD7" s="71" t="s">
        <v>57</v>
      </c>
      <c r="AE7" s="72">
        <f>IF(AD7="Preventivo",25%,IF(AD7="Detectivo",15%,IF(AD7="Correctivo",10%,"")))</f>
        <v>0.25</v>
      </c>
      <c r="AF7" s="350" t="s">
        <v>732</v>
      </c>
      <c r="AG7" s="72">
        <f>IF(AF7="Manual",15%,IF(AF7="Automático",25%,""))</f>
        <v>0.25</v>
      </c>
      <c r="AH7" s="72">
        <f>+AG7+AE7</f>
        <v>0.5</v>
      </c>
      <c r="AI7" s="348" t="s">
        <v>24</v>
      </c>
      <c r="AJ7" s="350" t="s">
        <v>838</v>
      </c>
      <c r="AK7" s="350">
        <f>+AH7*AA7</f>
        <v>0.125</v>
      </c>
      <c r="AL7" s="73">
        <f>+AA7-AK7</f>
        <v>0.125</v>
      </c>
      <c r="AM7" s="352" t="e">
        <f>+IF(C7="Corrupción","Moderado",IF(#REF!&lt;=25%,"Bajo",IF(#REF!&lt;=50%,"Moderado",IF(#REF!&lt;=75%,"Alto",IF(#REF!&gt;75%,"Extremo","")))))</f>
        <v>#REF!</v>
      </c>
      <c r="AN7" s="648" t="s">
        <v>169</v>
      </c>
      <c r="AO7" s="638" t="s">
        <v>59</v>
      </c>
      <c r="AP7" s="93"/>
      <c r="AQ7" s="293"/>
      <c r="AR7" s="36"/>
      <c r="AS7" s="36"/>
      <c r="AT7" s="296"/>
      <c r="AU7" s="34"/>
    </row>
  </sheetData>
  <sheetProtection formatCells="0" formatColumns="0" formatRows="0"/>
  <mergeCells count="16">
    <mergeCell ref="A1:AR1"/>
    <mergeCell ref="A2:T3"/>
    <mergeCell ref="AP2:AR2"/>
    <mergeCell ref="AC3:AC4"/>
    <mergeCell ref="AD3:AG3"/>
    <mergeCell ref="AH3:AH4"/>
    <mergeCell ref="AI3:AK3"/>
    <mergeCell ref="AL3:AN4"/>
    <mergeCell ref="AO3:AO4"/>
    <mergeCell ref="AP3:AQ4"/>
    <mergeCell ref="AR3:AR4"/>
    <mergeCell ref="G4:H4"/>
    <mergeCell ref="AJ4:AK4"/>
    <mergeCell ref="U2:AB3"/>
    <mergeCell ref="AC2:AK2"/>
    <mergeCell ref="AM2:AO2"/>
  </mergeCells>
  <conditionalFormatting sqref="AI5:AI6">
    <cfRule type="containsText" dxfId="20" priority="8" operator="containsText" text="BAJA">
      <formula>NOT(ISERROR(SEARCH("BAJA",AI5)))</formula>
    </cfRule>
    <cfRule type="containsText" dxfId="19" priority="9" operator="containsText" text="MEDIA">
      <formula>NOT(ISERROR(SEARCH("MEDIA",AI5)))</formula>
    </cfRule>
    <cfRule type="containsText" dxfId="18" priority="10" operator="containsText" text="ALTA">
      <formula>NOT(ISERROR(SEARCH("ALTA",AI5)))</formula>
    </cfRule>
  </conditionalFormatting>
  <conditionalFormatting sqref="AK7:AL7">
    <cfRule type="containsText" dxfId="17" priority="5" operator="containsText" text="BAJA">
      <formula>NOT(ISERROR(SEARCH("BAJA",AK7)))</formula>
    </cfRule>
    <cfRule type="containsText" dxfId="16" priority="6" operator="containsText" text="MEDIA">
      <formula>NOT(ISERROR(SEARCH("MEDIA",AK7)))</formula>
    </cfRule>
    <cfRule type="containsText" dxfId="15" priority="7" operator="containsText" text="ALTA">
      <formula>NOT(ISERROR(SEARCH("ALTA",AK7)))</formula>
    </cfRule>
  </conditionalFormatting>
  <conditionalFormatting sqref="AL7">
    <cfRule type="cellIs" dxfId="14" priority="1" operator="greaterThan">
      <formula>75%</formula>
    </cfRule>
    <cfRule type="cellIs" dxfId="13" priority="2" operator="between">
      <formula>51%</formula>
      <formula>75%</formula>
    </cfRule>
    <cfRule type="cellIs" dxfId="12" priority="3" operator="between">
      <formula>26%</formula>
      <formula>50%</formula>
    </cfRule>
    <cfRule type="cellIs" dxfId="11" priority="4" operator="between">
      <formula>0%</formula>
      <formula>25%</formula>
    </cfRule>
  </conditionalFormatting>
  <conditionalFormatting sqref="AL5:AM6">
    <cfRule type="containsText" dxfId="10" priority="15" operator="containsText" text="BAJA">
      <formula>NOT(ISERROR(SEARCH("BAJA",AL5)))</formula>
    </cfRule>
    <cfRule type="containsText" dxfId="9" priority="16" operator="containsText" text="MEDIA">
      <formula>NOT(ISERROR(SEARCH("MEDIA",AL5)))</formula>
    </cfRule>
    <cfRule type="containsText" dxfId="8" priority="17" operator="containsText" text="ALTA">
      <formula>NOT(ISERROR(SEARCH("ALTA",AL5)))</formula>
    </cfRule>
  </conditionalFormatting>
  <conditionalFormatting sqref="AL6:AM6">
    <cfRule type="cellIs" dxfId="7" priority="11" operator="greaterThan">
      <formula>75%</formula>
    </cfRule>
    <cfRule type="cellIs" dxfId="6" priority="12" operator="between">
      <formula>51%</formula>
      <formula>75%</formula>
    </cfRule>
    <cfRule type="cellIs" dxfId="5" priority="13" operator="between">
      <formula>26%</formula>
      <formula>50%</formula>
    </cfRule>
    <cfRule type="cellIs" dxfId="4" priority="14" operator="between">
      <formula>0%</formula>
      <formula>25%</formula>
    </cfRule>
  </conditionalFormatting>
  <conditionalFormatting sqref="AM5">
    <cfRule type="cellIs" dxfId="3" priority="21" operator="greaterThan">
      <formula>75%</formula>
    </cfRule>
    <cfRule type="cellIs" dxfId="2" priority="22" operator="between">
      <formula>51%</formula>
      <formula>75%</formula>
    </cfRule>
    <cfRule type="cellIs" dxfId="1" priority="23" operator="between">
      <formula>26%</formula>
      <formula>50%</formula>
    </cfRule>
    <cfRule type="cellIs" dxfId="0" priority="24" operator="between">
      <formula>0%</formula>
      <formula>25%</formula>
    </cfRule>
  </conditionalFormatting>
  <dataValidations count="17">
    <dataValidation type="list" allowBlank="1" showInputMessage="1" showErrorMessage="1" sqref="AJ5" xr:uid="{00000000-0002-0000-0A00-00000F000000}">
      <formula1>INDIRECT("DOCU[DOCUMENTADO]")</formula1>
    </dataValidation>
    <dataValidation type="list" allowBlank="1" showInputMessage="1" showErrorMessage="1" sqref="AD5" xr:uid="{00000000-0002-0000-0A00-00000E000000}">
      <formula1>INDIRECT("CONT[CONTROL]")</formula1>
    </dataValidation>
    <dataValidation type="list" allowBlank="1" showInputMessage="1" showErrorMessage="1" sqref="AI5" xr:uid="{00000000-0002-0000-0A00-00000D000000}">
      <formula1>INDIRECT("CONF[CONFIABLE]")</formula1>
    </dataValidation>
    <dataValidation type="list" allowBlank="1" showInputMessage="1" showErrorMessage="1" sqref="AF5" xr:uid="{00000000-0002-0000-0A00-00000C000000}">
      <formula1>INDIRECT("IMPL[IMPLEMENTACION]")</formula1>
    </dataValidation>
    <dataValidation type="list" allowBlank="1" showInputMessage="1" showErrorMessage="1" sqref="A5:A7" xr:uid="{00000000-0002-0000-0A00-00000B000000}">
      <formula1>"SI,NO"</formula1>
    </dataValidation>
    <dataValidation type="list" allowBlank="1" showInputMessage="1" showErrorMessage="1" sqref="AO5" xr:uid="{00000000-0002-0000-0A00-00000A000000}">
      <formula1>INDIRECT("TRAT[TRATAMIENTO]")</formula1>
    </dataValidation>
    <dataValidation type="list" allowBlank="1" showInputMessage="1" showErrorMessage="1" sqref="T5" xr:uid="{00000000-0002-0000-0A00-000009000000}">
      <formula1>INDIRECT("CRIT[CRITERIO]")</formula1>
    </dataValidation>
    <dataValidation type="list" allowBlank="1" showInputMessage="1" showErrorMessage="1" sqref="S5" xr:uid="{00000000-0002-0000-0A00-000008000000}">
      <formula1>INDIRECT("ACTI[ACTIVO]")</formula1>
    </dataValidation>
    <dataValidation type="list" allowBlank="1" showInputMessage="1" showErrorMessage="1" sqref="Q5" xr:uid="{00000000-0002-0000-0A00-000007000000}">
      <formula1>INDIRECT("OPER[OPER]")</formula1>
    </dataValidation>
    <dataValidation type="list" allowBlank="1" showInputMessage="1" showErrorMessage="1" sqref="O5" xr:uid="{00000000-0002-0000-0A00-000006000000}">
      <formula1>INDIRECT("REPU[REPUT]")</formula1>
    </dataValidation>
    <dataValidation type="list" allowBlank="1" showInputMessage="1" showErrorMessage="1" sqref="M5" xr:uid="{00000000-0002-0000-0A00-000005000000}">
      <formula1>INDIRECT("ECON[ECONO]")</formula1>
    </dataValidation>
    <dataValidation type="list" allowBlank="1" showInputMessage="1" showErrorMessage="1" sqref="J5" xr:uid="{00000000-0002-0000-0A00-000004000000}">
      <formula1>INDIRECT("PERI[PERIODICIDAD]")</formula1>
    </dataValidation>
    <dataValidation type="list" allowBlank="1" showInputMessage="1" showErrorMessage="1" sqref="E5" xr:uid="{00000000-0002-0000-0A00-000003000000}">
      <formula1>INDIRECT("CLAS[CLASIFICACION]")</formula1>
    </dataValidation>
    <dataValidation type="list" allowBlank="1" showInputMessage="1" showErrorMessage="1" sqref="D5" xr:uid="{00000000-0002-0000-0A00-000002000000}">
      <formula1>INDIRECT("FACT[FACTOR]")</formula1>
    </dataValidation>
    <dataValidation type="list" allowBlank="1" showInputMessage="1" showErrorMessage="1" sqref="B5" xr:uid="{00000000-0002-0000-0A00-000000000000}">
      <formula1>INDIRECT("PROC[PROCESOS]")</formula1>
    </dataValidation>
    <dataValidation type="list" allowBlank="1" showInputMessage="1" showErrorMessage="1" sqref="AF6:AF7" xr:uid="{03AEE207-8A51-4D52-BF74-14FF0AB8B6F4}">
      <formula1>"Manual,Automático"</formula1>
    </dataValidation>
    <dataValidation type="list" allowBlank="1" showInputMessage="1" showErrorMessage="1" sqref="AI6" xr:uid="{94A1D5A8-E83C-4D14-9128-8B7D4714995A}">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A00-000001000000}">
          <x14:formula1>
            <xm:f>Listas!$G$2:$G$13</xm:f>
          </x14:formula1>
          <xm:sqref>C5</xm:sqref>
        </x14:dataValidation>
        <x14:dataValidation type="list" allowBlank="1" showInputMessage="1" showErrorMessage="1" xr:uid="{77C8EE62-C22F-4561-B721-E9F13B103C21}">
          <x14:formula1>
            <xm:f>Listas!$K$2:$K$5</xm:f>
          </x14:formula1>
          <xm:sqref>S7</xm:sqref>
        </x14:dataValidation>
        <x14:dataValidation type="list" allowBlank="1" showInputMessage="1" showErrorMessage="1" xr:uid="{BFEF2F36-2F14-4B60-A8B9-993132D1C0FF}">
          <x14:formula1>
            <xm:f>Listas!$M$2:$M$15</xm:f>
          </x14:formula1>
          <xm:sqref>B7</xm:sqref>
        </x14:dataValidation>
        <x14:dataValidation type="list" allowBlank="1" showInputMessage="1" showErrorMessage="1" xr:uid="{24463A63-6FEB-496B-8789-6C909DF110E7}">
          <x14:formula1>
            <xm:f>Listas!$L$2:$L$5</xm:f>
          </x14:formula1>
          <xm:sqref>T7</xm:sqref>
        </x14:dataValidation>
        <x14:dataValidation type="list" allowBlank="1" showInputMessage="1" showErrorMessage="1" xr:uid="{AE001700-77CA-40BD-AF1B-D54E36A482A5}">
          <x14:formula1>
            <xm:f>Listas!$G$2:$G$11</xm:f>
          </x14:formula1>
          <xm:sqref>C7</xm:sqref>
        </x14:dataValidation>
        <x14:dataValidation type="list" allowBlank="1" showInputMessage="1" showErrorMessage="1" xr:uid="{A6B9F92A-83EE-41B9-8FDF-1F696918C3ED}">
          <x14:formula1>
            <xm:f>Listas!$B$2:$B$7</xm:f>
          </x14:formula1>
          <xm:sqref>D7</xm:sqref>
        </x14:dataValidation>
        <x14:dataValidation type="list" allowBlank="1" showInputMessage="1" showErrorMessage="1" xr:uid="{8AAB4BC5-B31C-4EC5-83F0-31FF154D0C32}">
          <x14:formula1>
            <xm:f>Listas!$H$2:$H$3</xm:f>
          </x14:formula1>
          <xm:sqref>AI7</xm:sqref>
        </x14:dataValidation>
        <x14:dataValidation type="list" allowBlank="1" showInputMessage="1" showErrorMessage="1" xr:uid="{24D74FA6-5B75-492F-BCC4-DB8DC4693D68}">
          <x14:formula1>
            <xm:f>Listas!$C$2:$C$8</xm:f>
          </x14:formula1>
          <xm:sqref>E7</xm:sqref>
        </x14:dataValidation>
        <x14:dataValidation type="list" allowBlank="1" showInputMessage="1" showErrorMessage="1" xr:uid="{55A5B0DE-35F8-4187-A46B-FA1DA1DCD9BE}">
          <x14:formula1>
            <xm:f>Listas!$F$2:$F$4</xm:f>
          </x14:formula1>
          <xm:sqref>AD7</xm:sqref>
        </x14:dataValidation>
        <x14:dataValidation type="list" allowBlank="1" showInputMessage="1" showErrorMessage="1" xr:uid="{3D348A65-7673-43E5-A53A-6688EAE1E29E}">
          <x14:formula1>
            <xm:f>Listas!$Q$2:$Q$8</xm:f>
          </x14:formula1>
          <xm:sqref>J7</xm:sqref>
        </x14:dataValidation>
        <x14:dataValidation type="list" allowBlank="1" showInputMessage="1" showErrorMessage="1" xr:uid="{A125D435-F3A1-491C-B63A-4F538BD22C97}">
          <x14:formula1>
            <xm:f>Listas!$P$2:$P$7</xm:f>
          </x14:formula1>
          <xm:sqref>Q7</xm:sqref>
        </x14:dataValidation>
        <x14:dataValidation type="list" allowBlank="1" showInputMessage="1" showErrorMessage="1" xr:uid="{50069450-9B5E-4F69-8164-8EE71F80A671}">
          <x14:formula1>
            <xm:f>Listas!$O$2:$O$7</xm:f>
          </x14:formula1>
          <xm:sqref>O7</xm:sqref>
        </x14:dataValidation>
        <x14:dataValidation type="list" allowBlank="1" showInputMessage="1" showErrorMessage="1" xr:uid="{BD5693B7-FF6B-4A35-B190-D2550858DBA2}">
          <x14:formula1>
            <xm:f>Listas!$N$2:$N$7</xm:f>
          </x14:formula1>
          <xm:sqref>M7</xm:sqref>
        </x14:dataValidation>
        <x14:dataValidation type="list" allowBlank="1" showInputMessage="1" showErrorMessage="1" xr:uid="{7A8FBA61-E6D7-49D8-A014-CA94585E74E1}">
          <x14:formula1>
            <xm:f>Listas!$J$2:$J$6</xm:f>
          </x14:formula1>
          <xm:sqref>AO7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9.109375"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2F7E-02F3-4371-9E41-C78089599939}">
  <dimension ref="B1:AX29"/>
  <sheetViews>
    <sheetView showGridLines="0" topLeftCell="F1" zoomScale="88" zoomScaleNormal="130" workbookViewId="0">
      <selection activeCell="B1" sqref="B1"/>
    </sheetView>
  </sheetViews>
  <sheetFormatPr baseColWidth="10" defaultColWidth="11.44140625" defaultRowHeight="14.4" x14ac:dyDescent="0.3"/>
  <cols>
    <col min="1" max="1" width="3.6640625" customWidth="1"/>
    <col min="8" max="8" width="9.6640625" customWidth="1"/>
    <col min="26" max="26" width="22.88671875" customWidth="1"/>
    <col min="27" max="27" width="15" bestFit="1" customWidth="1"/>
    <col min="41" max="41" width="2.6640625" customWidth="1"/>
  </cols>
  <sheetData>
    <row r="1" spans="2:50" x14ac:dyDescent="0.3">
      <c r="B1" t="s">
        <v>1318</v>
      </c>
    </row>
    <row r="3" spans="2:50" x14ac:dyDescent="0.3">
      <c r="B3" s="9" t="s">
        <v>124</v>
      </c>
      <c r="R3" s="9" t="s">
        <v>125</v>
      </c>
    </row>
    <row r="4" spans="2:50" x14ac:dyDescent="0.3">
      <c r="R4" s="9" t="s">
        <v>126</v>
      </c>
      <c r="AG4" s="9" t="s">
        <v>127</v>
      </c>
    </row>
    <row r="5" spans="2:50" x14ac:dyDescent="0.3">
      <c r="B5" s="9" t="s">
        <v>128</v>
      </c>
      <c r="J5" s="9" t="s">
        <v>129</v>
      </c>
      <c r="R5" s="9" t="s">
        <v>130</v>
      </c>
      <c r="Y5" s="9" t="s">
        <v>131</v>
      </c>
      <c r="AG5" s="9" t="s">
        <v>132</v>
      </c>
      <c r="AP5" s="9" t="s">
        <v>133</v>
      </c>
      <c r="AX5" s="9" t="s">
        <v>134</v>
      </c>
    </row>
    <row r="23" spans="25:27" x14ac:dyDescent="0.3">
      <c r="Y23" t="s">
        <v>1317</v>
      </c>
    </row>
    <row r="24" spans="25:27" x14ac:dyDescent="0.3">
      <c r="Z24" s="54" t="s">
        <v>1316</v>
      </c>
      <c r="AA24" s="397"/>
    </row>
    <row r="25" spans="25:27" ht="43.2" x14ac:dyDescent="0.3">
      <c r="Y25" s="55" t="s">
        <v>135</v>
      </c>
      <c r="Z25" s="631">
        <v>42299590289</v>
      </c>
      <c r="AA25" s="630"/>
    </row>
    <row r="26" spans="25:27" x14ac:dyDescent="0.3">
      <c r="Y26" s="56">
        <v>0.01</v>
      </c>
      <c r="Z26" s="629">
        <f>+$Z$25*Y26</f>
        <v>422995902.88999999</v>
      </c>
      <c r="AA26" s="628"/>
    </row>
    <row r="27" spans="25:27" x14ac:dyDescent="0.3">
      <c r="Y27" s="56">
        <v>0.03</v>
      </c>
      <c r="Z27" s="629">
        <f>+$Z$25*Y27</f>
        <v>1268987708.6699998</v>
      </c>
      <c r="AA27" s="628"/>
    </row>
    <row r="28" spans="25:27" x14ac:dyDescent="0.3">
      <c r="Y28" s="56">
        <v>0.06</v>
      </c>
      <c r="Z28" s="629">
        <f>+$Z$25*Y28</f>
        <v>2537975417.3399997</v>
      </c>
      <c r="AA28" s="628"/>
    </row>
    <row r="29" spans="25:27" x14ac:dyDescent="0.3">
      <c r="Y29" s="56">
        <v>0.1</v>
      </c>
      <c r="Z29" s="629">
        <f>+$Z$25*Y29</f>
        <v>4229959028.9000001</v>
      </c>
      <c r="AA29" s="62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59B28-705D-42FA-AD06-56D1FF58E71D}">
  <dimension ref="B1:H51"/>
  <sheetViews>
    <sheetView showGridLines="0" tabSelected="1" zoomScale="91" zoomScaleNormal="90" workbookViewId="0">
      <selection activeCell="K9" sqref="K9"/>
    </sheetView>
  </sheetViews>
  <sheetFormatPr baseColWidth="10" defaultColWidth="11.44140625" defaultRowHeight="14.4" x14ac:dyDescent="0.3"/>
  <cols>
    <col min="1" max="1" width="2.88671875" customWidth="1"/>
    <col min="2" max="2" width="29.6640625" style="63" customWidth="1"/>
    <col min="3" max="3" width="18.6640625" style="61" customWidth="1"/>
    <col min="4" max="4" width="11.44140625" style="62" customWidth="1"/>
    <col min="5" max="5" width="26.6640625" style="61" customWidth="1"/>
    <col min="7" max="7" width="17.44140625" customWidth="1"/>
    <col min="8" max="8" width="16.33203125" customWidth="1"/>
  </cols>
  <sheetData>
    <row r="1" spans="2:8" ht="15" thickBot="1" x14ac:dyDescent="0.35"/>
    <row r="2" spans="2:8" ht="31.95" customHeight="1" x14ac:dyDescent="0.3">
      <c r="B2" s="682" t="s">
        <v>136</v>
      </c>
      <c r="C2" s="683"/>
      <c r="D2" s="683"/>
      <c r="E2" s="684"/>
      <c r="G2" s="680" t="s">
        <v>137</v>
      </c>
      <c r="H2" s="681"/>
    </row>
    <row r="3" spans="2:8" x14ac:dyDescent="0.3">
      <c r="B3" s="119" t="s">
        <v>138</v>
      </c>
      <c r="C3" s="65" t="s">
        <v>6</v>
      </c>
      <c r="D3" s="65" t="s">
        <v>139</v>
      </c>
      <c r="E3" s="120" t="s">
        <v>140</v>
      </c>
      <c r="G3" s="119" t="s">
        <v>6</v>
      </c>
      <c r="H3" s="120" t="s">
        <v>141</v>
      </c>
    </row>
    <row r="4" spans="2:8" x14ac:dyDescent="0.3">
      <c r="B4" s="673" t="s">
        <v>111</v>
      </c>
      <c r="C4" s="64" t="s">
        <v>70</v>
      </c>
      <c r="D4" s="67">
        <v>3</v>
      </c>
      <c r="E4" s="674" t="s">
        <v>142</v>
      </c>
      <c r="G4" s="121" t="s">
        <v>23</v>
      </c>
      <c r="H4" s="122">
        <v>1</v>
      </c>
    </row>
    <row r="5" spans="2:8" x14ac:dyDescent="0.3">
      <c r="B5" s="673"/>
      <c r="C5" s="64" t="s">
        <v>12</v>
      </c>
      <c r="D5" s="67">
        <v>1</v>
      </c>
      <c r="E5" s="674"/>
      <c r="G5" s="121" t="s">
        <v>12</v>
      </c>
      <c r="H5" s="122">
        <v>1</v>
      </c>
    </row>
    <row r="6" spans="2:8" x14ac:dyDescent="0.3">
      <c r="B6" s="673"/>
      <c r="C6" s="64" t="s">
        <v>92</v>
      </c>
      <c r="D6" s="67">
        <v>1</v>
      </c>
      <c r="E6" s="674"/>
      <c r="G6" s="121" t="s">
        <v>70</v>
      </c>
      <c r="H6" s="122">
        <f>+D4</f>
        <v>3</v>
      </c>
    </row>
    <row r="7" spans="2:8" x14ac:dyDescent="0.3">
      <c r="B7" s="673" t="s">
        <v>98</v>
      </c>
      <c r="C7" s="64" t="s">
        <v>92</v>
      </c>
      <c r="D7" s="67">
        <v>2</v>
      </c>
      <c r="E7" s="674" t="s">
        <v>143</v>
      </c>
      <c r="F7" s="422">
        <v>-1</v>
      </c>
      <c r="G7" s="121" t="s">
        <v>1196</v>
      </c>
      <c r="H7" s="122">
        <f>+D11+D15+D18+D19+D27+D32+D37+D43+4</f>
        <v>22</v>
      </c>
    </row>
    <row r="8" spans="2:8" ht="28.8" x14ac:dyDescent="0.3">
      <c r="B8" s="673"/>
      <c r="C8" s="64" t="s">
        <v>144</v>
      </c>
      <c r="D8" s="67">
        <v>1</v>
      </c>
      <c r="E8" s="674"/>
      <c r="F8" s="422"/>
      <c r="G8" s="121" t="s">
        <v>92</v>
      </c>
      <c r="H8" s="122">
        <v>24</v>
      </c>
    </row>
    <row r="9" spans="2:8" ht="28.8" x14ac:dyDescent="0.3">
      <c r="B9" s="673" t="s">
        <v>145</v>
      </c>
      <c r="C9" s="64" t="s">
        <v>58</v>
      </c>
      <c r="D9" s="67">
        <v>2</v>
      </c>
      <c r="E9" s="674" t="s">
        <v>146</v>
      </c>
      <c r="F9" s="423"/>
      <c r="G9" s="121" t="s">
        <v>147</v>
      </c>
      <c r="H9" s="122">
        <v>2</v>
      </c>
    </row>
    <row r="10" spans="2:8" ht="41.25" customHeight="1" x14ac:dyDescent="0.3">
      <c r="B10" s="673"/>
      <c r="C10" s="64" t="s">
        <v>92</v>
      </c>
      <c r="D10" s="67">
        <v>3</v>
      </c>
      <c r="E10" s="674"/>
      <c r="F10" s="422">
        <v>-1</v>
      </c>
      <c r="G10" s="121" t="s">
        <v>109</v>
      </c>
      <c r="H10" s="122">
        <f>+D8+D12+D16+D25+D29+D38+D44+D47+D33+D48</f>
        <v>15</v>
      </c>
    </row>
    <row r="11" spans="2:8" ht="41.25" customHeight="1" x14ac:dyDescent="0.3">
      <c r="B11" s="673"/>
      <c r="C11" s="64" t="s">
        <v>1196</v>
      </c>
      <c r="D11" s="67">
        <v>1</v>
      </c>
      <c r="E11" s="674"/>
      <c r="F11" s="422"/>
      <c r="G11" s="121" t="s">
        <v>58</v>
      </c>
      <c r="H11" s="122">
        <v>14</v>
      </c>
    </row>
    <row r="12" spans="2:8" ht="29.4" thickBot="1" x14ac:dyDescent="0.35">
      <c r="B12" s="673"/>
      <c r="C12" s="64" t="s">
        <v>144</v>
      </c>
      <c r="D12" s="67">
        <v>2</v>
      </c>
      <c r="E12" s="674"/>
      <c r="F12" s="422"/>
      <c r="G12" s="632" t="s">
        <v>150</v>
      </c>
      <c r="H12" s="633">
        <f>+SUM(H4:H11)</f>
        <v>82</v>
      </c>
    </row>
    <row r="13" spans="2:8" ht="21" customHeight="1" x14ac:dyDescent="0.3">
      <c r="B13" s="673" t="s">
        <v>148</v>
      </c>
      <c r="C13" s="64" t="s">
        <v>58</v>
      </c>
      <c r="D13" s="67">
        <v>1</v>
      </c>
      <c r="E13" s="674" t="s">
        <v>149</v>
      </c>
      <c r="F13" s="422"/>
    </row>
    <row r="14" spans="2:8" x14ac:dyDescent="0.3">
      <c r="B14" s="673"/>
      <c r="C14" s="64" t="s">
        <v>92</v>
      </c>
      <c r="D14" s="67">
        <v>1</v>
      </c>
      <c r="E14" s="674"/>
      <c r="F14" s="422"/>
    </row>
    <row r="15" spans="2:8" x14ac:dyDescent="0.3">
      <c r="B15" s="673"/>
      <c r="C15" s="64" t="s">
        <v>1196</v>
      </c>
      <c r="D15" s="67">
        <v>3</v>
      </c>
      <c r="E15" s="674"/>
      <c r="F15" s="422"/>
    </row>
    <row r="16" spans="2:8" ht="28.8" x14ac:dyDescent="0.3">
      <c r="B16" s="673"/>
      <c r="C16" s="64" t="s">
        <v>144</v>
      </c>
      <c r="D16" s="67">
        <v>1</v>
      </c>
      <c r="E16" s="674"/>
      <c r="F16" s="422"/>
    </row>
    <row r="17" spans="2:6" ht="42.75" customHeight="1" x14ac:dyDescent="0.3">
      <c r="B17" s="673" t="s">
        <v>151</v>
      </c>
      <c r="C17" s="64" t="s">
        <v>58</v>
      </c>
      <c r="D17" s="67">
        <v>1</v>
      </c>
      <c r="E17" s="674" t="s">
        <v>152</v>
      </c>
      <c r="F17" s="422"/>
    </row>
    <row r="18" spans="2:6" x14ac:dyDescent="0.3">
      <c r="B18" s="673"/>
      <c r="C18" s="64" t="s">
        <v>1196</v>
      </c>
      <c r="D18" s="67">
        <v>3</v>
      </c>
      <c r="E18" s="674"/>
      <c r="F18" s="422">
        <v>1</v>
      </c>
    </row>
    <row r="19" spans="2:6" ht="30" customHeight="1" x14ac:dyDescent="0.3">
      <c r="B19" s="685" t="s">
        <v>62</v>
      </c>
      <c r="C19" s="64" t="s">
        <v>1196</v>
      </c>
      <c r="D19" s="67">
        <v>1</v>
      </c>
      <c r="E19" s="687" t="s">
        <v>146</v>
      </c>
      <c r="F19" s="422"/>
    </row>
    <row r="20" spans="2:6" x14ac:dyDescent="0.3">
      <c r="B20" s="686"/>
      <c r="C20" s="64" t="s">
        <v>92</v>
      </c>
      <c r="D20" s="67">
        <v>1</v>
      </c>
      <c r="E20" s="688"/>
      <c r="F20" s="422"/>
    </row>
    <row r="21" spans="2:6" ht="28.8" x14ac:dyDescent="0.3">
      <c r="B21" s="270" t="s">
        <v>29</v>
      </c>
      <c r="C21" s="64" t="s">
        <v>92</v>
      </c>
      <c r="D21" s="67">
        <v>1</v>
      </c>
      <c r="E21" s="269" t="s">
        <v>153</v>
      </c>
      <c r="F21" s="422">
        <v>-1</v>
      </c>
    </row>
    <row r="22" spans="2:6" x14ac:dyDescent="0.3">
      <c r="B22" s="673" t="s">
        <v>154</v>
      </c>
      <c r="C22" s="64" t="s">
        <v>92</v>
      </c>
      <c r="D22" s="67">
        <v>3</v>
      </c>
      <c r="E22" s="674" t="s">
        <v>155</v>
      </c>
      <c r="F22" s="422"/>
    </row>
    <row r="23" spans="2:6" x14ac:dyDescent="0.3">
      <c r="B23" s="673"/>
      <c r="C23" s="64" t="s">
        <v>58</v>
      </c>
      <c r="D23" s="67">
        <v>3</v>
      </c>
      <c r="E23" s="674"/>
      <c r="F23" s="422"/>
    </row>
    <row r="24" spans="2:6" x14ac:dyDescent="0.3">
      <c r="B24" s="673"/>
      <c r="C24" s="64" t="s">
        <v>1196</v>
      </c>
      <c r="D24" s="67">
        <v>3</v>
      </c>
      <c r="E24" s="674"/>
      <c r="F24" s="422"/>
    </row>
    <row r="25" spans="2:6" ht="28.8" x14ac:dyDescent="0.3">
      <c r="B25" s="673"/>
      <c r="C25" s="64" t="s">
        <v>144</v>
      </c>
      <c r="D25" s="67">
        <v>3</v>
      </c>
      <c r="E25" s="674"/>
      <c r="F25" s="422"/>
    </row>
    <row r="26" spans="2:6" x14ac:dyDescent="0.3">
      <c r="B26" s="673" t="s">
        <v>106</v>
      </c>
      <c r="C26" s="64" t="s">
        <v>58</v>
      </c>
      <c r="D26" s="67">
        <v>1</v>
      </c>
      <c r="E26" s="674" t="s">
        <v>156</v>
      </c>
      <c r="F26" s="422"/>
    </row>
    <row r="27" spans="2:6" x14ac:dyDescent="0.3">
      <c r="B27" s="673"/>
      <c r="C27" s="64" t="s">
        <v>1196</v>
      </c>
      <c r="D27" s="67">
        <v>3</v>
      </c>
      <c r="E27" s="674"/>
      <c r="F27" s="422"/>
    </row>
    <row r="28" spans="2:6" x14ac:dyDescent="0.3">
      <c r="B28" s="673"/>
      <c r="C28" s="64" t="s">
        <v>1277</v>
      </c>
      <c r="D28" s="67">
        <v>2</v>
      </c>
      <c r="E28" s="674"/>
      <c r="F28" s="422"/>
    </row>
    <row r="29" spans="2:6" ht="28.8" x14ac:dyDescent="0.3">
      <c r="B29" s="673"/>
      <c r="C29" s="64" t="s">
        <v>144</v>
      </c>
      <c r="D29" s="67">
        <v>1</v>
      </c>
      <c r="E29" s="674"/>
      <c r="F29" s="422"/>
    </row>
    <row r="30" spans="2:6" x14ac:dyDescent="0.3">
      <c r="B30" s="673" t="s">
        <v>94</v>
      </c>
      <c r="C30" s="64" t="s">
        <v>58</v>
      </c>
      <c r="D30" s="67">
        <v>2</v>
      </c>
      <c r="E30" s="674" t="s">
        <v>157</v>
      </c>
      <c r="F30" s="422"/>
    </row>
    <row r="31" spans="2:6" x14ac:dyDescent="0.3">
      <c r="B31" s="673"/>
      <c r="C31" s="64" t="s">
        <v>23</v>
      </c>
      <c r="D31" s="67">
        <v>1</v>
      </c>
      <c r="E31" s="674"/>
      <c r="F31" s="422"/>
    </row>
    <row r="32" spans="2:6" x14ac:dyDescent="0.3">
      <c r="B32" s="673"/>
      <c r="C32" s="64" t="s">
        <v>1196</v>
      </c>
      <c r="D32" s="67">
        <v>2</v>
      </c>
      <c r="E32" s="674"/>
      <c r="F32" s="422"/>
    </row>
    <row r="33" spans="2:6" ht="28.8" x14ac:dyDescent="0.3">
      <c r="B33" s="673"/>
      <c r="C33" s="64" t="s">
        <v>144</v>
      </c>
      <c r="D33" s="67">
        <v>1</v>
      </c>
      <c r="E33" s="674"/>
      <c r="F33" s="422"/>
    </row>
    <row r="34" spans="2:6" ht="43.2" x14ac:dyDescent="0.3">
      <c r="B34" s="270" t="s">
        <v>104</v>
      </c>
      <c r="C34" s="64" t="s">
        <v>92</v>
      </c>
      <c r="D34" s="67">
        <v>2</v>
      </c>
      <c r="E34" s="269" t="s">
        <v>158</v>
      </c>
      <c r="F34" s="422">
        <v>-1</v>
      </c>
    </row>
    <row r="35" spans="2:6" ht="33" customHeight="1" x14ac:dyDescent="0.3">
      <c r="B35" s="673" t="s">
        <v>159</v>
      </c>
      <c r="C35" s="64" t="s">
        <v>147</v>
      </c>
      <c r="D35" s="67">
        <v>1</v>
      </c>
      <c r="E35" s="674" t="s">
        <v>160</v>
      </c>
      <c r="F35" s="422"/>
    </row>
    <row r="36" spans="2:6" x14ac:dyDescent="0.3">
      <c r="B36" s="673"/>
      <c r="C36" s="64" t="s">
        <v>92</v>
      </c>
      <c r="D36" s="67">
        <v>2</v>
      </c>
      <c r="E36" s="674"/>
      <c r="F36" s="422"/>
    </row>
    <row r="37" spans="2:6" x14ac:dyDescent="0.3">
      <c r="B37" s="673"/>
      <c r="C37" s="64" t="s">
        <v>1196</v>
      </c>
      <c r="D37" s="67">
        <v>4</v>
      </c>
      <c r="E37" s="674"/>
      <c r="F37" s="422"/>
    </row>
    <row r="38" spans="2:6" ht="28.8" x14ac:dyDescent="0.3">
      <c r="B38" s="673"/>
      <c r="C38" s="64" t="s">
        <v>144</v>
      </c>
      <c r="D38" s="67">
        <v>3</v>
      </c>
      <c r="E38" s="674"/>
      <c r="F38" s="422"/>
    </row>
    <row r="39" spans="2:6" x14ac:dyDescent="0.3">
      <c r="B39" s="673" t="s">
        <v>108</v>
      </c>
      <c r="C39" s="64" t="s">
        <v>58</v>
      </c>
      <c r="D39" s="67">
        <v>1</v>
      </c>
      <c r="E39" s="674" t="s">
        <v>161</v>
      </c>
      <c r="F39" s="422"/>
    </row>
    <row r="40" spans="2:6" x14ac:dyDescent="0.3">
      <c r="B40" s="673"/>
      <c r="C40" s="64" t="s">
        <v>92</v>
      </c>
      <c r="D40" s="67">
        <v>3</v>
      </c>
      <c r="E40" s="674"/>
      <c r="F40" s="422"/>
    </row>
    <row r="41" spans="2:6" x14ac:dyDescent="0.3">
      <c r="B41" s="673" t="s">
        <v>74</v>
      </c>
      <c r="C41" s="64" t="s">
        <v>92</v>
      </c>
      <c r="D41" s="67">
        <v>2</v>
      </c>
      <c r="E41" s="674" t="s">
        <v>162</v>
      </c>
      <c r="F41" s="422"/>
    </row>
    <row r="42" spans="2:6" ht="28.8" x14ac:dyDescent="0.3">
      <c r="B42" s="673"/>
      <c r="C42" s="64" t="s">
        <v>147</v>
      </c>
      <c r="D42" s="67">
        <v>1</v>
      </c>
      <c r="E42" s="674"/>
      <c r="F42" s="422"/>
    </row>
    <row r="43" spans="2:6" x14ac:dyDescent="0.3">
      <c r="B43" s="673"/>
      <c r="C43" s="64" t="s">
        <v>1196</v>
      </c>
      <c r="D43" s="67">
        <v>1</v>
      </c>
      <c r="E43" s="674"/>
      <c r="F43" s="422"/>
    </row>
    <row r="44" spans="2:6" ht="28.8" x14ac:dyDescent="0.3">
      <c r="B44" s="673"/>
      <c r="C44" s="64" t="s">
        <v>144</v>
      </c>
      <c r="D44" s="67">
        <v>1</v>
      </c>
      <c r="E44" s="674"/>
      <c r="F44" s="422"/>
    </row>
    <row r="45" spans="2:6" x14ac:dyDescent="0.3">
      <c r="B45" s="675" t="s">
        <v>46</v>
      </c>
      <c r="C45" s="64" t="s">
        <v>58</v>
      </c>
      <c r="D45" s="67">
        <v>1</v>
      </c>
      <c r="E45" s="674" t="s">
        <v>163</v>
      </c>
      <c r="F45" s="422"/>
    </row>
    <row r="46" spans="2:6" x14ac:dyDescent="0.3">
      <c r="B46" s="675"/>
      <c r="C46" s="64" t="s">
        <v>92</v>
      </c>
      <c r="D46" s="67">
        <v>2</v>
      </c>
      <c r="E46" s="674"/>
      <c r="F46" s="422"/>
    </row>
    <row r="47" spans="2:6" ht="28.8" x14ac:dyDescent="0.3">
      <c r="B47" s="675"/>
      <c r="C47" s="64" t="s">
        <v>144</v>
      </c>
      <c r="D47" s="67">
        <v>1</v>
      </c>
      <c r="E47" s="674"/>
      <c r="F47" s="422"/>
    </row>
    <row r="48" spans="2:6" ht="28.8" x14ac:dyDescent="0.3">
      <c r="B48" s="547" t="s">
        <v>144</v>
      </c>
      <c r="C48" s="64" t="s">
        <v>144</v>
      </c>
      <c r="D48" s="67">
        <v>1</v>
      </c>
      <c r="E48" s="489" t="s">
        <v>164</v>
      </c>
      <c r="F48" s="422"/>
    </row>
    <row r="49" spans="2:6" x14ac:dyDescent="0.3">
      <c r="B49" s="676" t="s">
        <v>165</v>
      </c>
      <c r="C49" s="64" t="s">
        <v>58</v>
      </c>
      <c r="D49" s="67">
        <v>1</v>
      </c>
      <c r="E49" s="678" t="s">
        <v>166</v>
      </c>
      <c r="F49" s="422">
        <v>2</v>
      </c>
    </row>
    <row r="50" spans="2:6" ht="15" thickBot="1" x14ac:dyDescent="0.35">
      <c r="B50" s="677"/>
      <c r="C50" s="64" t="s">
        <v>92</v>
      </c>
      <c r="D50" s="67">
        <v>1</v>
      </c>
      <c r="E50" s="679"/>
      <c r="F50" s="422"/>
    </row>
    <row r="51" spans="2:6" ht="15" thickBot="1" x14ac:dyDescent="0.35">
      <c r="B51" s="671" t="s">
        <v>150</v>
      </c>
      <c r="C51" s="672"/>
      <c r="D51" s="77">
        <f>+SUM(D4:D50)</f>
        <v>82</v>
      </c>
      <c r="E51"/>
    </row>
  </sheetData>
  <mergeCells count="31">
    <mergeCell ref="E9:E12"/>
    <mergeCell ref="B9:B12"/>
    <mergeCell ref="E13:E16"/>
    <mergeCell ref="B13:B16"/>
    <mergeCell ref="E41:E44"/>
    <mergeCell ref="B41:B44"/>
    <mergeCell ref="B26:B29"/>
    <mergeCell ref="E26:E29"/>
    <mergeCell ref="E30:E33"/>
    <mergeCell ref="B30:B33"/>
    <mergeCell ref="E35:E38"/>
    <mergeCell ref="B35:B38"/>
    <mergeCell ref="E39:E40"/>
    <mergeCell ref="B19:B20"/>
    <mergeCell ref="E19:E20"/>
    <mergeCell ref="G2:H2"/>
    <mergeCell ref="B4:B6"/>
    <mergeCell ref="E4:E6"/>
    <mergeCell ref="B2:E2"/>
    <mergeCell ref="E7:E8"/>
    <mergeCell ref="B7:B8"/>
    <mergeCell ref="B51:C51"/>
    <mergeCell ref="B17:B18"/>
    <mergeCell ref="B39:B40"/>
    <mergeCell ref="E22:E25"/>
    <mergeCell ref="B22:B25"/>
    <mergeCell ref="E17:E18"/>
    <mergeCell ref="E45:E47"/>
    <mergeCell ref="B45:B47"/>
    <mergeCell ref="B49:B50"/>
    <mergeCell ref="E49:E50"/>
  </mergeCells>
  <hyperlinks>
    <hyperlink ref="B4" location="'Planeación y D Estratégico'!A1" display="Planeación y Direccionamiento Estratégico" xr:uid="{55E51A49-AFE1-4225-BF69-970D799B17EE}"/>
    <hyperlink ref="B7" location="'G. Comunicaciones'!A1" display="Gestión de Comunicaciones" xr:uid="{F6BE7B5B-4585-4B78-A06A-3C44982B1C1A}"/>
    <hyperlink ref="B13:B14" location="'Explotación JSA Loterías'!A1" display="Explotación JSA Loterías" xr:uid="{EC8C5EDC-AE74-4CA1-8319-720DAE4F330B}"/>
    <hyperlink ref="B17" location="'Recaudo'!A1" display="Gestión de Recaudo" xr:uid="{30E51731-371C-4B74-AA61-6DA37C6A8A3D}"/>
    <hyperlink ref="B19" location="'Control, Ins y Fisca'!A1" display="Control, Inspección y Fiscalización" xr:uid="{5FF892CC-C799-4D30-B48B-2701B8110BB2}"/>
    <hyperlink ref="B21" location="'Atención al cliente'!A1" display="Atención y Servicio al Cliente" xr:uid="{11AF2C2B-F375-4D0C-8097-1F1F2FE3D0BF}"/>
    <hyperlink ref="B22" location="'G TH'!A1" display="Gestión de Talento Humano" xr:uid="{5E44A838-3610-4C3D-A80B-5B76BDBBCCA6}"/>
    <hyperlink ref="B26" location="'G. Financiera'!A1" display="Gestión Financiera y Contable" xr:uid="{40D5914A-71E5-4E9B-A61B-B4AEE798CBAE}"/>
    <hyperlink ref="B30:B31" location="'Gestión ByS'!A1" display="Gestión de Bienes y Servicios" xr:uid="{E1DB3A53-F82B-4D63-ADFA-8162CDBF7092}"/>
    <hyperlink ref="B34" location="'G. Documental'!A1" display="Gestión Documental" xr:uid="{740C3FFE-BBF6-4736-BFB9-DA6C9152C727}"/>
    <hyperlink ref="B35:B36" location="'G. TIC'!A1" display="Gestión de las Tecnologías y la Información" xr:uid="{FE2515FA-278A-401D-9F4C-11497FC9A23D}"/>
    <hyperlink ref="B39:B40" location="'G Jurídica'!A1" display="Gestión Jurídica" xr:uid="{40D21A57-4339-4CD4-9CA6-6DD410AC8332}"/>
    <hyperlink ref="B41" location="'Evaluación Independiente G'!A1" display="Evaluación Independiente y Control a la Gestión" xr:uid="{40B998A5-09C6-4F21-8A9C-4EAA72D2653A}"/>
    <hyperlink ref="B9:B10" location="'Explotación JSA AP'!A1" display="Explotación JSA Apuestas Permanentes" xr:uid="{D60A327A-7656-42F7-9F2A-20AD448FCFF9}"/>
    <hyperlink ref="B45:B46" location="'Control Disciplinario Interno'!A1" display="Control Disciplinario Interno" xr:uid="{96074383-9540-4D4B-B4F0-9FDB0FB4CA61}"/>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baseColWidth="10" defaultColWidth="11.44140625" defaultRowHeight="14.4" x14ac:dyDescent="0.3"/>
  <cols>
    <col min="3" max="3" width="11.5546875" style="12"/>
  </cols>
  <sheetData>
    <row r="1" spans="1:11" ht="28.8" x14ac:dyDescent="0.3">
      <c r="A1" s="8" t="s">
        <v>3</v>
      </c>
      <c r="B1" s="8" t="s">
        <v>4</v>
      </c>
      <c r="C1" s="8"/>
      <c r="D1" s="8" t="s">
        <v>167</v>
      </c>
      <c r="F1" s="16" t="s">
        <v>3</v>
      </c>
      <c r="G1" s="16" t="s">
        <v>168</v>
      </c>
      <c r="H1" s="8" t="s">
        <v>4</v>
      </c>
      <c r="I1" s="16" t="s">
        <v>168</v>
      </c>
      <c r="J1" s="8" t="s">
        <v>167</v>
      </c>
      <c r="K1" s="16" t="s">
        <v>168</v>
      </c>
    </row>
    <row r="2" spans="1:11" ht="28.8" x14ac:dyDescent="0.3">
      <c r="A2" s="7" t="s">
        <v>20</v>
      </c>
      <c r="B2" s="7" t="s">
        <v>21</v>
      </c>
      <c r="C2" s="7" t="str">
        <f t="shared" ref="C2:C26" si="0">+A2&amp;B2</f>
        <v>Muy bajaLeve</v>
      </c>
      <c r="D2" s="11" t="s">
        <v>169</v>
      </c>
      <c r="F2" s="17" t="s">
        <v>20</v>
      </c>
      <c r="G2" s="18">
        <v>0.2</v>
      </c>
      <c r="H2" s="17" t="s">
        <v>21</v>
      </c>
      <c r="I2" s="18">
        <v>0.2</v>
      </c>
      <c r="J2" s="17" t="s">
        <v>169</v>
      </c>
    </row>
    <row r="3" spans="1:11" ht="28.8" x14ac:dyDescent="0.3">
      <c r="A3" s="7" t="s">
        <v>20</v>
      </c>
      <c r="B3" s="7" t="s">
        <v>38</v>
      </c>
      <c r="C3" s="7" t="str">
        <f t="shared" si="0"/>
        <v>Muy bajaMenor</v>
      </c>
      <c r="D3" s="11" t="s">
        <v>169</v>
      </c>
      <c r="F3" s="7" t="s">
        <v>37</v>
      </c>
      <c r="G3" s="19">
        <v>0.4</v>
      </c>
      <c r="H3" s="10" t="s">
        <v>38</v>
      </c>
      <c r="I3" s="19">
        <v>0.4</v>
      </c>
      <c r="J3" s="10" t="s">
        <v>170</v>
      </c>
    </row>
    <row r="4" spans="1:11" ht="43.2" x14ac:dyDescent="0.3">
      <c r="A4" s="7" t="s">
        <v>20</v>
      </c>
      <c r="B4" s="7" t="s">
        <v>56</v>
      </c>
      <c r="C4" s="7" t="str">
        <f t="shared" si="0"/>
        <v>Muy bajaModerado</v>
      </c>
      <c r="D4" s="11" t="s">
        <v>56</v>
      </c>
      <c r="F4" s="7" t="s">
        <v>55</v>
      </c>
      <c r="G4" s="19">
        <v>0.6</v>
      </c>
      <c r="H4" s="10" t="s">
        <v>56</v>
      </c>
      <c r="I4" s="19">
        <v>0.6</v>
      </c>
      <c r="J4" s="10" t="s">
        <v>56</v>
      </c>
    </row>
    <row r="5" spans="1:11" ht="28.8" x14ac:dyDescent="0.3">
      <c r="A5" s="7" t="s">
        <v>20</v>
      </c>
      <c r="B5" s="7" t="s">
        <v>69</v>
      </c>
      <c r="C5" s="7" t="str">
        <f t="shared" si="0"/>
        <v>Muy bajaMayor</v>
      </c>
      <c r="D5" s="11" t="s">
        <v>170</v>
      </c>
      <c r="F5" s="7" t="s">
        <v>68</v>
      </c>
      <c r="G5" s="18">
        <v>0.8</v>
      </c>
      <c r="H5" s="17" t="s">
        <v>69</v>
      </c>
      <c r="I5" s="18">
        <v>0.8</v>
      </c>
      <c r="J5" s="17" t="s">
        <v>169</v>
      </c>
    </row>
    <row r="6" spans="1:11" ht="43.2" x14ac:dyDescent="0.3">
      <c r="A6" s="7" t="s">
        <v>20</v>
      </c>
      <c r="B6" s="7" t="s">
        <v>82</v>
      </c>
      <c r="C6" s="7" t="str">
        <f t="shared" si="0"/>
        <v>Muy bajaCatastrófico</v>
      </c>
      <c r="D6" s="11" t="s">
        <v>171</v>
      </c>
      <c r="F6" s="7" t="s">
        <v>81</v>
      </c>
      <c r="G6" s="18">
        <v>1</v>
      </c>
      <c r="H6" s="17" t="s">
        <v>82</v>
      </c>
      <c r="I6" s="18">
        <v>1</v>
      </c>
    </row>
    <row r="7" spans="1:11" x14ac:dyDescent="0.3">
      <c r="A7" s="7" t="s">
        <v>37</v>
      </c>
      <c r="B7" s="7" t="s">
        <v>21</v>
      </c>
      <c r="C7" s="7" t="str">
        <f t="shared" si="0"/>
        <v>BajaLeve</v>
      </c>
      <c r="D7" s="11" t="s">
        <v>169</v>
      </c>
    </row>
    <row r="8" spans="1:11" x14ac:dyDescent="0.3">
      <c r="A8" s="7" t="s">
        <v>37</v>
      </c>
      <c r="B8" s="7" t="s">
        <v>38</v>
      </c>
      <c r="C8" s="7" t="str">
        <f t="shared" si="0"/>
        <v>BajaMenor</v>
      </c>
      <c r="D8" s="11" t="s">
        <v>56</v>
      </c>
    </row>
    <row r="9" spans="1:11" ht="28.8" x14ac:dyDescent="0.3">
      <c r="A9" s="7" t="s">
        <v>37</v>
      </c>
      <c r="B9" s="7" t="s">
        <v>56</v>
      </c>
      <c r="C9" s="7" t="str">
        <f t="shared" si="0"/>
        <v>BajaModerado</v>
      </c>
      <c r="D9" s="11" t="s">
        <v>56</v>
      </c>
    </row>
    <row r="10" spans="1:11" x14ac:dyDescent="0.3">
      <c r="A10" s="7" t="s">
        <v>37</v>
      </c>
      <c r="B10" s="7" t="s">
        <v>69</v>
      </c>
      <c r="C10" s="7" t="str">
        <f t="shared" si="0"/>
        <v>BajaMayor</v>
      </c>
      <c r="D10" s="11" t="s">
        <v>170</v>
      </c>
    </row>
    <row r="11" spans="1:11" ht="28.8" x14ac:dyDescent="0.3">
      <c r="A11" s="7" t="s">
        <v>37</v>
      </c>
      <c r="B11" s="7" t="s">
        <v>82</v>
      </c>
      <c r="C11" s="7" t="str">
        <f t="shared" si="0"/>
        <v>BajaCatastrófico</v>
      </c>
      <c r="D11" s="11" t="s">
        <v>171</v>
      </c>
    </row>
    <row r="12" spans="1:11" x14ac:dyDescent="0.3">
      <c r="A12" s="7" t="s">
        <v>55</v>
      </c>
      <c r="B12" s="7" t="s">
        <v>21</v>
      </c>
      <c r="C12" s="7" t="str">
        <f t="shared" si="0"/>
        <v>MediaLeve</v>
      </c>
      <c r="D12" s="11" t="s">
        <v>56</v>
      </c>
    </row>
    <row r="13" spans="1:11" x14ac:dyDescent="0.3">
      <c r="A13" s="7" t="s">
        <v>55</v>
      </c>
      <c r="B13" s="7" t="s">
        <v>38</v>
      </c>
      <c r="C13" s="7" t="str">
        <f t="shared" si="0"/>
        <v>MediaMenor</v>
      </c>
      <c r="D13" s="11" t="s">
        <v>56</v>
      </c>
    </row>
    <row r="14" spans="1:11" ht="28.8" x14ac:dyDescent="0.3">
      <c r="A14" s="7" t="s">
        <v>55</v>
      </c>
      <c r="B14" s="7" t="s">
        <v>56</v>
      </c>
      <c r="C14" s="7" t="str">
        <f t="shared" si="0"/>
        <v>MediaModerado</v>
      </c>
      <c r="D14" s="11" t="s">
        <v>56</v>
      </c>
    </row>
    <row r="15" spans="1:11" x14ac:dyDescent="0.3">
      <c r="A15" s="7" t="s">
        <v>55</v>
      </c>
      <c r="B15" s="7" t="s">
        <v>69</v>
      </c>
      <c r="C15" s="7" t="str">
        <f t="shared" si="0"/>
        <v>MediaMayor</v>
      </c>
      <c r="D15" s="11" t="s">
        <v>170</v>
      </c>
    </row>
    <row r="16" spans="1:11" ht="28.8" x14ac:dyDescent="0.3">
      <c r="A16" s="7" t="s">
        <v>55</v>
      </c>
      <c r="B16" s="7" t="s">
        <v>82</v>
      </c>
      <c r="C16" s="7" t="str">
        <f t="shared" si="0"/>
        <v>MediaCatastrófico</v>
      </c>
      <c r="D16" s="11" t="s">
        <v>171</v>
      </c>
    </row>
    <row r="17" spans="1:4" x14ac:dyDescent="0.3">
      <c r="A17" s="7" t="s">
        <v>68</v>
      </c>
      <c r="B17" s="7" t="s">
        <v>21</v>
      </c>
      <c r="C17" s="7" t="str">
        <f t="shared" si="0"/>
        <v>AltaLeve</v>
      </c>
      <c r="D17" s="11" t="s">
        <v>56</v>
      </c>
    </row>
    <row r="18" spans="1:4" x14ac:dyDescent="0.3">
      <c r="A18" s="7" t="s">
        <v>68</v>
      </c>
      <c r="B18" s="7" t="s">
        <v>38</v>
      </c>
      <c r="C18" s="7" t="str">
        <f t="shared" si="0"/>
        <v>AltaMenor</v>
      </c>
      <c r="D18" s="11" t="s">
        <v>56</v>
      </c>
    </row>
    <row r="19" spans="1:4" ht="28.8" x14ac:dyDescent="0.3">
      <c r="A19" s="7" t="s">
        <v>68</v>
      </c>
      <c r="B19" s="7" t="s">
        <v>56</v>
      </c>
      <c r="C19" s="7" t="str">
        <f t="shared" si="0"/>
        <v>AltaModerado</v>
      </c>
      <c r="D19" s="11" t="s">
        <v>170</v>
      </c>
    </row>
    <row r="20" spans="1:4" x14ac:dyDescent="0.3">
      <c r="A20" s="7" t="s">
        <v>68</v>
      </c>
      <c r="B20" s="7" t="s">
        <v>69</v>
      </c>
      <c r="C20" s="7" t="str">
        <f t="shared" si="0"/>
        <v>AltaMayor</v>
      </c>
      <c r="D20" s="11" t="s">
        <v>170</v>
      </c>
    </row>
    <row r="21" spans="1:4" ht="28.8" x14ac:dyDescent="0.3">
      <c r="A21" s="7" t="s">
        <v>68</v>
      </c>
      <c r="B21" s="7" t="s">
        <v>82</v>
      </c>
      <c r="C21" s="7" t="str">
        <f t="shared" si="0"/>
        <v>AltaCatastrófico</v>
      </c>
      <c r="D21" s="11" t="s">
        <v>171</v>
      </c>
    </row>
    <row r="22" spans="1:4" ht="28.8" x14ac:dyDescent="0.3">
      <c r="A22" s="7" t="s">
        <v>81</v>
      </c>
      <c r="B22" s="7" t="s">
        <v>21</v>
      </c>
      <c r="C22" s="7" t="str">
        <f t="shared" si="0"/>
        <v>Muy altaLeve</v>
      </c>
      <c r="D22" s="11" t="s">
        <v>170</v>
      </c>
    </row>
    <row r="23" spans="1:4" ht="28.8" x14ac:dyDescent="0.3">
      <c r="A23" s="7" t="s">
        <v>81</v>
      </c>
      <c r="B23" s="7" t="s">
        <v>38</v>
      </c>
      <c r="C23" s="7" t="str">
        <f t="shared" si="0"/>
        <v>Muy altaMenor</v>
      </c>
      <c r="D23" s="11" t="s">
        <v>170</v>
      </c>
    </row>
    <row r="24" spans="1:4" ht="43.2" x14ac:dyDescent="0.3">
      <c r="A24" s="7" t="s">
        <v>81</v>
      </c>
      <c r="B24" s="7" t="s">
        <v>56</v>
      </c>
      <c r="C24" s="7" t="str">
        <f t="shared" si="0"/>
        <v>Muy altaModerado</v>
      </c>
      <c r="D24" s="11" t="s">
        <v>170</v>
      </c>
    </row>
    <row r="25" spans="1:4" ht="28.8" x14ac:dyDescent="0.3">
      <c r="A25" s="7" t="s">
        <v>81</v>
      </c>
      <c r="B25" s="7" t="s">
        <v>69</v>
      </c>
      <c r="C25" s="7" t="str">
        <f t="shared" si="0"/>
        <v>Muy altaMayor</v>
      </c>
      <c r="D25" s="11" t="s">
        <v>170</v>
      </c>
    </row>
    <row r="26" spans="1:4" ht="52.95" customHeight="1" x14ac:dyDescent="0.3">
      <c r="A26" s="7" t="s">
        <v>81</v>
      </c>
      <c r="B26" s="7" t="s">
        <v>82</v>
      </c>
      <c r="C26" s="7" t="str">
        <f t="shared" si="0"/>
        <v>Muy altaCatastrófico</v>
      </c>
      <c r="D26" s="11" t="s">
        <v>171</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B30"/>
  <sheetViews>
    <sheetView topLeftCell="AN1" zoomScale="70" zoomScaleNormal="70" workbookViewId="0">
      <pane ySplit="3" topLeftCell="A12" activePane="bottomLeft" state="frozen"/>
      <selection activeCell="G4" sqref="G4:G13"/>
      <selection pane="bottomLeft" activeCell="A12" sqref="A12:A13"/>
    </sheetView>
  </sheetViews>
  <sheetFormatPr baseColWidth="10" defaultColWidth="11.44140625" defaultRowHeight="14.4" x14ac:dyDescent="0.3"/>
  <cols>
    <col min="1" max="1" width="14.109375" style="1" customWidth="1"/>
    <col min="2" max="2" width="14" style="6" customWidth="1"/>
    <col min="3" max="3" width="17.33203125" style="6" customWidth="1"/>
    <col min="4" max="4" width="19.44140625" style="6" customWidth="1"/>
    <col min="5" max="5" width="19.5546875" style="6" customWidth="1"/>
    <col min="6" max="6" width="59.6640625" style="2" customWidth="1"/>
    <col min="7" max="7" width="9.6640625" style="2" customWidth="1"/>
    <col min="8" max="8" width="20" style="2" customWidth="1"/>
    <col min="9" max="9" width="44.33203125" style="2" customWidth="1"/>
    <col min="10" max="10" width="14.6640625" style="2" bestFit="1" customWidth="1"/>
    <col min="11" max="11" width="16.6640625" style="2" customWidth="1"/>
    <col min="12" max="12" width="19.33203125" style="2" customWidth="1"/>
    <col min="13" max="13" width="46.109375" style="2" customWidth="1"/>
    <col min="14" max="14" width="3.44140625" style="2" hidden="1" customWidth="1"/>
    <col min="15" max="15" width="45.33203125" style="2" customWidth="1"/>
    <col min="16" max="16" width="3" style="2" hidden="1" customWidth="1"/>
    <col min="17" max="17" width="32.44140625" style="2" customWidth="1"/>
    <col min="18" max="18" width="3.44140625" style="2" hidden="1" customWidth="1"/>
    <col min="19" max="20" width="21.88671875" style="2" customWidth="1"/>
    <col min="21" max="21" width="21.88671875" style="2" hidden="1" customWidth="1"/>
    <col min="22" max="22" width="15" style="2"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28.109375" style="2" customWidth="1"/>
    <col min="29" max="29" width="28" style="2" customWidth="1"/>
    <col min="30" max="30" width="62.44140625" style="2" customWidth="1"/>
    <col min="31" max="31" width="10" style="2" bestFit="1"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6.6640625" style="2" customWidth="1"/>
    <col min="38" max="38" width="63.6640625" style="2" customWidth="1"/>
    <col min="39" max="39" width="14.6640625" style="6" customWidth="1"/>
    <col min="40" max="40" width="36.554687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22.5546875" style="2" customWidth="1"/>
    <col min="47" max="47" width="13.6640625" style="2" hidden="1" customWidth="1"/>
    <col min="48" max="48" width="13.6640625" style="24"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hidden="1" customWidth="1"/>
    <col min="58" max="58" width="58.44140625" style="1" hidden="1" customWidth="1"/>
    <col min="59" max="59" width="14.88671875" style="1" hidden="1" customWidth="1"/>
    <col min="60" max="60" width="50.5546875" style="1" hidden="1" customWidth="1"/>
    <col min="61" max="61" width="29.109375" style="1" hidden="1" customWidth="1"/>
    <col min="62" max="62" width="14.88671875" style="1" hidden="1" customWidth="1"/>
    <col min="63" max="63" width="30.109375" style="69" hidden="1" customWidth="1"/>
    <col min="64" max="64" width="23.5546875" style="69" hidden="1" customWidth="1"/>
    <col min="65" max="65" width="0" style="1" hidden="1" customWidth="1"/>
    <col min="66" max="66" width="26.6640625" style="1" hidden="1" customWidth="1"/>
    <col min="67" max="67" width="24.44140625" style="1" hidden="1" customWidth="1"/>
    <col min="68" max="68" width="11.44140625" style="1"/>
    <col min="69" max="69" width="26.6640625" style="1" customWidth="1"/>
    <col min="70" max="70" width="25.109375" style="1" customWidth="1"/>
    <col min="71" max="71" width="11.44140625" style="1"/>
    <col min="72" max="72" width="24.88671875" style="1" customWidth="1"/>
    <col min="73" max="73" width="26" style="1" customWidth="1"/>
    <col min="74" max="252" width="11.44140625" style="1"/>
    <col min="253" max="253" width="21.88671875" style="1" customWidth="1"/>
    <col min="254" max="254" width="13.88671875" style="1" customWidth="1"/>
    <col min="255" max="255" width="38.6640625" style="1" customWidth="1"/>
    <col min="256" max="256" width="3" style="1" bestFit="1" customWidth="1"/>
    <col min="257" max="257" width="32.33203125" style="1" customWidth="1"/>
    <col min="258" max="258" width="46.33203125" style="1" customWidth="1"/>
    <col min="259" max="259" width="19" style="1" customWidth="1"/>
    <col min="260" max="260" width="0" style="1" hidden="1" customWidth="1"/>
    <col min="261" max="261" width="17.6640625" style="1" customWidth="1"/>
    <col min="262" max="262" width="0" style="1" hidden="1" customWidth="1"/>
    <col min="263" max="263" width="22.33203125" style="1" customWidth="1"/>
    <col min="264" max="264" width="5.33203125" style="1" customWidth="1"/>
    <col min="265" max="265" width="36.33203125" style="1" customWidth="1"/>
    <col min="266" max="266" width="5.6640625" style="1" customWidth="1"/>
    <col min="267" max="267" width="0" style="1" hidden="1" customWidth="1"/>
    <col min="268" max="268" width="20.6640625" style="1" customWidth="1"/>
    <col min="269" max="269" width="4.88671875" style="1" customWidth="1"/>
    <col min="270" max="270" width="0" style="1" hidden="1" customWidth="1"/>
    <col min="271" max="271" width="24.6640625" style="1" customWidth="1"/>
    <col min="272" max="272" width="12.33203125" style="1" customWidth="1"/>
    <col min="273" max="273" width="0" style="1" hidden="1" customWidth="1"/>
    <col min="274" max="274" width="3.44140625" style="1" customWidth="1"/>
    <col min="275" max="275" width="0" style="1" hidden="1" customWidth="1"/>
    <col min="276" max="276" width="17.6640625" style="1" customWidth="1"/>
    <col min="277" max="277" width="3.44140625" style="1" customWidth="1"/>
    <col min="278" max="278" width="0" style="1" hidden="1" customWidth="1"/>
    <col min="279" max="279" width="23.6640625" style="1" customWidth="1"/>
    <col min="280" max="280" width="10" style="1" customWidth="1"/>
    <col min="281" max="281" width="0" style="1" hidden="1" customWidth="1"/>
    <col min="282" max="283" width="14.6640625" style="1" customWidth="1"/>
    <col min="284" max="284" width="12.88671875" style="1" customWidth="1"/>
    <col min="285" max="285" width="3.33203125" style="1" customWidth="1"/>
    <col min="286" max="286" width="30.33203125" style="1" customWidth="1"/>
    <col min="287" max="287" width="5" style="1" customWidth="1"/>
    <col min="288" max="288" width="0" style="1" hidden="1" customWidth="1"/>
    <col min="289" max="289" width="14.33203125" style="1" customWidth="1"/>
    <col min="290" max="290" width="5.6640625" style="1" customWidth="1"/>
    <col min="291" max="291" width="0" style="1" hidden="1" customWidth="1"/>
    <col min="292" max="292" width="17.33203125" style="1" customWidth="1"/>
    <col min="293" max="293" width="12.6640625" style="1" customWidth="1"/>
    <col min="294" max="294" width="0" style="1" hidden="1" customWidth="1"/>
    <col min="295" max="295" width="5.33203125" style="1" customWidth="1"/>
    <col min="296" max="296" width="0" style="1" hidden="1" customWidth="1"/>
    <col min="297" max="297" width="17" style="1" customWidth="1"/>
    <col min="298" max="298" width="6.33203125" style="1" customWidth="1"/>
    <col min="299" max="299" width="0" style="1" hidden="1" customWidth="1"/>
    <col min="300" max="300" width="14.33203125" style="1" customWidth="1"/>
    <col min="301" max="301" width="7.5546875" style="1" customWidth="1"/>
    <col min="302" max="302" width="0" style="1" hidden="1" customWidth="1"/>
    <col min="303" max="304" width="14.33203125" style="1" customWidth="1"/>
    <col min="305" max="305" width="20.88671875" style="1" customWidth="1"/>
    <col min="306" max="306" width="14.44140625" style="1" customWidth="1"/>
    <col min="307" max="307" width="15" style="1" customWidth="1"/>
    <col min="308" max="308" width="2.6640625" style="1" customWidth="1"/>
    <col min="309" max="309" width="11.6640625" style="1" customWidth="1"/>
    <col min="310" max="310" width="11.5546875" style="1" customWidth="1"/>
    <col min="311" max="311" width="2.33203125" style="1" customWidth="1"/>
    <col min="312" max="312" width="41" style="1" customWidth="1"/>
    <col min="313" max="313" width="14.33203125" style="1" customWidth="1"/>
    <col min="314" max="315" width="11.5546875" style="1" customWidth="1"/>
    <col min="316" max="316" width="21.88671875" style="1" customWidth="1"/>
    <col min="317" max="508" width="11.44140625" style="1"/>
    <col min="509" max="509" width="21.88671875" style="1" customWidth="1"/>
    <col min="510" max="510" width="13.88671875" style="1" customWidth="1"/>
    <col min="511" max="511" width="38.6640625" style="1" customWidth="1"/>
    <col min="512" max="512" width="3" style="1" bestFit="1" customWidth="1"/>
    <col min="513" max="513" width="32.33203125" style="1" customWidth="1"/>
    <col min="514" max="514" width="46.33203125" style="1" customWidth="1"/>
    <col min="515" max="515" width="19" style="1" customWidth="1"/>
    <col min="516" max="516" width="0" style="1" hidden="1" customWidth="1"/>
    <col min="517" max="517" width="17.6640625" style="1" customWidth="1"/>
    <col min="518" max="518" width="0" style="1" hidden="1" customWidth="1"/>
    <col min="519" max="519" width="22.33203125" style="1" customWidth="1"/>
    <col min="520" max="520" width="5.33203125" style="1" customWidth="1"/>
    <col min="521" max="521" width="36.33203125" style="1" customWidth="1"/>
    <col min="522" max="522" width="5.6640625" style="1" customWidth="1"/>
    <col min="523" max="523" width="0" style="1" hidden="1" customWidth="1"/>
    <col min="524" max="524" width="20.6640625" style="1" customWidth="1"/>
    <col min="525" max="525" width="4.88671875" style="1" customWidth="1"/>
    <col min="526" max="526" width="0" style="1" hidden="1" customWidth="1"/>
    <col min="527" max="527" width="24.6640625" style="1" customWidth="1"/>
    <col min="528" max="528" width="12.33203125" style="1" customWidth="1"/>
    <col min="529" max="529" width="0" style="1" hidden="1" customWidth="1"/>
    <col min="530" max="530" width="3.44140625" style="1" customWidth="1"/>
    <col min="531" max="531" width="0" style="1" hidden="1" customWidth="1"/>
    <col min="532" max="532" width="17.6640625" style="1" customWidth="1"/>
    <col min="533" max="533" width="3.44140625" style="1" customWidth="1"/>
    <col min="534" max="534" width="0" style="1" hidden="1" customWidth="1"/>
    <col min="535" max="535" width="23.6640625" style="1" customWidth="1"/>
    <col min="536" max="536" width="10" style="1" customWidth="1"/>
    <col min="537" max="537" width="0" style="1" hidden="1" customWidth="1"/>
    <col min="538" max="539" width="14.6640625" style="1" customWidth="1"/>
    <col min="540" max="540" width="12.88671875" style="1" customWidth="1"/>
    <col min="541" max="541" width="3.33203125" style="1" customWidth="1"/>
    <col min="542" max="542" width="30.33203125" style="1" customWidth="1"/>
    <col min="543" max="543" width="5" style="1" customWidth="1"/>
    <col min="544" max="544" width="0" style="1" hidden="1" customWidth="1"/>
    <col min="545" max="545" width="14.33203125" style="1" customWidth="1"/>
    <col min="546" max="546" width="5.6640625" style="1" customWidth="1"/>
    <col min="547" max="547" width="0" style="1" hidden="1" customWidth="1"/>
    <col min="548" max="548" width="17.33203125" style="1" customWidth="1"/>
    <col min="549" max="549" width="12.6640625" style="1" customWidth="1"/>
    <col min="550" max="550" width="0" style="1" hidden="1" customWidth="1"/>
    <col min="551" max="551" width="5.33203125" style="1" customWidth="1"/>
    <col min="552" max="552" width="0" style="1" hidden="1" customWidth="1"/>
    <col min="553" max="553" width="17" style="1" customWidth="1"/>
    <col min="554" max="554" width="6.33203125" style="1" customWidth="1"/>
    <col min="555" max="555" width="0" style="1" hidden="1" customWidth="1"/>
    <col min="556" max="556" width="14.33203125" style="1" customWidth="1"/>
    <col min="557" max="557" width="7.5546875" style="1" customWidth="1"/>
    <col min="558" max="558" width="0" style="1" hidden="1" customWidth="1"/>
    <col min="559" max="560" width="14.33203125" style="1" customWidth="1"/>
    <col min="561" max="561" width="20.88671875" style="1" customWidth="1"/>
    <col min="562" max="562" width="14.44140625" style="1" customWidth="1"/>
    <col min="563" max="563" width="15" style="1" customWidth="1"/>
    <col min="564" max="564" width="2.6640625" style="1" customWidth="1"/>
    <col min="565" max="565" width="11.6640625" style="1" customWidth="1"/>
    <col min="566" max="566" width="11.5546875" style="1" customWidth="1"/>
    <col min="567" max="567" width="2.33203125" style="1" customWidth="1"/>
    <col min="568" max="568" width="41" style="1" customWidth="1"/>
    <col min="569" max="569" width="14.33203125" style="1" customWidth="1"/>
    <col min="570" max="571" width="11.5546875" style="1" customWidth="1"/>
    <col min="572" max="572" width="21.88671875" style="1" customWidth="1"/>
    <col min="573" max="764" width="11.44140625" style="1"/>
    <col min="765" max="765" width="21.88671875" style="1" customWidth="1"/>
    <col min="766" max="766" width="13.88671875" style="1" customWidth="1"/>
    <col min="767" max="767" width="38.6640625" style="1" customWidth="1"/>
    <col min="768" max="768" width="3" style="1" bestFit="1" customWidth="1"/>
    <col min="769" max="769" width="32.33203125" style="1" customWidth="1"/>
    <col min="770" max="770" width="46.33203125" style="1" customWidth="1"/>
    <col min="771" max="771" width="19" style="1" customWidth="1"/>
    <col min="772" max="772" width="0" style="1" hidden="1" customWidth="1"/>
    <col min="773" max="773" width="17.6640625" style="1" customWidth="1"/>
    <col min="774" max="774" width="0" style="1" hidden="1" customWidth="1"/>
    <col min="775" max="775" width="22.33203125" style="1" customWidth="1"/>
    <col min="776" max="776" width="5.33203125" style="1" customWidth="1"/>
    <col min="777" max="777" width="36.33203125" style="1" customWidth="1"/>
    <col min="778" max="778" width="5.6640625" style="1" customWidth="1"/>
    <col min="779" max="779" width="0" style="1" hidden="1" customWidth="1"/>
    <col min="780" max="780" width="20.6640625" style="1" customWidth="1"/>
    <col min="781" max="781" width="4.88671875" style="1" customWidth="1"/>
    <col min="782" max="782" width="0" style="1" hidden="1" customWidth="1"/>
    <col min="783" max="783" width="24.6640625" style="1" customWidth="1"/>
    <col min="784" max="784" width="12.33203125" style="1" customWidth="1"/>
    <col min="785" max="785" width="0" style="1" hidden="1" customWidth="1"/>
    <col min="786" max="786" width="3.44140625" style="1" customWidth="1"/>
    <col min="787" max="787" width="0" style="1" hidden="1" customWidth="1"/>
    <col min="788" max="788" width="17.6640625" style="1" customWidth="1"/>
    <col min="789" max="789" width="3.44140625" style="1" customWidth="1"/>
    <col min="790" max="790" width="0" style="1" hidden="1" customWidth="1"/>
    <col min="791" max="791" width="23.6640625" style="1" customWidth="1"/>
    <col min="792" max="792" width="10" style="1" customWidth="1"/>
    <col min="793" max="793" width="0" style="1" hidden="1" customWidth="1"/>
    <col min="794" max="795" width="14.6640625" style="1" customWidth="1"/>
    <col min="796" max="796" width="12.88671875" style="1" customWidth="1"/>
    <col min="797" max="797" width="3.33203125" style="1" customWidth="1"/>
    <col min="798" max="798" width="30.33203125" style="1" customWidth="1"/>
    <col min="799" max="799" width="5" style="1" customWidth="1"/>
    <col min="800" max="800" width="0" style="1" hidden="1" customWidth="1"/>
    <col min="801" max="801" width="14.33203125" style="1" customWidth="1"/>
    <col min="802" max="802" width="5.6640625" style="1" customWidth="1"/>
    <col min="803" max="803" width="0" style="1" hidden="1" customWidth="1"/>
    <col min="804" max="804" width="17.33203125" style="1" customWidth="1"/>
    <col min="805" max="805" width="12.6640625" style="1" customWidth="1"/>
    <col min="806" max="806" width="0" style="1" hidden="1" customWidth="1"/>
    <col min="807" max="807" width="5.33203125" style="1" customWidth="1"/>
    <col min="808" max="808" width="0" style="1" hidden="1" customWidth="1"/>
    <col min="809" max="809" width="17" style="1" customWidth="1"/>
    <col min="810" max="810" width="6.33203125" style="1" customWidth="1"/>
    <col min="811" max="811" width="0" style="1" hidden="1" customWidth="1"/>
    <col min="812" max="812" width="14.33203125" style="1" customWidth="1"/>
    <col min="813" max="813" width="7.5546875" style="1" customWidth="1"/>
    <col min="814" max="814" width="0" style="1" hidden="1" customWidth="1"/>
    <col min="815" max="816" width="14.33203125" style="1" customWidth="1"/>
    <col min="817" max="817" width="20.88671875" style="1" customWidth="1"/>
    <col min="818" max="818" width="14.44140625" style="1" customWidth="1"/>
    <col min="819" max="819" width="15" style="1" customWidth="1"/>
    <col min="820" max="820" width="2.6640625" style="1" customWidth="1"/>
    <col min="821" max="821" width="11.6640625" style="1" customWidth="1"/>
    <col min="822" max="822" width="11.5546875" style="1" customWidth="1"/>
    <col min="823" max="823" width="2.33203125" style="1" customWidth="1"/>
    <col min="824" max="824" width="41" style="1" customWidth="1"/>
    <col min="825" max="825" width="14.33203125" style="1" customWidth="1"/>
    <col min="826" max="827" width="11.5546875" style="1" customWidth="1"/>
    <col min="828" max="828" width="21.88671875" style="1" customWidth="1"/>
    <col min="829" max="1020" width="11.44140625" style="1"/>
    <col min="1021" max="1021" width="21.88671875" style="1" customWidth="1"/>
    <col min="1022" max="1022" width="13.88671875" style="1" customWidth="1"/>
    <col min="1023" max="1023" width="38.6640625" style="1" customWidth="1"/>
    <col min="1024" max="1024" width="3" style="1" bestFit="1" customWidth="1"/>
    <col min="1025" max="1025" width="32.33203125" style="1" customWidth="1"/>
    <col min="1026" max="1026" width="46.33203125" style="1" customWidth="1"/>
    <col min="1027" max="1027" width="19" style="1" customWidth="1"/>
    <col min="1028" max="1028" width="0" style="1" hidden="1" customWidth="1"/>
    <col min="1029" max="1029" width="17.6640625" style="1" customWidth="1"/>
    <col min="1030" max="1030" width="0" style="1" hidden="1" customWidth="1"/>
    <col min="1031" max="1031" width="22.33203125" style="1" customWidth="1"/>
    <col min="1032" max="1032" width="5.33203125" style="1" customWidth="1"/>
    <col min="1033" max="1033" width="36.33203125" style="1" customWidth="1"/>
    <col min="1034" max="1034" width="5.6640625" style="1" customWidth="1"/>
    <col min="1035" max="1035" width="0" style="1" hidden="1" customWidth="1"/>
    <col min="1036" max="1036" width="20.6640625" style="1" customWidth="1"/>
    <col min="1037" max="1037" width="4.88671875" style="1" customWidth="1"/>
    <col min="1038" max="1038" width="0" style="1" hidden="1" customWidth="1"/>
    <col min="1039" max="1039" width="24.6640625" style="1" customWidth="1"/>
    <col min="1040" max="1040" width="12.33203125" style="1" customWidth="1"/>
    <col min="1041" max="1041" width="0" style="1" hidden="1" customWidth="1"/>
    <col min="1042" max="1042" width="3.44140625" style="1" customWidth="1"/>
    <col min="1043" max="1043" width="0" style="1" hidden="1" customWidth="1"/>
    <col min="1044" max="1044" width="17.6640625" style="1" customWidth="1"/>
    <col min="1045" max="1045" width="3.44140625" style="1" customWidth="1"/>
    <col min="1046" max="1046" width="0" style="1" hidden="1" customWidth="1"/>
    <col min="1047" max="1047" width="23.6640625" style="1" customWidth="1"/>
    <col min="1048" max="1048" width="10" style="1" customWidth="1"/>
    <col min="1049" max="1049" width="0" style="1" hidden="1" customWidth="1"/>
    <col min="1050" max="1051" width="14.6640625" style="1" customWidth="1"/>
    <col min="1052" max="1052" width="12.88671875" style="1" customWidth="1"/>
    <col min="1053" max="1053" width="3.33203125" style="1" customWidth="1"/>
    <col min="1054" max="1054" width="30.33203125" style="1" customWidth="1"/>
    <col min="1055" max="1055" width="5" style="1" customWidth="1"/>
    <col min="1056" max="1056" width="0" style="1" hidden="1" customWidth="1"/>
    <col min="1057" max="1057" width="14.33203125" style="1" customWidth="1"/>
    <col min="1058" max="1058" width="5.6640625" style="1" customWidth="1"/>
    <col min="1059" max="1059" width="0" style="1" hidden="1" customWidth="1"/>
    <col min="1060" max="1060" width="17.33203125" style="1" customWidth="1"/>
    <col min="1061" max="1061" width="12.6640625" style="1" customWidth="1"/>
    <col min="1062" max="1062" width="0" style="1" hidden="1" customWidth="1"/>
    <col min="1063" max="1063" width="5.33203125" style="1" customWidth="1"/>
    <col min="1064" max="1064" width="0" style="1" hidden="1" customWidth="1"/>
    <col min="1065" max="1065" width="17" style="1" customWidth="1"/>
    <col min="1066" max="1066" width="6.33203125" style="1" customWidth="1"/>
    <col min="1067" max="1067" width="0" style="1" hidden="1" customWidth="1"/>
    <col min="1068" max="1068" width="14.33203125" style="1" customWidth="1"/>
    <col min="1069" max="1069" width="7.5546875" style="1" customWidth="1"/>
    <col min="1070" max="1070" width="0" style="1" hidden="1" customWidth="1"/>
    <col min="1071" max="1072" width="14.33203125" style="1" customWidth="1"/>
    <col min="1073" max="1073" width="20.88671875" style="1" customWidth="1"/>
    <col min="1074" max="1074" width="14.44140625" style="1" customWidth="1"/>
    <col min="1075" max="1075" width="15" style="1" customWidth="1"/>
    <col min="1076" max="1076" width="2.6640625" style="1" customWidth="1"/>
    <col min="1077" max="1077" width="11.6640625" style="1" customWidth="1"/>
    <col min="1078" max="1078" width="11.5546875" style="1" customWidth="1"/>
    <col min="1079" max="1079" width="2.33203125" style="1" customWidth="1"/>
    <col min="1080" max="1080" width="41" style="1" customWidth="1"/>
    <col min="1081" max="1081" width="14.33203125" style="1" customWidth="1"/>
    <col min="1082" max="1083" width="11.5546875" style="1" customWidth="1"/>
    <col min="1084" max="1084" width="21.88671875" style="1" customWidth="1"/>
    <col min="1085" max="1276" width="11.44140625" style="1"/>
    <col min="1277" max="1277" width="21.88671875" style="1" customWidth="1"/>
    <col min="1278" max="1278" width="13.88671875" style="1" customWidth="1"/>
    <col min="1279" max="1279" width="38.6640625" style="1" customWidth="1"/>
    <col min="1280" max="1280" width="3" style="1" bestFit="1" customWidth="1"/>
    <col min="1281" max="1281" width="32.33203125" style="1" customWidth="1"/>
    <col min="1282" max="1282" width="46.33203125" style="1" customWidth="1"/>
    <col min="1283" max="1283" width="19" style="1" customWidth="1"/>
    <col min="1284" max="1284" width="0" style="1" hidden="1" customWidth="1"/>
    <col min="1285" max="1285" width="17.6640625" style="1" customWidth="1"/>
    <col min="1286" max="1286" width="0" style="1" hidden="1" customWidth="1"/>
    <col min="1287" max="1287" width="22.33203125" style="1" customWidth="1"/>
    <col min="1288" max="1288" width="5.33203125" style="1" customWidth="1"/>
    <col min="1289" max="1289" width="36.33203125" style="1" customWidth="1"/>
    <col min="1290" max="1290" width="5.6640625" style="1" customWidth="1"/>
    <col min="1291" max="1291" width="0" style="1" hidden="1" customWidth="1"/>
    <col min="1292" max="1292" width="20.6640625" style="1" customWidth="1"/>
    <col min="1293" max="1293" width="4.88671875" style="1" customWidth="1"/>
    <col min="1294" max="1294" width="0" style="1" hidden="1" customWidth="1"/>
    <col min="1295" max="1295" width="24.6640625" style="1" customWidth="1"/>
    <col min="1296" max="1296" width="12.33203125" style="1" customWidth="1"/>
    <col min="1297" max="1297" width="0" style="1" hidden="1" customWidth="1"/>
    <col min="1298" max="1298" width="3.44140625" style="1" customWidth="1"/>
    <col min="1299" max="1299" width="0" style="1" hidden="1" customWidth="1"/>
    <col min="1300" max="1300" width="17.6640625" style="1" customWidth="1"/>
    <col min="1301" max="1301" width="3.44140625" style="1" customWidth="1"/>
    <col min="1302" max="1302" width="0" style="1" hidden="1" customWidth="1"/>
    <col min="1303" max="1303" width="23.6640625" style="1" customWidth="1"/>
    <col min="1304" max="1304" width="10" style="1" customWidth="1"/>
    <col min="1305" max="1305" width="0" style="1" hidden="1" customWidth="1"/>
    <col min="1306" max="1307" width="14.6640625" style="1" customWidth="1"/>
    <col min="1308" max="1308" width="12.88671875" style="1" customWidth="1"/>
    <col min="1309" max="1309" width="3.33203125" style="1" customWidth="1"/>
    <col min="1310" max="1310" width="30.33203125" style="1" customWidth="1"/>
    <col min="1311" max="1311" width="5" style="1" customWidth="1"/>
    <col min="1312" max="1312" width="0" style="1" hidden="1" customWidth="1"/>
    <col min="1313" max="1313" width="14.33203125" style="1" customWidth="1"/>
    <col min="1314" max="1314" width="5.6640625" style="1" customWidth="1"/>
    <col min="1315" max="1315" width="0" style="1" hidden="1" customWidth="1"/>
    <col min="1316" max="1316" width="17.33203125" style="1" customWidth="1"/>
    <col min="1317" max="1317" width="12.6640625" style="1" customWidth="1"/>
    <col min="1318" max="1318" width="0" style="1" hidden="1" customWidth="1"/>
    <col min="1319" max="1319" width="5.33203125" style="1" customWidth="1"/>
    <col min="1320" max="1320" width="0" style="1" hidden="1" customWidth="1"/>
    <col min="1321" max="1321" width="17" style="1" customWidth="1"/>
    <col min="1322" max="1322" width="6.33203125" style="1" customWidth="1"/>
    <col min="1323" max="1323" width="0" style="1" hidden="1" customWidth="1"/>
    <col min="1324" max="1324" width="14.33203125" style="1" customWidth="1"/>
    <col min="1325" max="1325" width="7.5546875" style="1" customWidth="1"/>
    <col min="1326" max="1326" width="0" style="1" hidden="1" customWidth="1"/>
    <col min="1327" max="1328" width="14.33203125" style="1" customWidth="1"/>
    <col min="1329" max="1329" width="20.88671875" style="1" customWidth="1"/>
    <col min="1330" max="1330" width="14.44140625" style="1" customWidth="1"/>
    <col min="1331" max="1331" width="15" style="1" customWidth="1"/>
    <col min="1332" max="1332" width="2.6640625" style="1" customWidth="1"/>
    <col min="1333" max="1333" width="11.6640625" style="1" customWidth="1"/>
    <col min="1334" max="1334" width="11.5546875" style="1" customWidth="1"/>
    <col min="1335" max="1335" width="2.33203125" style="1" customWidth="1"/>
    <col min="1336" max="1336" width="41" style="1" customWidth="1"/>
    <col min="1337" max="1337" width="14.33203125" style="1" customWidth="1"/>
    <col min="1338" max="1339" width="11.5546875" style="1" customWidth="1"/>
    <col min="1340" max="1340" width="21.88671875" style="1" customWidth="1"/>
    <col min="1341" max="1532" width="11.44140625" style="1"/>
    <col min="1533" max="1533" width="21.88671875" style="1" customWidth="1"/>
    <col min="1534" max="1534" width="13.88671875" style="1" customWidth="1"/>
    <col min="1535" max="1535" width="38.6640625" style="1" customWidth="1"/>
    <col min="1536" max="1536" width="3" style="1" bestFit="1" customWidth="1"/>
    <col min="1537" max="1537" width="32.33203125" style="1" customWidth="1"/>
    <col min="1538" max="1538" width="46.33203125" style="1" customWidth="1"/>
    <col min="1539" max="1539" width="19" style="1" customWidth="1"/>
    <col min="1540" max="1540" width="0" style="1" hidden="1" customWidth="1"/>
    <col min="1541" max="1541" width="17.6640625" style="1" customWidth="1"/>
    <col min="1542" max="1542" width="0" style="1" hidden="1" customWidth="1"/>
    <col min="1543" max="1543" width="22.33203125" style="1" customWidth="1"/>
    <col min="1544" max="1544" width="5.33203125" style="1" customWidth="1"/>
    <col min="1545" max="1545" width="36.33203125" style="1" customWidth="1"/>
    <col min="1546" max="1546" width="5.6640625" style="1" customWidth="1"/>
    <col min="1547" max="1547" width="0" style="1" hidden="1" customWidth="1"/>
    <col min="1548" max="1548" width="20.6640625" style="1" customWidth="1"/>
    <col min="1549" max="1549" width="4.88671875" style="1" customWidth="1"/>
    <col min="1550" max="1550" width="0" style="1" hidden="1" customWidth="1"/>
    <col min="1551" max="1551" width="24.6640625" style="1" customWidth="1"/>
    <col min="1552" max="1552" width="12.33203125" style="1" customWidth="1"/>
    <col min="1553" max="1553" width="0" style="1" hidden="1" customWidth="1"/>
    <col min="1554" max="1554" width="3.44140625" style="1" customWidth="1"/>
    <col min="1555" max="1555" width="0" style="1" hidden="1" customWidth="1"/>
    <col min="1556" max="1556" width="17.6640625" style="1" customWidth="1"/>
    <col min="1557" max="1557" width="3.44140625" style="1" customWidth="1"/>
    <col min="1558" max="1558" width="0" style="1" hidden="1" customWidth="1"/>
    <col min="1559" max="1559" width="23.6640625" style="1" customWidth="1"/>
    <col min="1560" max="1560" width="10" style="1" customWidth="1"/>
    <col min="1561" max="1561" width="0" style="1" hidden="1" customWidth="1"/>
    <col min="1562" max="1563" width="14.6640625" style="1" customWidth="1"/>
    <col min="1564" max="1564" width="12.88671875" style="1" customWidth="1"/>
    <col min="1565" max="1565" width="3.33203125" style="1" customWidth="1"/>
    <col min="1566" max="1566" width="30.33203125" style="1" customWidth="1"/>
    <col min="1567" max="1567" width="5" style="1" customWidth="1"/>
    <col min="1568" max="1568" width="0" style="1" hidden="1" customWidth="1"/>
    <col min="1569" max="1569" width="14.33203125" style="1" customWidth="1"/>
    <col min="1570" max="1570" width="5.6640625" style="1" customWidth="1"/>
    <col min="1571" max="1571" width="0" style="1" hidden="1" customWidth="1"/>
    <col min="1572" max="1572" width="17.33203125" style="1" customWidth="1"/>
    <col min="1573" max="1573" width="12.6640625" style="1" customWidth="1"/>
    <col min="1574" max="1574" width="0" style="1" hidden="1" customWidth="1"/>
    <col min="1575" max="1575" width="5.33203125" style="1" customWidth="1"/>
    <col min="1576" max="1576" width="0" style="1" hidden="1" customWidth="1"/>
    <col min="1577" max="1577" width="17" style="1" customWidth="1"/>
    <col min="1578" max="1578" width="6.33203125" style="1" customWidth="1"/>
    <col min="1579" max="1579" width="0" style="1" hidden="1" customWidth="1"/>
    <col min="1580" max="1580" width="14.33203125" style="1" customWidth="1"/>
    <col min="1581" max="1581" width="7.5546875" style="1" customWidth="1"/>
    <col min="1582" max="1582" width="0" style="1" hidden="1" customWidth="1"/>
    <col min="1583" max="1584" width="14.33203125" style="1" customWidth="1"/>
    <col min="1585" max="1585" width="20.88671875" style="1" customWidth="1"/>
    <col min="1586" max="1586" width="14.44140625" style="1" customWidth="1"/>
    <col min="1587" max="1587" width="15" style="1" customWidth="1"/>
    <col min="1588" max="1588" width="2.6640625" style="1" customWidth="1"/>
    <col min="1589" max="1589" width="11.6640625" style="1" customWidth="1"/>
    <col min="1590" max="1590" width="11.5546875" style="1" customWidth="1"/>
    <col min="1591" max="1591" width="2.33203125" style="1" customWidth="1"/>
    <col min="1592" max="1592" width="41" style="1" customWidth="1"/>
    <col min="1593" max="1593" width="14.33203125" style="1" customWidth="1"/>
    <col min="1594" max="1595" width="11.5546875" style="1" customWidth="1"/>
    <col min="1596" max="1596" width="21.88671875" style="1" customWidth="1"/>
    <col min="1597" max="1788" width="11.44140625" style="1"/>
    <col min="1789" max="1789" width="21.88671875" style="1" customWidth="1"/>
    <col min="1790" max="1790" width="13.88671875" style="1" customWidth="1"/>
    <col min="1791" max="1791" width="38.6640625" style="1" customWidth="1"/>
    <col min="1792" max="1792" width="3" style="1" bestFit="1" customWidth="1"/>
    <col min="1793" max="1793" width="32.33203125" style="1" customWidth="1"/>
    <col min="1794" max="1794" width="46.33203125" style="1" customWidth="1"/>
    <col min="1795" max="1795" width="19" style="1" customWidth="1"/>
    <col min="1796" max="1796" width="0" style="1" hidden="1" customWidth="1"/>
    <col min="1797" max="1797" width="17.6640625" style="1" customWidth="1"/>
    <col min="1798" max="1798" width="0" style="1" hidden="1" customWidth="1"/>
    <col min="1799" max="1799" width="22.33203125" style="1" customWidth="1"/>
    <col min="1800" max="1800" width="5.33203125" style="1" customWidth="1"/>
    <col min="1801" max="1801" width="36.33203125" style="1" customWidth="1"/>
    <col min="1802" max="1802" width="5.6640625" style="1" customWidth="1"/>
    <col min="1803" max="1803" width="0" style="1" hidden="1" customWidth="1"/>
    <col min="1804" max="1804" width="20.6640625" style="1" customWidth="1"/>
    <col min="1805" max="1805" width="4.88671875" style="1" customWidth="1"/>
    <col min="1806" max="1806" width="0" style="1" hidden="1" customWidth="1"/>
    <col min="1807" max="1807" width="24.6640625" style="1" customWidth="1"/>
    <col min="1808" max="1808" width="12.33203125" style="1" customWidth="1"/>
    <col min="1809" max="1809" width="0" style="1" hidden="1" customWidth="1"/>
    <col min="1810" max="1810" width="3.44140625" style="1" customWidth="1"/>
    <col min="1811" max="1811" width="0" style="1" hidden="1" customWidth="1"/>
    <col min="1812" max="1812" width="17.6640625" style="1" customWidth="1"/>
    <col min="1813" max="1813" width="3.44140625" style="1" customWidth="1"/>
    <col min="1814" max="1814" width="0" style="1" hidden="1" customWidth="1"/>
    <col min="1815" max="1815" width="23.6640625" style="1" customWidth="1"/>
    <col min="1816" max="1816" width="10" style="1" customWidth="1"/>
    <col min="1817" max="1817" width="0" style="1" hidden="1" customWidth="1"/>
    <col min="1818" max="1819" width="14.6640625" style="1" customWidth="1"/>
    <col min="1820" max="1820" width="12.88671875" style="1" customWidth="1"/>
    <col min="1821" max="1821" width="3.33203125" style="1" customWidth="1"/>
    <col min="1822" max="1822" width="30.33203125" style="1" customWidth="1"/>
    <col min="1823" max="1823" width="5" style="1" customWidth="1"/>
    <col min="1824" max="1824" width="0" style="1" hidden="1" customWidth="1"/>
    <col min="1825" max="1825" width="14.33203125" style="1" customWidth="1"/>
    <col min="1826" max="1826" width="5.6640625" style="1" customWidth="1"/>
    <col min="1827" max="1827" width="0" style="1" hidden="1" customWidth="1"/>
    <col min="1828" max="1828" width="17.33203125" style="1" customWidth="1"/>
    <col min="1829" max="1829" width="12.6640625" style="1" customWidth="1"/>
    <col min="1830" max="1830" width="0" style="1" hidden="1" customWidth="1"/>
    <col min="1831" max="1831" width="5.33203125" style="1" customWidth="1"/>
    <col min="1832" max="1832" width="0" style="1" hidden="1" customWidth="1"/>
    <col min="1833" max="1833" width="17" style="1" customWidth="1"/>
    <col min="1834" max="1834" width="6.33203125" style="1" customWidth="1"/>
    <col min="1835" max="1835" width="0" style="1" hidden="1" customWidth="1"/>
    <col min="1836" max="1836" width="14.33203125" style="1" customWidth="1"/>
    <col min="1837" max="1837" width="7.5546875" style="1" customWidth="1"/>
    <col min="1838" max="1838" width="0" style="1" hidden="1" customWidth="1"/>
    <col min="1839" max="1840" width="14.33203125" style="1" customWidth="1"/>
    <col min="1841" max="1841" width="20.88671875" style="1" customWidth="1"/>
    <col min="1842" max="1842" width="14.44140625" style="1" customWidth="1"/>
    <col min="1843" max="1843" width="15" style="1" customWidth="1"/>
    <col min="1844" max="1844" width="2.6640625" style="1" customWidth="1"/>
    <col min="1845" max="1845" width="11.6640625" style="1" customWidth="1"/>
    <col min="1846" max="1846" width="11.5546875" style="1" customWidth="1"/>
    <col min="1847" max="1847" width="2.33203125" style="1" customWidth="1"/>
    <col min="1848" max="1848" width="41" style="1" customWidth="1"/>
    <col min="1849" max="1849" width="14.33203125" style="1" customWidth="1"/>
    <col min="1850" max="1851" width="11.5546875" style="1" customWidth="1"/>
    <col min="1852" max="1852" width="21.88671875" style="1" customWidth="1"/>
    <col min="1853" max="2044" width="11.44140625" style="1"/>
    <col min="2045" max="2045" width="21.88671875" style="1" customWidth="1"/>
    <col min="2046" max="2046" width="13.88671875" style="1" customWidth="1"/>
    <col min="2047" max="2047" width="38.6640625" style="1" customWidth="1"/>
    <col min="2048" max="2048" width="3" style="1" bestFit="1" customWidth="1"/>
    <col min="2049" max="2049" width="32.33203125" style="1" customWidth="1"/>
    <col min="2050" max="2050" width="46.33203125" style="1" customWidth="1"/>
    <col min="2051" max="2051" width="19" style="1" customWidth="1"/>
    <col min="2052" max="2052" width="0" style="1" hidden="1" customWidth="1"/>
    <col min="2053" max="2053" width="17.6640625" style="1" customWidth="1"/>
    <col min="2054" max="2054" width="0" style="1" hidden="1" customWidth="1"/>
    <col min="2055" max="2055" width="22.33203125" style="1" customWidth="1"/>
    <col min="2056" max="2056" width="5.33203125" style="1" customWidth="1"/>
    <col min="2057" max="2057" width="36.33203125" style="1" customWidth="1"/>
    <col min="2058" max="2058" width="5.6640625" style="1" customWidth="1"/>
    <col min="2059" max="2059" width="0" style="1" hidden="1" customWidth="1"/>
    <col min="2060" max="2060" width="20.6640625" style="1" customWidth="1"/>
    <col min="2061" max="2061" width="4.88671875" style="1" customWidth="1"/>
    <col min="2062" max="2062" width="0" style="1" hidden="1" customWidth="1"/>
    <col min="2063" max="2063" width="24.6640625" style="1" customWidth="1"/>
    <col min="2064" max="2064" width="12.33203125" style="1" customWidth="1"/>
    <col min="2065" max="2065" width="0" style="1" hidden="1" customWidth="1"/>
    <col min="2066" max="2066" width="3.44140625" style="1" customWidth="1"/>
    <col min="2067" max="2067" width="0" style="1" hidden="1" customWidth="1"/>
    <col min="2068" max="2068" width="17.6640625" style="1" customWidth="1"/>
    <col min="2069" max="2069" width="3.44140625" style="1" customWidth="1"/>
    <col min="2070" max="2070" width="0" style="1" hidden="1" customWidth="1"/>
    <col min="2071" max="2071" width="23.6640625" style="1" customWidth="1"/>
    <col min="2072" max="2072" width="10" style="1" customWidth="1"/>
    <col min="2073" max="2073" width="0" style="1" hidden="1" customWidth="1"/>
    <col min="2074" max="2075" width="14.6640625" style="1" customWidth="1"/>
    <col min="2076" max="2076" width="12.88671875" style="1" customWidth="1"/>
    <col min="2077" max="2077" width="3.33203125" style="1" customWidth="1"/>
    <col min="2078" max="2078" width="30.33203125" style="1" customWidth="1"/>
    <col min="2079" max="2079" width="5" style="1" customWidth="1"/>
    <col min="2080" max="2080" width="0" style="1" hidden="1" customWidth="1"/>
    <col min="2081" max="2081" width="14.33203125" style="1" customWidth="1"/>
    <col min="2082" max="2082" width="5.6640625" style="1" customWidth="1"/>
    <col min="2083" max="2083" width="0" style="1" hidden="1" customWidth="1"/>
    <col min="2084" max="2084" width="17.33203125" style="1" customWidth="1"/>
    <col min="2085" max="2085" width="12.6640625" style="1" customWidth="1"/>
    <col min="2086" max="2086" width="0" style="1" hidden="1" customWidth="1"/>
    <col min="2087" max="2087" width="5.33203125" style="1" customWidth="1"/>
    <col min="2088" max="2088" width="0" style="1" hidden="1" customWidth="1"/>
    <col min="2089" max="2089" width="17" style="1" customWidth="1"/>
    <col min="2090" max="2090" width="6.33203125" style="1" customWidth="1"/>
    <col min="2091" max="2091" width="0" style="1" hidden="1" customWidth="1"/>
    <col min="2092" max="2092" width="14.33203125" style="1" customWidth="1"/>
    <col min="2093" max="2093" width="7.5546875" style="1" customWidth="1"/>
    <col min="2094" max="2094" width="0" style="1" hidden="1" customWidth="1"/>
    <col min="2095" max="2096" width="14.33203125" style="1" customWidth="1"/>
    <col min="2097" max="2097" width="20.88671875" style="1" customWidth="1"/>
    <col min="2098" max="2098" width="14.44140625" style="1" customWidth="1"/>
    <col min="2099" max="2099" width="15" style="1" customWidth="1"/>
    <col min="2100" max="2100" width="2.6640625" style="1" customWidth="1"/>
    <col min="2101" max="2101" width="11.6640625" style="1" customWidth="1"/>
    <col min="2102" max="2102" width="11.5546875" style="1" customWidth="1"/>
    <col min="2103" max="2103" width="2.33203125" style="1" customWidth="1"/>
    <col min="2104" max="2104" width="41" style="1" customWidth="1"/>
    <col min="2105" max="2105" width="14.33203125" style="1" customWidth="1"/>
    <col min="2106" max="2107" width="11.5546875" style="1" customWidth="1"/>
    <col min="2108" max="2108" width="21.88671875" style="1" customWidth="1"/>
    <col min="2109" max="2300" width="11.44140625" style="1"/>
    <col min="2301" max="2301" width="21.88671875" style="1" customWidth="1"/>
    <col min="2302" max="2302" width="13.88671875" style="1" customWidth="1"/>
    <col min="2303" max="2303" width="38.6640625" style="1" customWidth="1"/>
    <col min="2304" max="2304" width="3" style="1" bestFit="1" customWidth="1"/>
    <col min="2305" max="2305" width="32.33203125" style="1" customWidth="1"/>
    <col min="2306" max="2306" width="46.33203125" style="1" customWidth="1"/>
    <col min="2307" max="2307" width="19" style="1" customWidth="1"/>
    <col min="2308" max="2308" width="0" style="1" hidden="1" customWidth="1"/>
    <col min="2309" max="2309" width="17.6640625" style="1" customWidth="1"/>
    <col min="2310" max="2310" width="0" style="1" hidden="1" customWidth="1"/>
    <col min="2311" max="2311" width="22.33203125" style="1" customWidth="1"/>
    <col min="2312" max="2312" width="5.33203125" style="1" customWidth="1"/>
    <col min="2313" max="2313" width="36.33203125" style="1" customWidth="1"/>
    <col min="2314" max="2314" width="5.6640625" style="1" customWidth="1"/>
    <col min="2315" max="2315" width="0" style="1" hidden="1" customWidth="1"/>
    <col min="2316" max="2316" width="20.6640625" style="1" customWidth="1"/>
    <col min="2317" max="2317" width="4.88671875" style="1" customWidth="1"/>
    <col min="2318" max="2318" width="0" style="1" hidden="1" customWidth="1"/>
    <col min="2319" max="2319" width="24.6640625" style="1" customWidth="1"/>
    <col min="2320" max="2320" width="12.33203125" style="1" customWidth="1"/>
    <col min="2321" max="2321" width="0" style="1" hidden="1" customWidth="1"/>
    <col min="2322" max="2322" width="3.44140625" style="1" customWidth="1"/>
    <col min="2323" max="2323" width="0" style="1" hidden="1" customWidth="1"/>
    <col min="2324" max="2324" width="17.6640625" style="1" customWidth="1"/>
    <col min="2325" max="2325" width="3.44140625" style="1" customWidth="1"/>
    <col min="2326" max="2326" width="0" style="1" hidden="1" customWidth="1"/>
    <col min="2327" max="2327" width="23.6640625" style="1" customWidth="1"/>
    <col min="2328" max="2328" width="10" style="1" customWidth="1"/>
    <col min="2329" max="2329" width="0" style="1" hidden="1" customWidth="1"/>
    <col min="2330" max="2331" width="14.6640625" style="1" customWidth="1"/>
    <col min="2332" max="2332" width="12.88671875" style="1" customWidth="1"/>
    <col min="2333" max="2333" width="3.33203125" style="1" customWidth="1"/>
    <col min="2334" max="2334" width="30.33203125" style="1" customWidth="1"/>
    <col min="2335" max="2335" width="5" style="1" customWidth="1"/>
    <col min="2336" max="2336" width="0" style="1" hidden="1" customWidth="1"/>
    <col min="2337" max="2337" width="14.33203125" style="1" customWidth="1"/>
    <col min="2338" max="2338" width="5.6640625" style="1" customWidth="1"/>
    <col min="2339" max="2339" width="0" style="1" hidden="1" customWidth="1"/>
    <col min="2340" max="2340" width="17.33203125" style="1" customWidth="1"/>
    <col min="2341" max="2341" width="12.6640625" style="1" customWidth="1"/>
    <col min="2342" max="2342" width="0" style="1" hidden="1" customWidth="1"/>
    <col min="2343" max="2343" width="5.33203125" style="1" customWidth="1"/>
    <col min="2344" max="2344" width="0" style="1" hidden="1" customWidth="1"/>
    <col min="2345" max="2345" width="17" style="1" customWidth="1"/>
    <col min="2346" max="2346" width="6.33203125" style="1" customWidth="1"/>
    <col min="2347" max="2347" width="0" style="1" hidden="1" customWidth="1"/>
    <col min="2348" max="2348" width="14.33203125" style="1" customWidth="1"/>
    <col min="2349" max="2349" width="7.5546875" style="1" customWidth="1"/>
    <col min="2350" max="2350" width="0" style="1" hidden="1" customWidth="1"/>
    <col min="2351" max="2352" width="14.33203125" style="1" customWidth="1"/>
    <col min="2353" max="2353" width="20.88671875" style="1" customWidth="1"/>
    <col min="2354" max="2354" width="14.44140625" style="1" customWidth="1"/>
    <col min="2355" max="2355" width="15" style="1" customWidth="1"/>
    <col min="2356" max="2356" width="2.6640625" style="1" customWidth="1"/>
    <col min="2357" max="2357" width="11.6640625" style="1" customWidth="1"/>
    <col min="2358" max="2358" width="11.5546875" style="1" customWidth="1"/>
    <col min="2359" max="2359" width="2.33203125" style="1" customWidth="1"/>
    <col min="2360" max="2360" width="41" style="1" customWidth="1"/>
    <col min="2361" max="2361" width="14.33203125" style="1" customWidth="1"/>
    <col min="2362" max="2363" width="11.5546875" style="1" customWidth="1"/>
    <col min="2364" max="2364" width="21.88671875" style="1" customWidth="1"/>
    <col min="2365" max="2556" width="11.44140625" style="1"/>
    <col min="2557" max="2557" width="21.88671875" style="1" customWidth="1"/>
    <col min="2558" max="2558" width="13.88671875" style="1" customWidth="1"/>
    <col min="2559" max="2559" width="38.6640625" style="1" customWidth="1"/>
    <col min="2560" max="2560" width="3" style="1" bestFit="1" customWidth="1"/>
    <col min="2561" max="2561" width="32.33203125" style="1" customWidth="1"/>
    <col min="2562" max="2562" width="46.33203125" style="1" customWidth="1"/>
    <col min="2563" max="2563" width="19" style="1" customWidth="1"/>
    <col min="2564" max="2564" width="0" style="1" hidden="1" customWidth="1"/>
    <col min="2565" max="2565" width="17.6640625" style="1" customWidth="1"/>
    <col min="2566" max="2566" width="0" style="1" hidden="1" customWidth="1"/>
    <col min="2567" max="2567" width="22.33203125" style="1" customWidth="1"/>
    <col min="2568" max="2568" width="5.33203125" style="1" customWidth="1"/>
    <col min="2569" max="2569" width="36.33203125" style="1" customWidth="1"/>
    <col min="2570" max="2570" width="5.6640625" style="1" customWidth="1"/>
    <col min="2571" max="2571" width="0" style="1" hidden="1" customWidth="1"/>
    <col min="2572" max="2572" width="20.6640625" style="1" customWidth="1"/>
    <col min="2573" max="2573" width="4.88671875" style="1" customWidth="1"/>
    <col min="2574" max="2574" width="0" style="1" hidden="1" customWidth="1"/>
    <col min="2575" max="2575" width="24.6640625" style="1" customWidth="1"/>
    <col min="2576" max="2576" width="12.33203125" style="1" customWidth="1"/>
    <col min="2577" max="2577" width="0" style="1" hidden="1" customWidth="1"/>
    <col min="2578" max="2578" width="3.44140625" style="1" customWidth="1"/>
    <col min="2579" max="2579" width="0" style="1" hidden="1" customWidth="1"/>
    <col min="2580" max="2580" width="17.6640625" style="1" customWidth="1"/>
    <col min="2581" max="2581" width="3.44140625" style="1" customWidth="1"/>
    <col min="2582" max="2582" width="0" style="1" hidden="1" customWidth="1"/>
    <col min="2583" max="2583" width="23.6640625" style="1" customWidth="1"/>
    <col min="2584" max="2584" width="10" style="1" customWidth="1"/>
    <col min="2585" max="2585" width="0" style="1" hidden="1" customWidth="1"/>
    <col min="2586" max="2587" width="14.6640625" style="1" customWidth="1"/>
    <col min="2588" max="2588" width="12.88671875" style="1" customWidth="1"/>
    <col min="2589" max="2589" width="3.33203125" style="1" customWidth="1"/>
    <col min="2590" max="2590" width="30.33203125" style="1" customWidth="1"/>
    <col min="2591" max="2591" width="5" style="1" customWidth="1"/>
    <col min="2592" max="2592" width="0" style="1" hidden="1" customWidth="1"/>
    <col min="2593" max="2593" width="14.33203125" style="1" customWidth="1"/>
    <col min="2594" max="2594" width="5.6640625" style="1" customWidth="1"/>
    <col min="2595" max="2595" width="0" style="1" hidden="1" customWidth="1"/>
    <col min="2596" max="2596" width="17.33203125" style="1" customWidth="1"/>
    <col min="2597" max="2597" width="12.6640625" style="1" customWidth="1"/>
    <col min="2598" max="2598" width="0" style="1" hidden="1" customWidth="1"/>
    <col min="2599" max="2599" width="5.33203125" style="1" customWidth="1"/>
    <col min="2600" max="2600" width="0" style="1" hidden="1" customWidth="1"/>
    <col min="2601" max="2601" width="17" style="1" customWidth="1"/>
    <col min="2602" max="2602" width="6.33203125" style="1" customWidth="1"/>
    <col min="2603" max="2603" width="0" style="1" hidden="1" customWidth="1"/>
    <col min="2604" max="2604" width="14.33203125" style="1" customWidth="1"/>
    <col min="2605" max="2605" width="7.5546875" style="1" customWidth="1"/>
    <col min="2606" max="2606" width="0" style="1" hidden="1" customWidth="1"/>
    <col min="2607" max="2608" width="14.33203125" style="1" customWidth="1"/>
    <col min="2609" max="2609" width="20.88671875" style="1" customWidth="1"/>
    <col min="2610" max="2610" width="14.44140625" style="1" customWidth="1"/>
    <col min="2611" max="2611" width="15" style="1" customWidth="1"/>
    <col min="2612" max="2612" width="2.6640625" style="1" customWidth="1"/>
    <col min="2613" max="2613" width="11.6640625" style="1" customWidth="1"/>
    <col min="2614" max="2614" width="11.5546875" style="1" customWidth="1"/>
    <col min="2615" max="2615" width="2.33203125" style="1" customWidth="1"/>
    <col min="2616" max="2616" width="41" style="1" customWidth="1"/>
    <col min="2617" max="2617" width="14.33203125" style="1" customWidth="1"/>
    <col min="2618" max="2619" width="11.5546875" style="1" customWidth="1"/>
    <col min="2620" max="2620" width="21.88671875" style="1" customWidth="1"/>
    <col min="2621" max="2812" width="11.44140625" style="1"/>
    <col min="2813" max="2813" width="21.88671875" style="1" customWidth="1"/>
    <col min="2814" max="2814" width="13.88671875" style="1" customWidth="1"/>
    <col min="2815" max="2815" width="38.6640625" style="1" customWidth="1"/>
    <col min="2816" max="2816" width="3" style="1" bestFit="1" customWidth="1"/>
    <col min="2817" max="2817" width="32.33203125" style="1" customWidth="1"/>
    <col min="2818" max="2818" width="46.33203125" style="1" customWidth="1"/>
    <col min="2819" max="2819" width="19" style="1" customWidth="1"/>
    <col min="2820" max="2820" width="0" style="1" hidden="1" customWidth="1"/>
    <col min="2821" max="2821" width="17.6640625" style="1" customWidth="1"/>
    <col min="2822" max="2822" width="0" style="1" hidden="1" customWidth="1"/>
    <col min="2823" max="2823" width="22.33203125" style="1" customWidth="1"/>
    <col min="2824" max="2824" width="5.33203125" style="1" customWidth="1"/>
    <col min="2825" max="2825" width="36.33203125" style="1" customWidth="1"/>
    <col min="2826" max="2826" width="5.6640625" style="1" customWidth="1"/>
    <col min="2827" max="2827" width="0" style="1" hidden="1" customWidth="1"/>
    <col min="2828" max="2828" width="20.6640625" style="1" customWidth="1"/>
    <col min="2829" max="2829" width="4.88671875" style="1" customWidth="1"/>
    <col min="2830" max="2830" width="0" style="1" hidden="1" customWidth="1"/>
    <col min="2831" max="2831" width="24.6640625" style="1" customWidth="1"/>
    <col min="2832" max="2832" width="12.33203125" style="1" customWidth="1"/>
    <col min="2833" max="2833" width="0" style="1" hidden="1" customWidth="1"/>
    <col min="2834" max="2834" width="3.44140625" style="1" customWidth="1"/>
    <col min="2835" max="2835" width="0" style="1" hidden="1" customWidth="1"/>
    <col min="2836" max="2836" width="17.6640625" style="1" customWidth="1"/>
    <col min="2837" max="2837" width="3.44140625" style="1" customWidth="1"/>
    <col min="2838" max="2838" width="0" style="1" hidden="1" customWidth="1"/>
    <col min="2839" max="2839" width="23.6640625" style="1" customWidth="1"/>
    <col min="2840" max="2840" width="10" style="1" customWidth="1"/>
    <col min="2841" max="2841" width="0" style="1" hidden="1" customWidth="1"/>
    <col min="2842" max="2843" width="14.6640625" style="1" customWidth="1"/>
    <col min="2844" max="2844" width="12.88671875" style="1" customWidth="1"/>
    <col min="2845" max="2845" width="3.33203125" style="1" customWidth="1"/>
    <col min="2846" max="2846" width="30.33203125" style="1" customWidth="1"/>
    <col min="2847" max="2847" width="5" style="1" customWidth="1"/>
    <col min="2848" max="2848" width="0" style="1" hidden="1" customWidth="1"/>
    <col min="2849" max="2849" width="14.33203125" style="1" customWidth="1"/>
    <col min="2850" max="2850" width="5.6640625" style="1" customWidth="1"/>
    <col min="2851" max="2851" width="0" style="1" hidden="1" customWidth="1"/>
    <col min="2852" max="2852" width="17.33203125" style="1" customWidth="1"/>
    <col min="2853" max="2853" width="12.6640625" style="1" customWidth="1"/>
    <col min="2854" max="2854" width="0" style="1" hidden="1" customWidth="1"/>
    <col min="2855" max="2855" width="5.33203125" style="1" customWidth="1"/>
    <col min="2856" max="2856" width="0" style="1" hidden="1" customWidth="1"/>
    <col min="2857" max="2857" width="17" style="1" customWidth="1"/>
    <col min="2858" max="2858" width="6.33203125" style="1" customWidth="1"/>
    <col min="2859" max="2859" width="0" style="1" hidden="1" customWidth="1"/>
    <col min="2860" max="2860" width="14.33203125" style="1" customWidth="1"/>
    <col min="2861" max="2861" width="7.5546875" style="1" customWidth="1"/>
    <col min="2862" max="2862" width="0" style="1" hidden="1" customWidth="1"/>
    <col min="2863" max="2864" width="14.33203125" style="1" customWidth="1"/>
    <col min="2865" max="2865" width="20.88671875" style="1" customWidth="1"/>
    <col min="2866" max="2866" width="14.44140625" style="1" customWidth="1"/>
    <col min="2867" max="2867" width="15" style="1" customWidth="1"/>
    <col min="2868" max="2868" width="2.6640625" style="1" customWidth="1"/>
    <col min="2869" max="2869" width="11.6640625" style="1" customWidth="1"/>
    <col min="2870" max="2870" width="11.5546875" style="1" customWidth="1"/>
    <col min="2871" max="2871" width="2.33203125" style="1" customWidth="1"/>
    <col min="2872" max="2872" width="41" style="1" customWidth="1"/>
    <col min="2873" max="2873" width="14.33203125" style="1" customWidth="1"/>
    <col min="2874" max="2875" width="11.5546875" style="1" customWidth="1"/>
    <col min="2876" max="2876" width="21.88671875" style="1" customWidth="1"/>
    <col min="2877" max="3068" width="11.44140625" style="1"/>
    <col min="3069" max="3069" width="21.88671875" style="1" customWidth="1"/>
    <col min="3070" max="3070" width="13.88671875" style="1" customWidth="1"/>
    <col min="3071" max="3071" width="38.6640625" style="1" customWidth="1"/>
    <col min="3072" max="3072" width="3" style="1" bestFit="1" customWidth="1"/>
    <col min="3073" max="3073" width="32.33203125" style="1" customWidth="1"/>
    <col min="3074" max="3074" width="46.33203125" style="1" customWidth="1"/>
    <col min="3075" max="3075" width="19" style="1" customWidth="1"/>
    <col min="3076" max="3076" width="0" style="1" hidden="1" customWidth="1"/>
    <col min="3077" max="3077" width="17.6640625" style="1" customWidth="1"/>
    <col min="3078" max="3078" width="0" style="1" hidden="1" customWidth="1"/>
    <col min="3079" max="3079" width="22.33203125" style="1" customWidth="1"/>
    <col min="3080" max="3080" width="5.33203125" style="1" customWidth="1"/>
    <col min="3081" max="3081" width="36.33203125" style="1" customWidth="1"/>
    <col min="3082" max="3082" width="5.6640625" style="1" customWidth="1"/>
    <col min="3083" max="3083" width="0" style="1" hidden="1" customWidth="1"/>
    <col min="3084" max="3084" width="20.6640625" style="1" customWidth="1"/>
    <col min="3085" max="3085" width="4.88671875" style="1" customWidth="1"/>
    <col min="3086" max="3086" width="0" style="1" hidden="1" customWidth="1"/>
    <col min="3087" max="3087" width="24.6640625" style="1" customWidth="1"/>
    <col min="3088" max="3088" width="12.33203125" style="1" customWidth="1"/>
    <col min="3089" max="3089" width="0" style="1" hidden="1" customWidth="1"/>
    <col min="3090" max="3090" width="3.44140625" style="1" customWidth="1"/>
    <col min="3091" max="3091" width="0" style="1" hidden="1" customWidth="1"/>
    <col min="3092" max="3092" width="17.6640625" style="1" customWidth="1"/>
    <col min="3093" max="3093" width="3.44140625" style="1" customWidth="1"/>
    <col min="3094" max="3094" width="0" style="1" hidden="1" customWidth="1"/>
    <col min="3095" max="3095" width="23.6640625" style="1" customWidth="1"/>
    <col min="3096" max="3096" width="10" style="1" customWidth="1"/>
    <col min="3097" max="3097" width="0" style="1" hidden="1" customWidth="1"/>
    <col min="3098" max="3099" width="14.6640625" style="1" customWidth="1"/>
    <col min="3100" max="3100" width="12.88671875" style="1" customWidth="1"/>
    <col min="3101" max="3101" width="3.33203125" style="1" customWidth="1"/>
    <col min="3102" max="3102" width="30.33203125" style="1" customWidth="1"/>
    <col min="3103" max="3103" width="5" style="1" customWidth="1"/>
    <col min="3104" max="3104" width="0" style="1" hidden="1" customWidth="1"/>
    <col min="3105" max="3105" width="14.33203125" style="1" customWidth="1"/>
    <col min="3106" max="3106" width="5.6640625" style="1" customWidth="1"/>
    <col min="3107" max="3107" width="0" style="1" hidden="1" customWidth="1"/>
    <col min="3108" max="3108" width="17.33203125" style="1" customWidth="1"/>
    <col min="3109" max="3109" width="12.6640625" style="1" customWidth="1"/>
    <col min="3110" max="3110" width="0" style="1" hidden="1" customWidth="1"/>
    <col min="3111" max="3111" width="5.33203125" style="1" customWidth="1"/>
    <col min="3112" max="3112" width="0" style="1" hidden="1" customWidth="1"/>
    <col min="3113" max="3113" width="17" style="1" customWidth="1"/>
    <col min="3114" max="3114" width="6.33203125" style="1" customWidth="1"/>
    <col min="3115" max="3115" width="0" style="1" hidden="1" customWidth="1"/>
    <col min="3116" max="3116" width="14.33203125" style="1" customWidth="1"/>
    <col min="3117" max="3117" width="7.5546875" style="1" customWidth="1"/>
    <col min="3118" max="3118" width="0" style="1" hidden="1" customWidth="1"/>
    <col min="3119" max="3120" width="14.33203125" style="1" customWidth="1"/>
    <col min="3121" max="3121" width="20.88671875" style="1" customWidth="1"/>
    <col min="3122" max="3122" width="14.44140625" style="1" customWidth="1"/>
    <col min="3123" max="3123" width="15" style="1" customWidth="1"/>
    <col min="3124" max="3124" width="2.6640625" style="1" customWidth="1"/>
    <col min="3125" max="3125" width="11.6640625" style="1" customWidth="1"/>
    <col min="3126" max="3126" width="11.5546875" style="1" customWidth="1"/>
    <col min="3127" max="3127" width="2.33203125" style="1" customWidth="1"/>
    <col min="3128" max="3128" width="41" style="1" customWidth="1"/>
    <col min="3129" max="3129" width="14.33203125" style="1" customWidth="1"/>
    <col min="3130" max="3131" width="11.5546875" style="1" customWidth="1"/>
    <col min="3132" max="3132" width="21.88671875" style="1" customWidth="1"/>
    <col min="3133" max="3324" width="11.44140625" style="1"/>
    <col min="3325" max="3325" width="21.88671875" style="1" customWidth="1"/>
    <col min="3326" max="3326" width="13.88671875" style="1" customWidth="1"/>
    <col min="3327" max="3327" width="38.6640625" style="1" customWidth="1"/>
    <col min="3328" max="3328" width="3" style="1" bestFit="1" customWidth="1"/>
    <col min="3329" max="3329" width="32.33203125" style="1" customWidth="1"/>
    <col min="3330" max="3330" width="46.33203125" style="1" customWidth="1"/>
    <col min="3331" max="3331" width="19" style="1" customWidth="1"/>
    <col min="3332" max="3332" width="0" style="1" hidden="1" customWidth="1"/>
    <col min="3333" max="3333" width="17.6640625" style="1" customWidth="1"/>
    <col min="3334" max="3334" width="0" style="1" hidden="1" customWidth="1"/>
    <col min="3335" max="3335" width="22.33203125" style="1" customWidth="1"/>
    <col min="3336" max="3336" width="5.33203125" style="1" customWidth="1"/>
    <col min="3337" max="3337" width="36.33203125" style="1" customWidth="1"/>
    <col min="3338" max="3338" width="5.6640625" style="1" customWidth="1"/>
    <col min="3339" max="3339" width="0" style="1" hidden="1" customWidth="1"/>
    <col min="3340" max="3340" width="20.6640625" style="1" customWidth="1"/>
    <col min="3341" max="3341" width="4.88671875" style="1" customWidth="1"/>
    <col min="3342" max="3342" width="0" style="1" hidden="1" customWidth="1"/>
    <col min="3343" max="3343" width="24.6640625" style="1" customWidth="1"/>
    <col min="3344" max="3344" width="12.33203125" style="1" customWidth="1"/>
    <col min="3345" max="3345" width="0" style="1" hidden="1" customWidth="1"/>
    <col min="3346" max="3346" width="3.44140625" style="1" customWidth="1"/>
    <col min="3347" max="3347" width="0" style="1" hidden="1" customWidth="1"/>
    <col min="3348" max="3348" width="17.6640625" style="1" customWidth="1"/>
    <col min="3349" max="3349" width="3.44140625" style="1" customWidth="1"/>
    <col min="3350" max="3350" width="0" style="1" hidden="1" customWidth="1"/>
    <col min="3351" max="3351" width="23.6640625" style="1" customWidth="1"/>
    <col min="3352" max="3352" width="10" style="1" customWidth="1"/>
    <col min="3353" max="3353" width="0" style="1" hidden="1" customWidth="1"/>
    <col min="3354" max="3355" width="14.6640625" style="1" customWidth="1"/>
    <col min="3356" max="3356" width="12.88671875" style="1" customWidth="1"/>
    <col min="3357" max="3357" width="3.33203125" style="1" customWidth="1"/>
    <col min="3358" max="3358" width="30.33203125" style="1" customWidth="1"/>
    <col min="3359" max="3359" width="5" style="1" customWidth="1"/>
    <col min="3360" max="3360" width="0" style="1" hidden="1" customWidth="1"/>
    <col min="3361" max="3361" width="14.33203125" style="1" customWidth="1"/>
    <col min="3362" max="3362" width="5.6640625" style="1" customWidth="1"/>
    <col min="3363" max="3363" width="0" style="1" hidden="1" customWidth="1"/>
    <col min="3364" max="3364" width="17.33203125" style="1" customWidth="1"/>
    <col min="3365" max="3365" width="12.6640625" style="1" customWidth="1"/>
    <col min="3366" max="3366" width="0" style="1" hidden="1" customWidth="1"/>
    <col min="3367" max="3367" width="5.33203125" style="1" customWidth="1"/>
    <col min="3368" max="3368" width="0" style="1" hidden="1" customWidth="1"/>
    <col min="3369" max="3369" width="17" style="1" customWidth="1"/>
    <col min="3370" max="3370" width="6.33203125" style="1" customWidth="1"/>
    <col min="3371" max="3371" width="0" style="1" hidden="1" customWidth="1"/>
    <col min="3372" max="3372" width="14.33203125" style="1" customWidth="1"/>
    <col min="3373" max="3373" width="7.5546875" style="1" customWidth="1"/>
    <col min="3374" max="3374" width="0" style="1" hidden="1" customWidth="1"/>
    <col min="3375" max="3376" width="14.33203125" style="1" customWidth="1"/>
    <col min="3377" max="3377" width="20.88671875" style="1" customWidth="1"/>
    <col min="3378" max="3378" width="14.44140625" style="1" customWidth="1"/>
    <col min="3379" max="3379" width="15" style="1" customWidth="1"/>
    <col min="3380" max="3380" width="2.6640625" style="1" customWidth="1"/>
    <col min="3381" max="3381" width="11.6640625" style="1" customWidth="1"/>
    <col min="3382" max="3382" width="11.5546875" style="1" customWidth="1"/>
    <col min="3383" max="3383" width="2.33203125" style="1" customWidth="1"/>
    <col min="3384" max="3384" width="41" style="1" customWidth="1"/>
    <col min="3385" max="3385" width="14.33203125" style="1" customWidth="1"/>
    <col min="3386" max="3387" width="11.5546875" style="1" customWidth="1"/>
    <col min="3388" max="3388" width="21.88671875" style="1" customWidth="1"/>
    <col min="3389" max="3580" width="11.44140625" style="1"/>
    <col min="3581" max="3581" width="21.88671875" style="1" customWidth="1"/>
    <col min="3582" max="3582" width="13.88671875" style="1" customWidth="1"/>
    <col min="3583" max="3583" width="38.6640625" style="1" customWidth="1"/>
    <col min="3584" max="3584" width="3" style="1" bestFit="1" customWidth="1"/>
    <col min="3585" max="3585" width="32.33203125" style="1" customWidth="1"/>
    <col min="3586" max="3586" width="46.33203125" style="1" customWidth="1"/>
    <col min="3587" max="3587" width="19" style="1" customWidth="1"/>
    <col min="3588" max="3588" width="0" style="1" hidden="1" customWidth="1"/>
    <col min="3589" max="3589" width="17.6640625" style="1" customWidth="1"/>
    <col min="3590" max="3590" width="0" style="1" hidden="1" customWidth="1"/>
    <col min="3591" max="3591" width="22.33203125" style="1" customWidth="1"/>
    <col min="3592" max="3592" width="5.33203125" style="1" customWidth="1"/>
    <col min="3593" max="3593" width="36.33203125" style="1" customWidth="1"/>
    <col min="3594" max="3594" width="5.6640625" style="1" customWidth="1"/>
    <col min="3595" max="3595" width="0" style="1" hidden="1" customWidth="1"/>
    <col min="3596" max="3596" width="20.6640625" style="1" customWidth="1"/>
    <col min="3597" max="3597" width="4.88671875" style="1" customWidth="1"/>
    <col min="3598" max="3598" width="0" style="1" hidden="1" customWidth="1"/>
    <col min="3599" max="3599" width="24.6640625" style="1" customWidth="1"/>
    <col min="3600" max="3600" width="12.33203125" style="1" customWidth="1"/>
    <col min="3601" max="3601" width="0" style="1" hidden="1" customWidth="1"/>
    <col min="3602" max="3602" width="3.44140625" style="1" customWidth="1"/>
    <col min="3603" max="3603" width="0" style="1" hidden="1" customWidth="1"/>
    <col min="3604" max="3604" width="17.6640625" style="1" customWidth="1"/>
    <col min="3605" max="3605" width="3.44140625" style="1" customWidth="1"/>
    <col min="3606" max="3606" width="0" style="1" hidden="1" customWidth="1"/>
    <col min="3607" max="3607" width="23.6640625" style="1" customWidth="1"/>
    <col min="3608" max="3608" width="10" style="1" customWidth="1"/>
    <col min="3609" max="3609" width="0" style="1" hidden="1" customWidth="1"/>
    <col min="3610" max="3611" width="14.6640625" style="1" customWidth="1"/>
    <col min="3612" max="3612" width="12.88671875" style="1" customWidth="1"/>
    <col min="3613" max="3613" width="3.33203125" style="1" customWidth="1"/>
    <col min="3614" max="3614" width="30.33203125" style="1" customWidth="1"/>
    <col min="3615" max="3615" width="5" style="1" customWidth="1"/>
    <col min="3616" max="3616" width="0" style="1" hidden="1" customWidth="1"/>
    <col min="3617" max="3617" width="14.33203125" style="1" customWidth="1"/>
    <col min="3618" max="3618" width="5.6640625" style="1" customWidth="1"/>
    <col min="3619" max="3619" width="0" style="1" hidden="1" customWidth="1"/>
    <col min="3620" max="3620" width="17.33203125" style="1" customWidth="1"/>
    <col min="3621" max="3621" width="12.6640625" style="1" customWidth="1"/>
    <col min="3622" max="3622" width="0" style="1" hidden="1" customWidth="1"/>
    <col min="3623" max="3623" width="5.33203125" style="1" customWidth="1"/>
    <col min="3624" max="3624" width="0" style="1" hidden="1" customWidth="1"/>
    <col min="3625" max="3625" width="17" style="1" customWidth="1"/>
    <col min="3626" max="3626" width="6.33203125" style="1" customWidth="1"/>
    <col min="3627" max="3627" width="0" style="1" hidden="1" customWidth="1"/>
    <col min="3628" max="3628" width="14.33203125" style="1" customWidth="1"/>
    <col min="3629" max="3629" width="7.5546875" style="1" customWidth="1"/>
    <col min="3630" max="3630" width="0" style="1" hidden="1" customWidth="1"/>
    <col min="3631" max="3632" width="14.33203125" style="1" customWidth="1"/>
    <col min="3633" max="3633" width="20.88671875" style="1" customWidth="1"/>
    <col min="3634" max="3634" width="14.44140625" style="1" customWidth="1"/>
    <col min="3635" max="3635" width="15" style="1" customWidth="1"/>
    <col min="3636" max="3636" width="2.6640625" style="1" customWidth="1"/>
    <col min="3637" max="3637" width="11.6640625" style="1" customWidth="1"/>
    <col min="3638" max="3638" width="11.5546875" style="1" customWidth="1"/>
    <col min="3639" max="3639" width="2.33203125" style="1" customWidth="1"/>
    <col min="3640" max="3640" width="41" style="1" customWidth="1"/>
    <col min="3641" max="3641" width="14.33203125" style="1" customWidth="1"/>
    <col min="3642" max="3643" width="11.5546875" style="1" customWidth="1"/>
    <col min="3644" max="3644" width="21.88671875" style="1" customWidth="1"/>
    <col min="3645" max="3836" width="11.44140625" style="1"/>
    <col min="3837" max="3837" width="21.88671875" style="1" customWidth="1"/>
    <col min="3838" max="3838" width="13.88671875" style="1" customWidth="1"/>
    <col min="3839" max="3839" width="38.6640625" style="1" customWidth="1"/>
    <col min="3840" max="3840" width="3" style="1" bestFit="1" customWidth="1"/>
    <col min="3841" max="3841" width="32.33203125" style="1" customWidth="1"/>
    <col min="3842" max="3842" width="46.33203125" style="1" customWidth="1"/>
    <col min="3843" max="3843" width="19" style="1" customWidth="1"/>
    <col min="3844" max="3844" width="0" style="1" hidden="1" customWidth="1"/>
    <col min="3845" max="3845" width="17.6640625" style="1" customWidth="1"/>
    <col min="3846" max="3846" width="0" style="1" hidden="1" customWidth="1"/>
    <col min="3847" max="3847" width="22.33203125" style="1" customWidth="1"/>
    <col min="3848" max="3848" width="5.33203125" style="1" customWidth="1"/>
    <col min="3849" max="3849" width="36.33203125" style="1" customWidth="1"/>
    <col min="3850" max="3850" width="5.6640625" style="1" customWidth="1"/>
    <col min="3851" max="3851" width="0" style="1" hidden="1" customWidth="1"/>
    <col min="3852" max="3852" width="20.6640625" style="1" customWidth="1"/>
    <col min="3853" max="3853" width="4.88671875" style="1" customWidth="1"/>
    <col min="3854" max="3854" width="0" style="1" hidden="1" customWidth="1"/>
    <col min="3855" max="3855" width="24.6640625" style="1" customWidth="1"/>
    <col min="3856" max="3856" width="12.33203125" style="1" customWidth="1"/>
    <col min="3857" max="3857" width="0" style="1" hidden="1" customWidth="1"/>
    <col min="3858" max="3858" width="3.44140625" style="1" customWidth="1"/>
    <col min="3859" max="3859" width="0" style="1" hidden="1" customWidth="1"/>
    <col min="3860" max="3860" width="17.6640625" style="1" customWidth="1"/>
    <col min="3861" max="3861" width="3.44140625" style="1" customWidth="1"/>
    <col min="3862" max="3862" width="0" style="1" hidden="1" customWidth="1"/>
    <col min="3863" max="3863" width="23.6640625" style="1" customWidth="1"/>
    <col min="3864" max="3864" width="10" style="1" customWidth="1"/>
    <col min="3865" max="3865" width="0" style="1" hidden="1" customWidth="1"/>
    <col min="3866" max="3867" width="14.6640625" style="1" customWidth="1"/>
    <col min="3868" max="3868" width="12.88671875" style="1" customWidth="1"/>
    <col min="3869" max="3869" width="3.33203125" style="1" customWidth="1"/>
    <col min="3870" max="3870" width="30.33203125" style="1" customWidth="1"/>
    <col min="3871" max="3871" width="5" style="1" customWidth="1"/>
    <col min="3872" max="3872" width="0" style="1" hidden="1" customWidth="1"/>
    <col min="3873" max="3873" width="14.33203125" style="1" customWidth="1"/>
    <col min="3874" max="3874" width="5.6640625" style="1" customWidth="1"/>
    <col min="3875" max="3875" width="0" style="1" hidden="1" customWidth="1"/>
    <col min="3876" max="3876" width="17.33203125" style="1" customWidth="1"/>
    <col min="3877" max="3877" width="12.6640625" style="1" customWidth="1"/>
    <col min="3878" max="3878" width="0" style="1" hidden="1" customWidth="1"/>
    <col min="3879" max="3879" width="5.33203125" style="1" customWidth="1"/>
    <col min="3880" max="3880" width="0" style="1" hidden="1" customWidth="1"/>
    <col min="3881" max="3881" width="17" style="1" customWidth="1"/>
    <col min="3882" max="3882" width="6.33203125" style="1" customWidth="1"/>
    <col min="3883" max="3883" width="0" style="1" hidden="1" customWidth="1"/>
    <col min="3884" max="3884" width="14.33203125" style="1" customWidth="1"/>
    <col min="3885" max="3885" width="7.5546875" style="1" customWidth="1"/>
    <col min="3886" max="3886" width="0" style="1" hidden="1" customWidth="1"/>
    <col min="3887" max="3888" width="14.33203125" style="1" customWidth="1"/>
    <col min="3889" max="3889" width="20.88671875" style="1" customWidth="1"/>
    <col min="3890" max="3890" width="14.44140625" style="1" customWidth="1"/>
    <col min="3891" max="3891" width="15" style="1" customWidth="1"/>
    <col min="3892" max="3892" width="2.6640625" style="1" customWidth="1"/>
    <col min="3893" max="3893" width="11.6640625" style="1" customWidth="1"/>
    <col min="3894" max="3894" width="11.5546875" style="1" customWidth="1"/>
    <col min="3895" max="3895" width="2.33203125" style="1" customWidth="1"/>
    <col min="3896" max="3896" width="41" style="1" customWidth="1"/>
    <col min="3897" max="3897" width="14.33203125" style="1" customWidth="1"/>
    <col min="3898" max="3899" width="11.5546875" style="1" customWidth="1"/>
    <col min="3900" max="3900" width="21.88671875" style="1" customWidth="1"/>
    <col min="3901" max="4092" width="11.44140625" style="1"/>
    <col min="4093" max="4093" width="21.88671875" style="1" customWidth="1"/>
    <col min="4094" max="4094" width="13.88671875" style="1" customWidth="1"/>
    <col min="4095" max="4095" width="38.6640625" style="1" customWidth="1"/>
    <col min="4096" max="4096" width="3" style="1" bestFit="1" customWidth="1"/>
    <col min="4097" max="4097" width="32.33203125" style="1" customWidth="1"/>
    <col min="4098" max="4098" width="46.33203125" style="1" customWidth="1"/>
    <col min="4099" max="4099" width="19" style="1" customWidth="1"/>
    <col min="4100" max="4100" width="0" style="1" hidden="1" customWidth="1"/>
    <col min="4101" max="4101" width="17.6640625" style="1" customWidth="1"/>
    <col min="4102" max="4102" width="0" style="1" hidden="1" customWidth="1"/>
    <col min="4103" max="4103" width="22.33203125" style="1" customWidth="1"/>
    <col min="4104" max="4104" width="5.33203125" style="1" customWidth="1"/>
    <col min="4105" max="4105" width="36.33203125" style="1" customWidth="1"/>
    <col min="4106" max="4106" width="5.6640625" style="1" customWidth="1"/>
    <col min="4107" max="4107" width="0" style="1" hidden="1" customWidth="1"/>
    <col min="4108" max="4108" width="20.6640625" style="1" customWidth="1"/>
    <col min="4109" max="4109" width="4.88671875" style="1" customWidth="1"/>
    <col min="4110" max="4110" width="0" style="1" hidden="1" customWidth="1"/>
    <col min="4111" max="4111" width="24.6640625" style="1" customWidth="1"/>
    <col min="4112" max="4112" width="12.33203125" style="1" customWidth="1"/>
    <col min="4113" max="4113" width="0" style="1" hidden="1" customWidth="1"/>
    <col min="4114" max="4114" width="3.44140625" style="1" customWidth="1"/>
    <col min="4115" max="4115" width="0" style="1" hidden="1" customWidth="1"/>
    <col min="4116" max="4116" width="17.6640625" style="1" customWidth="1"/>
    <col min="4117" max="4117" width="3.44140625" style="1" customWidth="1"/>
    <col min="4118" max="4118" width="0" style="1" hidden="1" customWidth="1"/>
    <col min="4119" max="4119" width="23.6640625" style="1" customWidth="1"/>
    <col min="4120" max="4120" width="10" style="1" customWidth="1"/>
    <col min="4121" max="4121" width="0" style="1" hidden="1" customWidth="1"/>
    <col min="4122" max="4123" width="14.6640625" style="1" customWidth="1"/>
    <col min="4124" max="4124" width="12.88671875" style="1" customWidth="1"/>
    <col min="4125" max="4125" width="3.33203125" style="1" customWidth="1"/>
    <col min="4126" max="4126" width="30.33203125" style="1" customWidth="1"/>
    <col min="4127" max="4127" width="5" style="1" customWidth="1"/>
    <col min="4128" max="4128" width="0" style="1" hidden="1" customWidth="1"/>
    <col min="4129" max="4129" width="14.33203125" style="1" customWidth="1"/>
    <col min="4130" max="4130" width="5.6640625" style="1" customWidth="1"/>
    <col min="4131" max="4131" width="0" style="1" hidden="1" customWidth="1"/>
    <col min="4132" max="4132" width="17.33203125" style="1" customWidth="1"/>
    <col min="4133" max="4133" width="12.6640625" style="1" customWidth="1"/>
    <col min="4134" max="4134" width="0" style="1" hidden="1" customWidth="1"/>
    <col min="4135" max="4135" width="5.33203125" style="1" customWidth="1"/>
    <col min="4136" max="4136" width="0" style="1" hidden="1" customWidth="1"/>
    <col min="4137" max="4137" width="17" style="1" customWidth="1"/>
    <col min="4138" max="4138" width="6.33203125" style="1" customWidth="1"/>
    <col min="4139" max="4139" width="0" style="1" hidden="1" customWidth="1"/>
    <col min="4140" max="4140" width="14.33203125" style="1" customWidth="1"/>
    <col min="4141" max="4141" width="7.5546875" style="1" customWidth="1"/>
    <col min="4142" max="4142" width="0" style="1" hidden="1" customWidth="1"/>
    <col min="4143" max="4144" width="14.33203125" style="1" customWidth="1"/>
    <col min="4145" max="4145" width="20.88671875" style="1" customWidth="1"/>
    <col min="4146" max="4146" width="14.44140625" style="1" customWidth="1"/>
    <col min="4147" max="4147" width="15" style="1" customWidth="1"/>
    <col min="4148" max="4148" width="2.6640625" style="1" customWidth="1"/>
    <col min="4149" max="4149" width="11.6640625" style="1" customWidth="1"/>
    <col min="4150" max="4150" width="11.5546875" style="1" customWidth="1"/>
    <col min="4151" max="4151" width="2.33203125" style="1" customWidth="1"/>
    <col min="4152" max="4152" width="41" style="1" customWidth="1"/>
    <col min="4153" max="4153" width="14.33203125" style="1" customWidth="1"/>
    <col min="4154" max="4155" width="11.5546875" style="1" customWidth="1"/>
    <col min="4156" max="4156" width="21.88671875" style="1" customWidth="1"/>
    <col min="4157" max="4348" width="11.44140625" style="1"/>
    <col min="4349" max="4349" width="21.88671875" style="1" customWidth="1"/>
    <col min="4350" max="4350" width="13.88671875" style="1" customWidth="1"/>
    <col min="4351" max="4351" width="38.6640625" style="1" customWidth="1"/>
    <col min="4352" max="4352" width="3" style="1" bestFit="1" customWidth="1"/>
    <col min="4353" max="4353" width="32.33203125" style="1" customWidth="1"/>
    <col min="4354" max="4354" width="46.33203125" style="1" customWidth="1"/>
    <col min="4355" max="4355" width="19" style="1" customWidth="1"/>
    <col min="4356" max="4356" width="0" style="1" hidden="1" customWidth="1"/>
    <col min="4357" max="4357" width="17.6640625" style="1" customWidth="1"/>
    <col min="4358" max="4358" width="0" style="1" hidden="1" customWidth="1"/>
    <col min="4359" max="4359" width="22.33203125" style="1" customWidth="1"/>
    <col min="4360" max="4360" width="5.33203125" style="1" customWidth="1"/>
    <col min="4361" max="4361" width="36.33203125" style="1" customWidth="1"/>
    <col min="4362" max="4362" width="5.6640625" style="1" customWidth="1"/>
    <col min="4363" max="4363" width="0" style="1" hidden="1" customWidth="1"/>
    <col min="4364" max="4364" width="20.6640625" style="1" customWidth="1"/>
    <col min="4365" max="4365" width="4.88671875" style="1" customWidth="1"/>
    <col min="4366" max="4366" width="0" style="1" hidden="1" customWidth="1"/>
    <col min="4367" max="4367" width="24.6640625" style="1" customWidth="1"/>
    <col min="4368" max="4368" width="12.33203125" style="1" customWidth="1"/>
    <col min="4369" max="4369" width="0" style="1" hidden="1" customWidth="1"/>
    <col min="4370" max="4370" width="3.44140625" style="1" customWidth="1"/>
    <col min="4371" max="4371" width="0" style="1" hidden="1" customWidth="1"/>
    <col min="4372" max="4372" width="17.6640625" style="1" customWidth="1"/>
    <col min="4373" max="4373" width="3.44140625" style="1" customWidth="1"/>
    <col min="4374" max="4374" width="0" style="1" hidden="1" customWidth="1"/>
    <col min="4375" max="4375" width="23.6640625" style="1" customWidth="1"/>
    <col min="4376" max="4376" width="10" style="1" customWidth="1"/>
    <col min="4377" max="4377" width="0" style="1" hidden="1" customWidth="1"/>
    <col min="4378" max="4379" width="14.6640625" style="1" customWidth="1"/>
    <col min="4380" max="4380" width="12.88671875" style="1" customWidth="1"/>
    <col min="4381" max="4381" width="3.33203125" style="1" customWidth="1"/>
    <col min="4382" max="4382" width="30.33203125" style="1" customWidth="1"/>
    <col min="4383" max="4383" width="5" style="1" customWidth="1"/>
    <col min="4384" max="4384" width="0" style="1" hidden="1" customWidth="1"/>
    <col min="4385" max="4385" width="14.33203125" style="1" customWidth="1"/>
    <col min="4386" max="4386" width="5.6640625" style="1" customWidth="1"/>
    <col min="4387" max="4387" width="0" style="1" hidden="1" customWidth="1"/>
    <col min="4388" max="4388" width="17.33203125" style="1" customWidth="1"/>
    <col min="4389" max="4389" width="12.6640625" style="1" customWidth="1"/>
    <col min="4390" max="4390" width="0" style="1" hidden="1" customWidth="1"/>
    <col min="4391" max="4391" width="5.33203125" style="1" customWidth="1"/>
    <col min="4392" max="4392" width="0" style="1" hidden="1" customWidth="1"/>
    <col min="4393" max="4393" width="17" style="1" customWidth="1"/>
    <col min="4394" max="4394" width="6.33203125" style="1" customWidth="1"/>
    <col min="4395" max="4395" width="0" style="1" hidden="1" customWidth="1"/>
    <col min="4396" max="4396" width="14.33203125" style="1" customWidth="1"/>
    <col min="4397" max="4397" width="7.5546875" style="1" customWidth="1"/>
    <col min="4398" max="4398" width="0" style="1" hidden="1" customWidth="1"/>
    <col min="4399" max="4400" width="14.33203125" style="1" customWidth="1"/>
    <col min="4401" max="4401" width="20.88671875" style="1" customWidth="1"/>
    <col min="4402" max="4402" width="14.44140625" style="1" customWidth="1"/>
    <col min="4403" max="4403" width="15" style="1" customWidth="1"/>
    <col min="4404" max="4404" width="2.6640625" style="1" customWidth="1"/>
    <col min="4405" max="4405" width="11.6640625" style="1" customWidth="1"/>
    <col min="4406" max="4406" width="11.5546875" style="1" customWidth="1"/>
    <col min="4407" max="4407" width="2.33203125" style="1" customWidth="1"/>
    <col min="4408" max="4408" width="41" style="1" customWidth="1"/>
    <col min="4409" max="4409" width="14.33203125" style="1" customWidth="1"/>
    <col min="4410" max="4411" width="11.5546875" style="1" customWidth="1"/>
    <col min="4412" max="4412" width="21.88671875" style="1" customWidth="1"/>
    <col min="4413" max="4604" width="11.44140625" style="1"/>
    <col min="4605" max="4605" width="21.88671875" style="1" customWidth="1"/>
    <col min="4606" max="4606" width="13.88671875" style="1" customWidth="1"/>
    <col min="4607" max="4607" width="38.6640625" style="1" customWidth="1"/>
    <col min="4608" max="4608" width="3" style="1" bestFit="1" customWidth="1"/>
    <col min="4609" max="4609" width="32.33203125" style="1" customWidth="1"/>
    <col min="4610" max="4610" width="46.33203125" style="1" customWidth="1"/>
    <col min="4611" max="4611" width="19" style="1" customWidth="1"/>
    <col min="4612" max="4612" width="0" style="1" hidden="1" customWidth="1"/>
    <col min="4613" max="4613" width="17.6640625" style="1" customWidth="1"/>
    <col min="4614" max="4614" width="0" style="1" hidden="1" customWidth="1"/>
    <col min="4615" max="4615" width="22.33203125" style="1" customWidth="1"/>
    <col min="4616" max="4616" width="5.33203125" style="1" customWidth="1"/>
    <col min="4617" max="4617" width="36.33203125" style="1" customWidth="1"/>
    <col min="4618" max="4618" width="5.6640625" style="1" customWidth="1"/>
    <col min="4619" max="4619" width="0" style="1" hidden="1" customWidth="1"/>
    <col min="4620" max="4620" width="20.6640625" style="1" customWidth="1"/>
    <col min="4621" max="4621" width="4.88671875" style="1" customWidth="1"/>
    <col min="4622" max="4622" width="0" style="1" hidden="1" customWidth="1"/>
    <col min="4623" max="4623" width="24.6640625" style="1" customWidth="1"/>
    <col min="4624" max="4624" width="12.33203125" style="1" customWidth="1"/>
    <col min="4625" max="4625" width="0" style="1" hidden="1" customWidth="1"/>
    <col min="4626" max="4626" width="3.44140625" style="1" customWidth="1"/>
    <col min="4627" max="4627" width="0" style="1" hidden="1" customWidth="1"/>
    <col min="4628" max="4628" width="17.6640625" style="1" customWidth="1"/>
    <col min="4629" max="4629" width="3.44140625" style="1" customWidth="1"/>
    <col min="4630" max="4630" width="0" style="1" hidden="1" customWidth="1"/>
    <col min="4631" max="4631" width="23.6640625" style="1" customWidth="1"/>
    <col min="4632" max="4632" width="10" style="1" customWidth="1"/>
    <col min="4633" max="4633" width="0" style="1" hidden="1" customWidth="1"/>
    <col min="4634" max="4635" width="14.6640625" style="1" customWidth="1"/>
    <col min="4636" max="4636" width="12.88671875" style="1" customWidth="1"/>
    <col min="4637" max="4637" width="3.33203125" style="1" customWidth="1"/>
    <col min="4638" max="4638" width="30.33203125" style="1" customWidth="1"/>
    <col min="4639" max="4639" width="5" style="1" customWidth="1"/>
    <col min="4640" max="4640" width="0" style="1" hidden="1" customWidth="1"/>
    <col min="4641" max="4641" width="14.33203125" style="1" customWidth="1"/>
    <col min="4642" max="4642" width="5.6640625" style="1" customWidth="1"/>
    <col min="4643" max="4643" width="0" style="1" hidden="1" customWidth="1"/>
    <col min="4644" max="4644" width="17.33203125" style="1" customWidth="1"/>
    <col min="4645" max="4645" width="12.6640625" style="1" customWidth="1"/>
    <col min="4646" max="4646" width="0" style="1" hidden="1" customWidth="1"/>
    <col min="4647" max="4647" width="5.33203125" style="1" customWidth="1"/>
    <col min="4648" max="4648" width="0" style="1" hidden="1" customWidth="1"/>
    <col min="4649" max="4649" width="17" style="1" customWidth="1"/>
    <col min="4650" max="4650" width="6.33203125" style="1" customWidth="1"/>
    <col min="4651" max="4651" width="0" style="1" hidden="1" customWidth="1"/>
    <col min="4652" max="4652" width="14.33203125" style="1" customWidth="1"/>
    <col min="4653" max="4653" width="7.5546875" style="1" customWidth="1"/>
    <col min="4654" max="4654" width="0" style="1" hidden="1" customWidth="1"/>
    <col min="4655" max="4656" width="14.33203125" style="1" customWidth="1"/>
    <col min="4657" max="4657" width="20.88671875" style="1" customWidth="1"/>
    <col min="4658" max="4658" width="14.44140625" style="1" customWidth="1"/>
    <col min="4659" max="4659" width="15" style="1" customWidth="1"/>
    <col min="4660" max="4660" width="2.6640625" style="1" customWidth="1"/>
    <col min="4661" max="4661" width="11.6640625" style="1" customWidth="1"/>
    <col min="4662" max="4662" width="11.5546875" style="1" customWidth="1"/>
    <col min="4663" max="4663" width="2.33203125" style="1" customWidth="1"/>
    <col min="4664" max="4664" width="41" style="1" customWidth="1"/>
    <col min="4665" max="4665" width="14.33203125" style="1" customWidth="1"/>
    <col min="4666" max="4667" width="11.5546875" style="1" customWidth="1"/>
    <col min="4668" max="4668" width="21.88671875" style="1" customWidth="1"/>
    <col min="4669" max="4860" width="11.44140625" style="1"/>
    <col min="4861" max="4861" width="21.88671875" style="1" customWidth="1"/>
    <col min="4862" max="4862" width="13.88671875" style="1" customWidth="1"/>
    <col min="4863" max="4863" width="38.6640625" style="1" customWidth="1"/>
    <col min="4864" max="4864" width="3" style="1" bestFit="1" customWidth="1"/>
    <col min="4865" max="4865" width="32.33203125" style="1" customWidth="1"/>
    <col min="4866" max="4866" width="46.33203125" style="1" customWidth="1"/>
    <col min="4867" max="4867" width="19" style="1" customWidth="1"/>
    <col min="4868" max="4868" width="0" style="1" hidden="1" customWidth="1"/>
    <col min="4869" max="4869" width="17.6640625" style="1" customWidth="1"/>
    <col min="4870" max="4870" width="0" style="1" hidden="1" customWidth="1"/>
    <col min="4871" max="4871" width="22.33203125" style="1" customWidth="1"/>
    <col min="4872" max="4872" width="5.33203125" style="1" customWidth="1"/>
    <col min="4873" max="4873" width="36.33203125" style="1" customWidth="1"/>
    <col min="4874" max="4874" width="5.6640625" style="1" customWidth="1"/>
    <col min="4875" max="4875" width="0" style="1" hidden="1" customWidth="1"/>
    <col min="4876" max="4876" width="20.6640625" style="1" customWidth="1"/>
    <col min="4877" max="4877" width="4.88671875" style="1" customWidth="1"/>
    <col min="4878" max="4878" width="0" style="1" hidden="1" customWidth="1"/>
    <col min="4879" max="4879" width="24.6640625" style="1" customWidth="1"/>
    <col min="4880" max="4880" width="12.33203125" style="1" customWidth="1"/>
    <col min="4881" max="4881" width="0" style="1" hidden="1" customWidth="1"/>
    <col min="4882" max="4882" width="3.44140625" style="1" customWidth="1"/>
    <col min="4883" max="4883" width="0" style="1" hidden="1" customWidth="1"/>
    <col min="4884" max="4884" width="17.6640625" style="1" customWidth="1"/>
    <col min="4885" max="4885" width="3.44140625" style="1" customWidth="1"/>
    <col min="4886" max="4886" width="0" style="1" hidden="1" customWidth="1"/>
    <col min="4887" max="4887" width="23.6640625" style="1" customWidth="1"/>
    <col min="4888" max="4888" width="10" style="1" customWidth="1"/>
    <col min="4889" max="4889" width="0" style="1" hidden="1" customWidth="1"/>
    <col min="4890" max="4891" width="14.6640625" style="1" customWidth="1"/>
    <col min="4892" max="4892" width="12.88671875" style="1" customWidth="1"/>
    <col min="4893" max="4893" width="3.33203125" style="1" customWidth="1"/>
    <col min="4894" max="4894" width="30.33203125" style="1" customWidth="1"/>
    <col min="4895" max="4895" width="5" style="1" customWidth="1"/>
    <col min="4896" max="4896" width="0" style="1" hidden="1" customWidth="1"/>
    <col min="4897" max="4897" width="14.33203125" style="1" customWidth="1"/>
    <col min="4898" max="4898" width="5.6640625" style="1" customWidth="1"/>
    <col min="4899" max="4899" width="0" style="1" hidden="1" customWidth="1"/>
    <col min="4900" max="4900" width="17.33203125" style="1" customWidth="1"/>
    <col min="4901" max="4901" width="12.6640625" style="1" customWidth="1"/>
    <col min="4902" max="4902" width="0" style="1" hidden="1" customWidth="1"/>
    <col min="4903" max="4903" width="5.33203125" style="1" customWidth="1"/>
    <col min="4904" max="4904" width="0" style="1" hidden="1" customWidth="1"/>
    <col min="4905" max="4905" width="17" style="1" customWidth="1"/>
    <col min="4906" max="4906" width="6.33203125" style="1" customWidth="1"/>
    <col min="4907" max="4907" width="0" style="1" hidden="1" customWidth="1"/>
    <col min="4908" max="4908" width="14.33203125" style="1" customWidth="1"/>
    <col min="4909" max="4909" width="7.5546875" style="1" customWidth="1"/>
    <col min="4910" max="4910" width="0" style="1" hidden="1" customWidth="1"/>
    <col min="4911" max="4912" width="14.33203125" style="1" customWidth="1"/>
    <col min="4913" max="4913" width="20.88671875" style="1" customWidth="1"/>
    <col min="4914" max="4914" width="14.44140625" style="1" customWidth="1"/>
    <col min="4915" max="4915" width="15" style="1" customWidth="1"/>
    <col min="4916" max="4916" width="2.6640625" style="1" customWidth="1"/>
    <col min="4917" max="4917" width="11.6640625" style="1" customWidth="1"/>
    <col min="4918" max="4918" width="11.5546875" style="1" customWidth="1"/>
    <col min="4919" max="4919" width="2.33203125" style="1" customWidth="1"/>
    <col min="4920" max="4920" width="41" style="1" customWidth="1"/>
    <col min="4921" max="4921" width="14.33203125" style="1" customWidth="1"/>
    <col min="4922" max="4923" width="11.5546875" style="1" customWidth="1"/>
    <col min="4924" max="4924" width="21.88671875" style="1" customWidth="1"/>
    <col min="4925" max="5116" width="11.44140625" style="1"/>
    <col min="5117" max="5117" width="21.88671875" style="1" customWidth="1"/>
    <col min="5118" max="5118" width="13.88671875" style="1" customWidth="1"/>
    <col min="5119" max="5119" width="38.6640625" style="1" customWidth="1"/>
    <col min="5120" max="5120" width="3" style="1" bestFit="1" customWidth="1"/>
    <col min="5121" max="5121" width="32.33203125" style="1" customWidth="1"/>
    <col min="5122" max="5122" width="46.33203125" style="1" customWidth="1"/>
    <col min="5123" max="5123" width="19" style="1" customWidth="1"/>
    <col min="5124" max="5124" width="0" style="1" hidden="1" customWidth="1"/>
    <col min="5125" max="5125" width="17.6640625" style="1" customWidth="1"/>
    <col min="5126" max="5126" width="0" style="1" hidden="1" customWidth="1"/>
    <col min="5127" max="5127" width="22.33203125" style="1" customWidth="1"/>
    <col min="5128" max="5128" width="5.33203125" style="1" customWidth="1"/>
    <col min="5129" max="5129" width="36.33203125" style="1" customWidth="1"/>
    <col min="5130" max="5130" width="5.6640625" style="1" customWidth="1"/>
    <col min="5131" max="5131" width="0" style="1" hidden="1" customWidth="1"/>
    <col min="5132" max="5132" width="20.6640625" style="1" customWidth="1"/>
    <col min="5133" max="5133" width="4.88671875" style="1" customWidth="1"/>
    <col min="5134" max="5134" width="0" style="1" hidden="1" customWidth="1"/>
    <col min="5135" max="5135" width="24.6640625" style="1" customWidth="1"/>
    <col min="5136" max="5136" width="12.33203125" style="1" customWidth="1"/>
    <col min="5137" max="5137" width="0" style="1" hidden="1" customWidth="1"/>
    <col min="5138" max="5138" width="3.44140625" style="1" customWidth="1"/>
    <col min="5139" max="5139" width="0" style="1" hidden="1" customWidth="1"/>
    <col min="5140" max="5140" width="17.6640625" style="1" customWidth="1"/>
    <col min="5141" max="5141" width="3.44140625" style="1" customWidth="1"/>
    <col min="5142" max="5142" width="0" style="1" hidden="1" customWidth="1"/>
    <col min="5143" max="5143" width="23.6640625" style="1" customWidth="1"/>
    <col min="5144" max="5144" width="10" style="1" customWidth="1"/>
    <col min="5145" max="5145" width="0" style="1" hidden="1" customWidth="1"/>
    <col min="5146" max="5147" width="14.6640625" style="1" customWidth="1"/>
    <col min="5148" max="5148" width="12.88671875" style="1" customWidth="1"/>
    <col min="5149" max="5149" width="3.33203125" style="1" customWidth="1"/>
    <col min="5150" max="5150" width="30.33203125" style="1" customWidth="1"/>
    <col min="5151" max="5151" width="5" style="1" customWidth="1"/>
    <col min="5152" max="5152" width="0" style="1" hidden="1" customWidth="1"/>
    <col min="5153" max="5153" width="14.33203125" style="1" customWidth="1"/>
    <col min="5154" max="5154" width="5.6640625" style="1" customWidth="1"/>
    <col min="5155" max="5155" width="0" style="1" hidden="1" customWidth="1"/>
    <col min="5156" max="5156" width="17.33203125" style="1" customWidth="1"/>
    <col min="5157" max="5157" width="12.6640625" style="1" customWidth="1"/>
    <col min="5158" max="5158" width="0" style="1" hidden="1" customWidth="1"/>
    <col min="5159" max="5159" width="5.33203125" style="1" customWidth="1"/>
    <col min="5160" max="5160" width="0" style="1" hidden="1" customWidth="1"/>
    <col min="5161" max="5161" width="17" style="1" customWidth="1"/>
    <col min="5162" max="5162" width="6.33203125" style="1" customWidth="1"/>
    <col min="5163" max="5163" width="0" style="1" hidden="1" customWidth="1"/>
    <col min="5164" max="5164" width="14.33203125" style="1" customWidth="1"/>
    <col min="5165" max="5165" width="7.5546875" style="1" customWidth="1"/>
    <col min="5166" max="5166" width="0" style="1" hidden="1" customWidth="1"/>
    <col min="5167" max="5168" width="14.33203125" style="1" customWidth="1"/>
    <col min="5169" max="5169" width="20.88671875" style="1" customWidth="1"/>
    <col min="5170" max="5170" width="14.44140625" style="1" customWidth="1"/>
    <col min="5171" max="5171" width="15" style="1" customWidth="1"/>
    <col min="5172" max="5172" width="2.6640625" style="1" customWidth="1"/>
    <col min="5173" max="5173" width="11.6640625" style="1" customWidth="1"/>
    <col min="5174" max="5174" width="11.5546875" style="1" customWidth="1"/>
    <col min="5175" max="5175" width="2.33203125" style="1" customWidth="1"/>
    <col min="5176" max="5176" width="41" style="1" customWidth="1"/>
    <col min="5177" max="5177" width="14.33203125" style="1" customWidth="1"/>
    <col min="5178" max="5179" width="11.5546875" style="1" customWidth="1"/>
    <col min="5180" max="5180" width="21.88671875" style="1" customWidth="1"/>
    <col min="5181" max="5372" width="11.44140625" style="1"/>
    <col min="5373" max="5373" width="21.88671875" style="1" customWidth="1"/>
    <col min="5374" max="5374" width="13.88671875" style="1" customWidth="1"/>
    <col min="5375" max="5375" width="38.6640625" style="1" customWidth="1"/>
    <col min="5376" max="5376" width="3" style="1" bestFit="1" customWidth="1"/>
    <col min="5377" max="5377" width="32.33203125" style="1" customWidth="1"/>
    <col min="5378" max="5378" width="46.33203125" style="1" customWidth="1"/>
    <col min="5379" max="5379" width="19" style="1" customWidth="1"/>
    <col min="5380" max="5380" width="0" style="1" hidden="1" customWidth="1"/>
    <col min="5381" max="5381" width="17.6640625" style="1" customWidth="1"/>
    <col min="5382" max="5382" width="0" style="1" hidden="1" customWidth="1"/>
    <col min="5383" max="5383" width="22.33203125" style="1" customWidth="1"/>
    <col min="5384" max="5384" width="5.33203125" style="1" customWidth="1"/>
    <col min="5385" max="5385" width="36.33203125" style="1" customWidth="1"/>
    <col min="5386" max="5386" width="5.6640625" style="1" customWidth="1"/>
    <col min="5387" max="5387" width="0" style="1" hidden="1" customWidth="1"/>
    <col min="5388" max="5388" width="20.6640625" style="1" customWidth="1"/>
    <col min="5389" max="5389" width="4.88671875" style="1" customWidth="1"/>
    <col min="5390" max="5390" width="0" style="1" hidden="1" customWidth="1"/>
    <col min="5391" max="5391" width="24.6640625" style="1" customWidth="1"/>
    <col min="5392" max="5392" width="12.33203125" style="1" customWidth="1"/>
    <col min="5393" max="5393" width="0" style="1" hidden="1" customWidth="1"/>
    <col min="5394" max="5394" width="3.44140625" style="1" customWidth="1"/>
    <col min="5395" max="5395" width="0" style="1" hidden="1" customWidth="1"/>
    <col min="5396" max="5396" width="17.6640625" style="1" customWidth="1"/>
    <col min="5397" max="5397" width="3.44140625" style="1" customWidth="1"/>
    <col min="5398" max="5398" width="0" style="1" hidden="1" customWidth="1"/>
    <col min="5399" max="5399" width="23.6640625" style="1" customWidth="1"/>
    <col min="5400" max="5400" width="10" style="1" customWidth="1"/>
    <col min="5401" max="5401" width="0" style="1" hidden="1" customWidth="1"/>
    <col min="5402" max="5403" width="14.6640625" style="1" customWidth="1"/>
    <col min="5404" max="5404" width="12.88671875" style="1" customWidth="1"/>
    <col min="5405" max="5405" width="3.33203125" style="1" customWidth="1"/>
    <col min="5406" max="5406" width="30.33203125" style="1" customWidth="1"/>
    <col min="5407" max="5407" width="5" style="1" customWidth="1"/>
    <col min="5408" max="5408" width="0" style="1" hidden="1" customWidth="1"/>
    <col min="5409" max="5409" width="14.33203125" style="1" customWidth="1"/>
    <col min="5410" max="5410" width="5.6640625" style="1" customWidth="1"/>
    <col min="5411" max="5411" width="0" style="1" hidden="1" customWidth="1"/>
    <col min="5412" max="5412" width="17.33203125" style="1" customWidth="1"/>
    <col min="5413" max="5413" width="12.6640625" style="1" customWidth="1"/>
    <col min="5414" max="5414" width="0" style="1" hidden="1" customWidth="1"/>
    <col min="5415" max="5415" width="5.33203125" style="1" customWidth="1"/>
    <col min="5416" max="5416" width="0" style="1" hidden="1" customWidth="1"/>
    <col min="5417" max="5417" width="17" style="1" customWidth="1"/>
    <col min="5418" max="5418" width="6.33203125" style="1" customWidth="1"/>
    <col min="5419" max="5419" width="0" style="1" hidden="1" customWidth="1"/>
    <col min="5420" max="5420" width="14.33203125" style="1" customWidth="1"/>
    <col min="5421" max="5421" width="7.5546875" style="1" customWidth="1"/>
    <col min="5422" max="5422" width="0" style="1" hidden="1" customWidth="1"/>
    <col min="5423" max="5424" width="14.33203125" style="1" customWidth="1"/>
    <col min="5425" max="5425" width="20.88671875" style="1" customWidth="1"/>
    <col min="5426" max="5426" width="14.44140625" style="1" customWidth="1"/>
    <col min="5427" max="5427" width="15" style="1" customWidth="1"/>
    <col min="5428" max="5428" width="2.6640625" style="1" customWidth="1"/>
    <col min="5429" max="5429" width="11.6640625" style="1" customWidth="1"/>
    <col min="5430" max="5430" width="11.5546875" style="1" customWidth="1"/>
    <col min="5431" max="5431" width="2.33203125" style="1" customWidth="1"/>
    <col min="5432" max="5432" width="41" style="1" customWidth="1"/>
    <col min="5433" max="5433" width="14.33203125" style="1" customWidth="1"/>
    <col min="5434" max="5435" width="11.5546875" style="1" customWidth="1"/>
    <col min="5436" max="5436" width="21.88671875" style="1" customWidth="1"/>
    <col min="5437" max="5628" width="11.44140625" style="1"/>
    <col min="5629" max="5629" width="21.88671875" style="1" customWidth="1"/>
    <col min="5630" max="5630" width="13.88671875" style="1" customWidth="1"/>
    <col min="5631" max="5631" width="38.6640625" style="1" customWidth="1"/>
    <col min="5632" max="5632" width="3" style="1" bestFit="1" customWidth="1"/>
    <col min="5633" max="5633" width="32.33203125" style="1" customWidth="1"/>
    <col min="5634" max="5634" width="46.33203125" style="1" customWidth="1"/>
    <col min="5635" max="5635" width="19" style="1" customWidth="1"/>
    <col min="5636" max="5636" width="0" style="1" hidden="1" customWidth="1"/>
    <col min="5637" max="5637" width="17.6640625" style="1" customWidth="1"/>
    <col min="5638" max="5638" width="0" style="1" hidden="1" customWidth="1"/>
    <col min="5639" max="5639" width="22.33203125" style="1" customWidth="1"/>
    <col min="5640" max="5640" width="5.33203125" style="1" customWidth="1"/>
    <col min="5641" max="5641" width="36.33203125" style="1" customWidth="1"/>
    <col min="5642" max="5642" width="5.6640625" style="1" customWidth="1"/>
    <col min="5643" max="5643" width="0" style="1" hidden="1" customWidth="1"/>
    <col min="5644" max="5644" width="20.6640625" style="1" customWidth="1"/>
    <col min="5645" max="5645" width="4.88671875" style="1" customWidth="1"/>
    <col min="5646" max="5646" width="0" style="1" hidden="1" customWidth="1"/>
    <col min="5647" max="5647" width="24.6640625" style="1" customWidth="1"/>
    <col min="5648" max="5648" width="12.33203125" style="1" customWidth="1"/>
    <col min="5649" max="5649" width="0" style="1" hidden="1" customWidth="1"/>
    <col min="5650" max="5650" width="3.44140625" style="1" customWidth="1"/>
    <col min="5651" max="5651" width="0" style="1" hidden="1" customWidth="1"/>
    <col min="5652" max="5652" width="17.6640625" style="1" customWidth="1"/>
    <col min="5653" max="5653" width="3.44140625" style="1" customWidth="1"/>
    <col min="5654" max="5654" width="0" style="1" hidden="1" customWidth="1"/>
    <col min="5655" max="5655" width="23.6640625" style="1" customWidth="1"/>
    <col min="5656" max="5656" width="10" style="1" customWidth="1"/>
    <col min="5657" max="5657" width="0" style="1" hidden="1" customWidth="1"/>
    <col min="5658" max="5659" width="14.6640625" style="1" customWidth="1"/>
    <col min="5660" max="5660" width="12.88671875" style="1" customWidth="1"/>
    <col min="5661" max="5661" width="3.33203125" style="1" customWidth="1"/>
    <col min="5662" max="5662" width="30.33203125" style="1" customWidth="1"/>
    <col min="5663" max="5663" width="5" style="1" customWidth="1"/>
    <col min="5664" max="5664" width="0" style="1" hidden="1" customWidth="1"/>
    <col min="5665" max="5665" width="14.33203125" style="1" customWidth="1"/>
    <col min="5666" max="5666" width="5.6640625" style="1" customWidth="1"/>
    <col min="5667" max="5667" width="0" style="1" hidden="1" customWidth="1"/>
    <col min="5668" max="5668" width="17.33203125" style="1" customWidth="1"/>
    <col min="5669" max="5669" width="12.6640625" style="1" customWidth="1"/>
    <col min="5670" max="5670" width="0" style="1" hidden="1" customWidth="1"/>
    <col min="5671" max="5671" width="5.33203125" style="1" customWidth="1"/>
    <col min="5672" max="5672" width="0" style="1" hidden="1" customWidth="1"/>
    <col min="5673" max="5673" width="17" style="1" customWidth="1"/>
    <col min="5674" max="5674" width="6.33203125" style="1" customWidth="1"/>
    <col min="5675" max="5675" width="0" style="1" hidden="1" customWidth="1"/>
    <col min="5676" max="5676" width="14.33203125" style="1" customWidth="1"/>
    <col min="5677" max="5677" width="7.5546875" style="1" customWidth="1"/>
    <col min="5678" max="5678" width="0" style="1" hidden="1" customWidth="1"/>
    <col min="5679" max="5680" width="14.33203125" style="1" customWidth="1"/>
    <col min="5681" max="5681" width="20.88671875" style="1" customWidth="1"/>
    <col min="5682" max="5682" width="14.44140625" style="1" customWidth="1"/>
    <col min="5683" max="5683" width="15" style="1" customWidth="1"/>
    <col min="5684" max="5684" width="2.6640625" style="1" customWidth="1"/>
    <col min="5685" max="5685" width="11.6640625" style="1" customWidth="1"/>
    <col min="5686" max="5686" width="11.5546875" style="1" customWidth="1"/>
    <col min="5687" max="5687" width="2.33203125" style="1" customWidth="1"/>
    <col min="5688" max="5688" width="41" style="1" customWidth="1"/>
    <col min="5689" max="5689" width="14.33203125" style="1" customWidth="1"/>
    <col min="5690" max="5691" width="11.5546875" style="1" customWidth="1"/>
    <col min="5692" max="5692" width="21.88671875" style="1" customWidth="1"/>
    <col min="5693" max="5884" width="11.44140625" style="1"/>
    <col min="5885" max="5885" width="21.88671875" style="1" customWidth="1"/>
    <col min="5886" max="5886" width="13.88671875" style="1" customWidth="1"/>
    <col min="5887" max="5887" width="38.6640625" style="1" customWidth="1"/>
    <col min="5888" max="5888" width="3" style="1" bestFit="1" customWidth="1"/>
    <col min="5889" max="5889" width="32.33203125" style="1" customWidth="1"/>
    <col min="5890" max="5890" width="46.33203125" style="1" customWidth="1"/>
    <col min="5891" max="5891" width="19" style="1" customWidth="1"/>
    <col min="5892" max="5892" width="0" style="1" hidden="1" customWidth="1"/>
    <col min="5893" max="5893" width="17.6640625" style="1" customWidth="1"/>
    <col min="5894" max="5894" width="0" style="1" hidden="1" customWidth="1"/>
    <col min="5895" max="5895" width="22.33203125" style="1" customWidth="1"/>
    <col min="5896" max="5896" width="5.33203125" style="1" customWidth="1"/>
    <col min="5897" max="5897" width="36.33203125" style="1" customWidth="1"/>
    <col min="5898" max="5898" width="5.6640625" style="1" customWidth="1"/>
    <col min="5899" max="5899" width="0" style="1" hidden="1" customWidth="1"/>
    <col min="5900" max="5900" width="20.6640625" style="1" customWidth="1"/>
    <col min="5901" max="5901" width="4.88671875" style="1" customWidth="1"/>
    <col min="5902" max="5902" width="0" style="1" hidden="1" customWidth="1"/>
    <col min="5903" max="5903" width="24.6640625" style="1" customWidth="1"/>
    <col min="5904" max="5904" width="12.33203125" style="1" customWidth="1"/>
    <col min="5905" max="5905" width="0" style="1" hidden="1" customWidth="1"/>
    <col min="5906" max="5906" width="3.44140625" style="1" customWidth="1"/>
    <col min="5907" max="5907" width="0" style="1" hidden="1" customWidth="1"/>
    <col min="5908" max="5908" width="17.6640625" style="1" customWidth="1"/>
    <col min="5909" max="5909" width="3.44140625" style="1" customWidth="1"/>
    <col min="5910" max="5910" width="0" style="1" hidden="1" customWidth="1"/>
    <col min="5911" max="5911" width="23.6640625" style="1" customWidth="1"/>
    <col min="5912" max="5912" width="10" style="1" customWidth="1"/>
    <col min="5913" max="5913" width="0" style="1" hidden="1" customWidth="1"/>
    <col min="5914" max="5915" width="14.6640625" style="1" customWidth="1"/>
    <col min="5916" max="5916" width="12.88671875" style="1" customWidth="1"/>
    <col min="5917" max="5917" width="3.33203125" style="1" customWidth="1"/>
    <col min="5918" max="5918" width="30.33203125" style="1" customWidth="1"/>
    <col min="5919" max="5919" width="5" style="1" customWidth="1"/>
    <col min="5920" max="5920" width="0" style="1" hidden="1" customWidth="1"/>
    <col min="5921" max="5921" width="14.33203125" style="1" customWidth="1"/>
    <col min="5922" max="5922" width="5.6640625" style="1" customWidth="1"/>
    <col min="5923" max="5923" width="0" style="1" hidden="1" customWidth="1"/>
    <col min="5924" max="5924" width="17.33203125" style="1" customWidth="1"/>
    <col min="5925" max="5925" width="12.6640625" style="1" customWidth="1"/>
    <col min="5926" max="5926" width="0" style="1" hidden="1" customWidth="1"/>
    <col min="5927" max="5927" width="5.33203125" style="1" customWidth="1"/>
    <col min="5928" max="5928" width="0" style="1" hidden="1" customWidth="1"/>
    <col min="5929" max="5929" width="17" style="1" customWidth="1"/>
    <col min="5930" max="5930" width="6.33203125" style="1" customWidth="1"/>
    <col min="5931" max="5931" width="0" style="1" hidden="1" customWidth="1"/>
    <col min="5932" max="5932" width="14.33203125" style="1" customWidth="1"/>
    <col min="5933" max="5933" width="7.5546875" style="1" customWidth="1"/>
    <col min="5934" max="5934" width="0" style="1" hidden="1" customWidth="1"/>
    <col min="5935" max="5936" width="14.33203125" style="1" customWidth="1"/>
    <col min="5937" max="5937" width="20.88671875" style="1" customWidth="1"/>
    <col min="5938" max="5938" width="14.44140625" style="1" customWidth="1"/>
    <col min="5939" max="5939" width="15" style="1" customWidth="1"/>
    <col min="5940" max="5940" width="2.6640625" style="1" customWidth="1"/>
    <col min="5941" max="5941" width="11.6640625" style="1" customWidth="1"/>
    <col min="5942" max="5942" width="11.5546875" style="1" customWidth="1"/>
    <col min="5943" max="5943" width="2.33203125" style="1" customWidth="1"/>
    <col min="5944" max="5944" width="41" style="1" customWidth="1"/>
    <col min="5945" max="5945" width="14.33203125" style="1" customWidth="1"/>
    <col min="5946" max="5947" width="11.5546875" style="1" customWidth="1"/>
    <col min="5948" max="5948" width="21.88671875" style="1" customWidth="1"/>
    <col min="5949" max="6140" width="11.44140625" style="1"/>
    <col min="6141" max="6141" width="21.88671875" style="1" customWidth="1"/>
    <col min="6142" max="6142" width="13.88671875" style="1" customWidth="1"/>
    <col min="6143" max="6143" width="38.6640625" style="1" customWidth="1"/>
    <col min="6144" max="6144" width="3" style="1" bestFit="1" customWidth="1"/>
    <col min="6145" max="6145" width="32.33203125" style="1" customWidth="1"/>
    <col min="6146" max="6146" width="46.33203125" style="1" customWidth="1"/>
    <col min="6147" max="6147" width="19" style="1" customWidth="1"/>
    <col min="6148" max="6148" width="0" style="1" hidden="1" customWidth="1"/>
    <col min="6149" max="6149" width="17.6640625" style="1" customWidth="1"/>
    <col min="6150" max="6150" width="0" style="1" hidden="1" customWidth="1"/>
    <col min="6151" max="6151" width="22.33203125" style="1" customWidth="1"/>
    <col min="6152" max="6152" width="5.33203125" style="1" customWidth="1"/>
    <col min="6153" max="6153" width="36.33203125" style="1" customWidth="1"/>
    <col min="6154" max="6154" width="5.6640625" style="1" customWidth="1"/>
    <col min="6155" max="6155" width="0" style="1" hidden="1" customWidth="1"/>
    <col min="6156" max="6156" width="20.6640625" style="1" customWidth="1"/>
    <col min="6157" max="6157" width="4.88671875" style="1" customWidth="1"/>
    <col min="6158" max="6158" width="0" style="1" hidden="1" customWidth="1"/>
    <col min="6159" max="6159" width="24.6640625" style="1" customWidth="1"/>
    <col min="6160" max="6160" width="12.33203125" style="1" customWidth="1"/>
    <col min="6161" max="6161" width="0" style="1" hidden="1" customWidth="1"/>
    <col min="6162" max="6162" width="3.44140625" style="1" customWidth="1"/>
    <col min="6163" max="6163" width="0" style="1" hidden="1" customWidth="1"/>
    <col min="6164" max="6164" width="17.6640625" style="1" customWidth="1"/>
    <col min="6165" max="6165" width="3.44140625" style="1" customWidth="1"/>
    <col min="6166" max="6166" width="0" style="1" hidden="1" customWidth="1"/>
    <col min="6167" max="6167" width="23.6640625" style="1" customWidth="1"/>
    <col min="6168" max="6168" width="10" style="1" customWidth="1"/>
    <col min="6169" max="6169" width="0" style="1" hidden="1" customWidth="1"/>
    <col min="6170" max="6171" width="14.6640625" style="1" customWidth="1"/>
    <col min="6172" max="6172" width="12.88671875" style="1" customWidth="1"/>
    <col min="6173" max="6173" width="3.33203125" style="1" customWidth="1"/>
    <col min="6174" max="6174" width="30.33203125" style="1" customWidth="1"/>
    <col min="6175" max="6175" width="5" style="1" customWidth="1"/>
    <col min="6176" max="6176" width="0" style="1" hidden="1" customWidth="1"/>
    <col min="6177" max="6177" width="14.33203125" style="1" customWidth="1"/>
    <col min="6178" max="6178" width="5.6640625" style="1" customWidth="1"/>
    <col min="6179" max="6179" width="0" style="1" hidden="1" customWidth="1"/>
    <col min="6180" max="6180" width="17.33203125" style="1" customWidth="1"/>
    <col min="6181" max="6181" width="12.6640625" style="1" customWidth="1"/>
    <col min="6182" max="6182" width="0" style="1" hidden="1" customWidth="1"/>
    <col min="6183" max="6183" width="5.33203125" style="1" customWidth="1"/>
    <col min="6184" max="6184" width="0" style="1" hidden="1" customWidth="1"/>
    <col min="6185" max="6185" width="17" style="1" customWidth="1"/>
    <col min="6186" max="6186" width="6.33203125" style="1" customWidth="1"/>
    <col min="6187" max="6187" width="0" style="1" hidden="1" customWidth="1"/>
    <col min="6188" max="6188" width="14.33203125" style="1" customWidth="1"/>
    <col min="6189" max="6189" width="7.5546875" style="1" customWidth="1"/>
    <col min="6190" max="6190" width="0" style="1" hidden="1" customWidth="1"/>
    <col min="6191" max="6192" width="14.33203125" style="1" customWidth="1"/>
    <col min="6193" max="6193" width="20.88671875" style="1" customWidth="1"/>
    <col min="6194" max="6194" width="14.44140625" style="1" customWidth="1"/>
    <col min="6195" max="6195" width="15" style="1" customWidth="1"/>
    <col min="6196" max="6196" width="2.6640625" style="1" customWidth="1"/>
    <col min="6197" max="6197" width="11.6640625" style="1" customWidth="1"/>
    <col min="6198" max="6198" width="11.5546875" style="1" customWidth="1"/>
    <col min="6199" max="6199" width="2.33203125" style="1" customWidth="1"/>
    <col min="6200" max="6200" width="41" style="1" customWidth="1"/>
    <col min="6201" max="6201" width="14.33203125" style="1" customWidth="1"/>
    <col min="6202" max="6203" width="11.5546875" style="1" customWidth="1"/>
    <col min="6204" max="6204" width="21.88671875" style="1" customWidth="1"/>
    <col min="6205" max="6396" width="11.44140625" style="1"/>
    <col min="6397" max="6397" width="21.88671875" style="1" customWidth="1"/>
    <col min="6398" max="6398" width="13.88671875" style="1" customWidth="1"/>
    <col min="6399" max="6399" width="38.6640625" style="1" customWidth="1"/>
    <col min="6400" max="6400" width="3" style="1" bestFit="1" customWidth="1"/>
    <col min="6401" max="6401" width="32.33203125" style="1" customWidth="1"/>
    <col min="6402" max="6402" width="46.33203125" style="1" customWidth="1"/>
    <col min="6403" max="6403" width="19" style="1" customWidth="1"/>
    <col min="6404" max="6404" width="0" style="1" hidden="1" customWidth="1"/>
    <col min="6405" max="6405" width="17.6640625" style="1" customWidth="1"/>
    <col min="6406" max="6406" width="0" style="1" hidden="1" customWidth="1"/>
    <col min="6407" max="6407" width="22.33203125" style="1" customWidth="1"/>
    <col min="6408" max="6408" width="5.33203125" style="1" customWidth="1"/>
    <col min="6409" max="6409" width="36.33203125" style="1" customWidth="1"/>
    <col min="6410" max="6410" width="5.6640625" style="1" customWidth="1"/>
    <col min="6411" max="6411" width="0" style="1" hidden="1" customWidth="1"/>
    <col min="6412" max="6412" width="20.6640625" style="1" customWidth="1"/>
    <col min="6413" max="6413" width="4.88671875" style="1" customWidth="1"/>
    <col min="6414" max="6414" width="0" style="1" hidden="1" customWidth="1"/>
    <col min="6415" max="6415" width="24.6640625" style="1" customWidth="1"/>
    <col min="6416" max="6416" width="12.33203125" style="1" customWidth="1"/>
    <col min="6417" max="6417" width="0" style="1" hidden="1" customWidth="1"/>
    <col min="6418" max="6418" width="3.44140625" style="1" customWidth="1"/>
    <col min="6419" max="6419" width="0" style="1" hidden="1" customWidth="1"/>
    <col min="6420" max="6420" width="17.6640625" style="1" customWidth="1"/>
    <col min="6421" max="6421" width="3.44140625" style="1" customWidth="1"/>
    <col min="6422" max="6422" width="0" style="1" hidden="1" customWidth="1"/>
    <col min="6423" max="6423" width="23.6640625" style="1" customWidth="1"/>
    <col min="6424" max="6424" width="10" style="1" customWidth="1"/>
    <col min="6425" max="6425" width="0" style="1" hidden="1" customWidth="1"/>
    <col min="6426" max="6427" width="14.6640625" style="1" customWidth="1"/>
    <col min="6428" max="6428" width="12.88671875" style="1" customWidth="1"/>
    <col min="6429" max="6429" width="3.33203125" style="1" customWidth="1"/>
    <col min="6430" max="6430" width="30.33203125" style="1" customWidth="1"/>
    <col min="6431" max="6431" width="5" style="1" customWidth="1"/>
    <col min="6432" max="6432" width="0" style="1" hidden="1" customWidth="1"/>
    <col min="6433" max="6433" width="14.33203125" style="1" customWidth="1"/>
    <col min="6434" max="6434" width="5.6640625" style="1" customWidth="1"/>
    <col min="6435" max="6435" width="0" style="1" hidden="1" customWidth="1"/>
    <col min="6436" max="6436" width="17.33203125" style="1" customWidth="1"/>
    <col min="6437" max="6437" width="12.6640625" style="1" customWidth="1"/>
    <col min="6438" max="6438" width="0" style="1" hidden="1" customWidth="1"/>
    <col min="6439" max="6439" width="5.33203125" style="1" customWidth="1"/>
    <col min="6440" max="6440" width="0" style="1" hidden="1" customWidth="1"/>
    <col min="6441" max="6441" width="17" style="1" customWidth="1"/>
    <col min="6442" max="6442" width="6.33203125" style="1" customWidth="1"/>
    <col min="6443" max="6443" width="0" style="1" hidden="1" customWidth="1"/>
    <col min="6444" max="6444" width="14.33203125" style="1" customWidth="1"/>
    <col min="6445" max="6445" width="7.5546875" style="1" customWidth="1"/>
    <col min="6446" max="6446" width="0" style="1" hidden="1" customWidth="1"/>
    <col min="6447" max="6448" width="14.33203125" style="1" customWidth="1"/>
    <col min="6449" max="6449" width="20.88671875" style="1" customWidth="1"/>
    <col min="6450" max="6450" width="14.44140625" style="1" customWidth="1"/>
    <col min="6451" max="6451" width="15" style="1" customWidth="1"/>
    <col min="6452" max="6452" width="2.6640625" style="1" customWidth="1"/>
    <col min="6453" max="6453" width="11.6640625" style="1" customWidth="1"/>
    <col min="6454" max="6454" width="11.5546875" style="1" customWidth="1"/>
    <col min="6455" max="6455" width="2.33203125" style="1" customWidth="1"/>
    <col min="6456" max="6456" width="41" style="1" customWidth="1"/>
    <col min="6457" max="6457" width="14.33203125" style="1" customWidth="1"/>
    <col min="6458" max="6459" width="11.5546875" style="1" customWidth="1"/>
    <col min="6460" max="6460" width="21.88671875" style="1" customWidth="1"/>
    <col min="6461" max="6652" width="11.44140625" style="1"/>
    <col min="6653" max="6653" width="21.88671875" style="1" customWidth="1"/>
    <col min="6654" max="6654" width="13.88671875" style="1" customWidth="1"/>
    <col min="6655" max="6655" width="38.6640625" style="1" customWidth="1"/>
    <col min="6656" max="6656" width="3" style="1" bestFit="1" customWidth="1"/>
    <col min="6657" max="6657" width="32.33203125" style="1" customWidth="1"/>
    <col min="6658" max="6658" width="46.33203125" style="1" customWidth="1"/>
    <col min="6659" max="6659" width="19" style="1" customWidth="1"/>
    <col min="6660" max="6660" width="0" style="1" hidden="1" customWidth="1"/>
    <col min="6661" max="6661" width="17.6640625" style="1" customWidth="1"/>
    <col min="6662" max="6662" width="0" style="1" hidden="1" customWidth="1"/>
    <col min="6663" max="6663" width="22.33203125" style="1" customWidth="1"/>
    <col min="6664" max="6664" width="5.33203125" style="1" customWidth="1"/>
    <col min="6665" max="6665" width="36.33203125" style="1" customWidth="1"/>
    <col min="6666" max="6666" width="5.6640625" style="1" customWidth="1"/>
    <col min="6667" max="6667" width="0" style="1" hidden="1" customWidth="1"/>
    <col min="6668" max="6668" width="20.6640625" style="1" customWidth="1"/>
    <col min="6669" max="6669" width="4.88671875" style="1" customWidth="1"/>
    <col min="6670" max="6670" width="0" style="1" hidden="1" customWidth="1"/>
    <col min="6671" max="6671" width="24.6640625" style="1" customWidth="1"/>
    <col min="6672" max="6672" width="12.33203125" style="1" customWidth="1"/>
    <col min="6673" max="6673" width="0" style="1" hidden="1" customWidth="1"/>
    <col min="6674" max="6674" width="3.44140625" style="1" customWidth="1"/>
    <col min="6675" max="6675" width="0" style="1" hidden="1" customWidth="1"/>
    <col min="6676" max="6676" width="17.6640625" style="1" customWidth="1"/>
    <col min="6677" max="6677" width="3.44140625" style="1" customWidth="1"/>
    <col min="6678" max="6678" width="0" style="1" hidden="1" customWidth="1"/>
    <col min="6679" max="6679" width="23.6640625" style="1" customWidth="1"/>
    <col min="6680" max="6680" width="10" style="1" customWidth="1"/>
    <col min="6681" max="6681" width="0" style="1" hidden="1" customWidth="1"/>
    <col min="6682" max="6683" width="14.6640625" style="1" customWidth="1"/>
    <col min="6684" max="6684" width="12.88671875" style="1" customWidth="1"/>
    <col min="6685" max="6685" width="3.33203125" style="1" customWidth="1"/>
    <col min="6686" max="6686" width="30.33203125" style="1" customWidth="1"/>
    <col min="6687" max="6687" width="5" style="1" customWidth="1"/>
    <col min="6688" max="6688" width="0" style="1" hidden="1" customWidth="1"/>
    <col min="6689" max="6689" width="14.33203125" style="1" customWidth="1"/>
    <col min="6690" max="6690" width="5.6640625" style="1" customWidth="1"/>
    <col min="6691" max="6691" width="0" style="1" hidden="1" customWidth="1"/>
    <col min="6692" max="6692" width="17.33203125" style="1" customWidth="1"/>
    <col min="6693" max="6693" width="12.6640625" style="1" customWidth="1"/>
    <col min="6694" max="6694" width="0" style="1" hidden="1" customWidth="1"/>
    <col min="6695" max="6695" width="5.33203125" style="1" customWidth="1"/>
    <col min="6696" max="6696" width="0" style="1" hidden="1" customWidth="1"/>
    <col min="6697" max="6697" width="17" style="1" customWidth="1"/>
    <col min="6698" max="6698" width="6.33203125" style="1" customWidth="1"/>
    <col min="6699" max="6699" width="0" style="1" hidden="1" customWidth="1"/>
    <col min="6700" max="6700" width="14.33203125" style="1" customWidth="1"/>
    <col min="6701" max="6701" width="7.5546875" style="1" customWidth="1"/>
    <col min="6702" max="6702" width="0" style="1" hidden="1" customWidth="1"/>
    <col min="6703" max="6704" width="14.33203125" style="1" customWidth="1"/>
    <col min="6705" max="6705" width="20.88671875" style="1" customWidth="1"/>
    <col min="6706" max="6706" width="14.44140625" style="1" customWidth="1"/>
    <col min="6707" max="6707" width="15" style="1" customWidth="1"/>
    <col min="6708" max="6708" width="2.6640625" style="1" customWidth="1"/>
    <col min="6709" max="6709" width="11.6640625" style="1" customWidth="1"/>
    <col min="6710" max="6710" width="11.5546875" style="1" customWidth="1"/>
    <col min="6711" max="6711" width="2.33203125" style="1" customWidth="1"/>
    <col min="6712" max="6712" width="41" style="1" customWidth="1"/>
    <col min="6713" max="6713" width="14.33203125" style="1" customWidth="1"/>
    <col min="6714" max="6715" width="11.5546875" style="1" customWidth="1"/>
    <col min="6716" max="6716" width="21.88671875" style="1" customWidth="1"/>
    <col min="6717" max="6908" width="11.44140625" style="1"/>
    <col min="6909" max="6909" width="21.88671875" style="1" customWidth="1"/>
    <col min="6910" max="6910" width="13.88671875" style="1" customWidth="1"/>
    <col min="6911" max="6911" width="38.6640625" style="1" customWidth="1"/>
    <col min="6912" max="6912" width="3" style="1" bestFit="1" customWidth="1"/>
    <col min="6913" max="6913" width="32.33203125" style="1" customWidth="1"/>
    <col min="6914" max="6914" width="46.33203125" style="1" customWidth="1"/>
    <col min="6915" max="6915" width="19" style="1" customWidth="1"/>
    <col min="6916" max="6916" width="0" style="1" hidden="1" customWidth="1"/>
    <col min="6917" max="6917" width="17.6640625" style="1" customWidth="1"/>
    <col min="6918" max="6918" width="0" style="1" hidden="1" customWidth="1"/>
    <col min="6919" max="6919" width="22.33203125" style="1" customWidth="1"/>
    <col min="6920" max="6920" width="5.33203125" style="1" customWidth="1"/>
    <col min="6921" max="6921" width="36.33203125" style="1" customWidth="1"/>
    <col min="6922" max="6922" width="5.6640625" style="1" customWidth="1"/>
    <col min="6923" max="6923" width="0" style="1" hidden="1" customWidth="1"/>
    <col min="6924" max="6924" width="20.6640625" style="1" customWidth="1"/>
    <col min="6925" max="6925" width="4.88671875" style="1" customWidth="1"/>
    <col min="6926" max="6926" width="0" style="1" hidden="1" customWidth="1"/>
    <col min="6927" max="6927" width="24.6640625" style="1" customWidth="1"/>
    <col min="6928" max="6928" width="12.33203125" style="1" customWidth="1"/>
    <col min="6929" max="6929" width="0" style="1" hidden="1" customWidth="1"/>
    <col min="6930" max="6930" width="3.44140625" style="1" customWidth="1"/>
    <col min="6931" max="6931" width="0" style="1" hidden="1" customWidth="1"/>
    <col min="6932" max="6932" width="17.6640625" style="1" customWidth="1"/>
    <col min="6933" max="6933" width="3.44140625" style="1" customWidth="1"/>
    <col min="6934" max="6934" width="0" style="1" hidden="1" customWidth="1"/>
    <col min="6935" max="6935" width="23.6640625" style="1" customWidth="1"/>
    <col min="6936" max="6936" width="10" style="1" customWidth="1"/>
    <col min="6937" max="6937" width="0" style="1" hidden="1" customWidth="1"/>
    <col min="6938" max="6939" width="14.6640625" style="1" customWidth="1"/>
    <col min="6940" max="6940" width="12.88671875" style="1" customWidth="1"/>
    <col min="6941" max="6941" width="3.33203125" style="1" customWidth="1"/>
    <col min="6942" max="6942" width="30.33203125" style="1" customWidth="1"/>
    <col min="6943" max="6943" width="5" style="1" customWidth="1"/>
    <col min="6944" max="6944" width="0" style="1" hidden="1" customWidth="1"/>
    <col min="6945" max="6945" width="14.33203125" style="1" customWidth="1"/>
    <col min="6946" max="6946" width="5.6640625" style="1" customWidth="1"/>
    <col min="6947" max="6947" width="0" style="1" hidden="1" customWidth="1"/>
    <col min="6948" max="6948" width="17.33203125" style="1" customWidth="1"/>
    <col min="6949" max="6949" width="12.6640625" style="1" customWidth="1"/>
    <col min="6950" max="6950" width="0" style="1" hidden="1" customWidth="1"/>
    <col min="6951" max="6951" width="5.33203125" style="1" customWidth="1"/>
    <col min="6952" max="6952" width="0" style="1" hidden="1" customWidth="1"/>
    <col min="6953" max="6953" width="17" style="1" customWidth="1"/>
    <col min="6954" max="6954" width="6.33203125" style="1" customWidth="1"/>
    <col min="6955" max="6955" width="0" style="1" hidden="1" customWidth="1"/>
    <col min="6956" max="6956" width="14.33203125" style="1" customWidth="1"/>
    <col min="6957" max="6957" width="7.5546875" style="1" customWidth="1"/>
    <col min="6958" max="6958" width="0" style="1" hidden="1" customWidth="1"/>
    <col min="6959" max="6960" width="14.33203125" style="1" customWidth="1"/>
    <col min="6961" max="6961" width="20.88671875" style="1" customWidth="1"/>
    <col min="6962" max="6962" width="14.44140625" style="1" customWidth="1"/>
    <col min="6963" max="6963" width="15" style="1" customWidth="1"/>
    <col min="6964" max="6964" width="2.6640625" style="1" customWidth="1"/>
    <col min="6965" max="6965" width="11.6640625" style="1" customWidth="1"/>
    <col min="6966" max="6966" width="11.5546875" style="1" customWidth="1"/>
    <col min="6967" max="6967" width="2.33203125" style="1" customWidth="1"/>
    <col min="6968" max="6968" width="41" style="1" customWidth="1"/>
    <col min="6969" max="6969" width="14.33203125" style="1" customWidth="1"/>
    <col min="6970" max="6971" width="11.5546875" style="1" customWidth="1"/>
    <col min="6972" max="6972" width="21.88671875" style="1" customWidth="1"/>
    <col min="6973" max="7164" width="11.44140625" style="1"/>
    <col min="7165" max="7165" width="21.88671875" style="1" customWidth="1"/>
    <col min="7166" max="7166" width="13.88671875" style="1" customWidth="1"/>
    <col min="7167" max="7167" width="38.6640625" style="1" customWidth="1"/>
    <col min="7168" max="7168" width="3" style="1" bestFit="1" customWidth="1"/>
    <col min="7169" max="7169" width="32.33203125" style="1" customWidth="1"/>
    <col min="7170" max="7170" width="46.33203125" style="1" customWidth="1"/>
    <col min="7171" max="7171" width="19" style="1" customWidth="1"/>
    <col min="7172" max="7172" width="0" style="1" hidden="1" customWidth="1"/>
    <col min="7173" max="7173" width="17.6640625" style="1" customWidth="1"/>
    <col min="7174" max="7174" width="0" style="1" hidden="1" customWidth="1"/>
    <col min="7175" max="7175" width="22.33203125" style="1" customWidth="1"/>
    <col min="7176" max="7176" width="5.33203125" style="1" customWidth="1"/>
    <col min="7177" max="7177" width="36.33203125" style="1" customWidth="1"/>
    <col min="7178" max="7178" width="5.6640625" style="1" customWidth="1"/>
    <col min="7179" max="7179" width="0" style="1" hidden="1" customWidth="1"/>
    <col min="7180" max="7180" width="20.6640625" style="1" customWidth="1"/>
    <col min="7181" max="7181" width="4.88671875" style="1" customWidth="1"/>
    <col min="7182" max="7182" width="0" style="1" hidden="1" customWidth="1"/>
    <col min="7183" max="7183" width="24.6640625" style="1" customWidth="1"/>
    <col min="7184" max="7184" width="12.33203125" style="1" customWidth="1"/>
    <col min="7185" max="7185" width="0" style="1" hidden="1" customWidth="1"/>
    <col min="7186" max="7186" width="3.44140625" style="1" customWidth="1"/>
    <col min="7187" max="7187" width="0" style="1" hidden="1" customWidth="1"/>
    <col min="7188" max="7188" width="17.6640625" style="1" customWidth="1"/>
    <col min="7189" max="7189" width="3.44140625" style="1" customWidth="1"/>
    <col min="7190" max="7190" width="0" style="1" hidden="1" customWidth="1"/>
    <col min="7191" max="7191" width="23.6640625" style="1" customWidth="1"/>
    <col min="7192" max="7192" width="10" style="1" customWidth="1"/>
    <col min="7193" max="7193" width="0" style="1" hidden="1" customWidth="1"/>
    <col min="7194" max="7195" width="14.6640625" style="1" customWidth="1"/>
    <col min="7196" max="7196" width="12.88671875" style="1" customWidth="1"/>
    <col min="7197" max="7197" width="3.33203125" style="1" customWidth="1"/>
    <col min="7198" max="7198" width="30.33203125" style="1" customWidth="1"/>
    <col min="7199" max="7199" width="5" style="1" customWidth="1"/>
    <col min="7200" max="7200" width="0" style="1" hidden="1" customWidth="1"/>
    <col min="7201" max="7201" width="14.33203125" style="1" customWidth="1"/>
    <col min="7202" max="7202" width="5.6640625" style="1" customWidth="1"/>
    <col min="7203" max="7203" width="0" style="1" hidden="1" customWidth="1"/>
    <col min="7204" max="7204" width="17.33203125" style="1" customWidth="1"/>
    <col min="7205" max="7205" width="12.6640625" style="1" customWidth="1"/>
    <col min="7206" max="7206" width="0" style="1" hidden="1" customWidth="1"/>
    <col min="7207" max="7207" width="5.33203125" style="1" customWidth="1"/>
    <col min="7208" max="7208" width="0" style="1" hidden="1" customWidth="1"/>
    <col min="7209" max="7209" width="17" style="1" customWidth="1"/>
    <col min="7210" max="7210" width="6.33203125" style="1" customWidth="1"/>
    <col min="7211" max="7211" width="0" style="1" hidden="1" customWidth="1"/>
    <col min="7212" max="7212" width="14.33203125" style="1" customWidth="1"/>
    <col min="7213" max="7213" width="7.5546875" style="1" customWidth="1"/>
    <col min="7214" max="7214" width="0" style="1" hidden="1" customWidth="1"/>
    <col min="7215" max="7216" width="14.33203125" style="1" customWidth="1"/>
    <col min="7217" max="7217" width="20.88671875" style="1" customWidth="1"/>
    <col min="7218" max="7218" width="14.44140625" style="1" customWidth="1"/>
    <col min="7219" max="7219" width="15" style="1" customWidth="1"/>
    <col min="7220" max="7220" width="2.6640625" style="1" customWidth="1"/>
    <col min="7221" max="7221" width="11.6640625" style="1" customWidth="1"/>
    <col min="7222" max="7222" width="11.5546875" style="1" customWidth="1"/>
    <col min="7223" max="7223" width="2.33203125" style="1" customWidth="1"/>
    <col min="7224" max="7224" width="41" style="1" customWidth="1"/>
    <col min="7225" max="7225" width="14.33203125" style="1" customWidth="1"/>
    <col min="7226" max="7227" width="11.5546875" style="1" customWidth="1"/>
    <col min="7228" max="7228" width="21.88671875" style="1" customWidth="1"/>
    <col min="7229" max="7420" width="11.44140625" style="1"/>
    <col min="7421" max="7421" width="21.88671875" style="1" customWidth="1"/>
    <col min="7422" max="7422" width="13.88671875" style="1" customWidth="1"/>
    <col min="7423" max="7423" width="38.6640625" style="1" customWidth="1"/>
    <col min="7424" max="7424" width="3" style="1" bestFit="1" customWidth="1"/>
    <col min="7425" max="7425" width="32.33203125" style="1" customWidth="1"/>
    <col min="7426" max="7426" width="46.33203125" style="1" customWidth="1"/>
    <col min="7427" max="7427" width="19" style="1" customWidth="1"/>
    <col min="7428" max="7428" width="0" style="1" hidden="1" customWidth="1"/>
    <col min="7429" max="7429" width="17.6640625" style="1" customWidth="1"/>
    <col min="7430" max="7430" width="0" style="1" hidden="1" customWidth="1"/>
    <col min="7431" max="7431" width="22.33203125" style="1" customWidth="1"/>
    <col min="7432" max="7432" width="5.33203125" style="1" customWidth="1"/>
    <col min="7433" max="7433" width="36.33203125" style="1" customWidth="1"/>
    <col min="7434" max="7434" width="5.6640625" style="1" customWidth="1"/>
    <col min="7435" max="7435" width="0" style="1" hidden="1" customWidth="1"/>
    <col min="7436" max="7436" width="20.6640625" style="1" customWidth="1"/>
    <col min="7437" max="7437" width="4.88671875" style="1" customWidth="1"/>
    <col min="7438" max="7438" width="0" style="1" hidden="1" customWidth="1"/>
    <col min="7439" max="7439" width="24.6640625" style="1" customWidth="1"/>
    <col min="7440" max="7440" width="12.33203125" style="1" customWidth="1"/>
    <col min="7441" max="7441" width="0" style="1" hidden="1" customWidth="1"/>
    <col min="7442" max="7442" width="3.44140625" style="1" customWidth="1"/>
    <col min="7443" max="7443" width="0" style="1" hidden="1" customWidth="1"/>
    <col min="7444" max="7444" width="17.6640625" style="1" customWidth="1"/>
    <col min="7445" max="7445" width="3.44140625" style="1" customWidth="1"/>
    <col min="7446" max="7446" width="0" style="1" hidden="1" customWidth="1"/>
    <col min="7447" max="7447" width="23.6640625" style="1" customWidth="1"/>
    <col min="7448" max="7448" width="10" style="1" customWidth="1"/>
    <col min="7449" max="7449" width="0" style="1" hidden="1" customWidth="1"/>
    <col min="7450" max="7451" width="14.6640625" style="1" customWidth="1"/>
    <col min="7452" max="7452" width="12.88671875" style="1" customWidth="1"/>
    <col min="7453" max="7453" width="3.33203125" style="1" customWidth="1"/>
    <col min="7454" max="7454" width="30.33203125" style="1" customWidth="1"/>
    <col min="7455" max="7455" width="5" style="1" customWidth="1"/>
    <col min="7456" max="7456" width="0" style="1" hidden="1" customWidth="1"/>
    <col min="7457" max="7457" width="14.33203125" style="1" customWidth="1"/>
    <col min="7458" max="7458" width="5.6640625" style="1" customWidth="1"/>
    <col min="7459" max="7459" width="0" style="1" hidden="1" customWidth="1"/>
    <col min="7460" max="7460" width="17.33203125" style="1" customWidth="1"/>
    <col min="7461" max="7461" width="12.6640625" style="1" customWidth="1"/>
    <col min="7462" max="7462" width="0" style="1" hidden="1" customWidth="1"/>
    <col min="7463" max="7463" width="5.33203125" style="1" customWidth="1"/>
    <col min="7464" max="7464" width="0" style="1" hidden="1" customWidth="1"/>
    <col min="7465" max="7465" width="17" style="1" customWidth="1"/>
    <col min="7466" max="7466" width="6.33203125" style="1" customWidth="1"/>
    <col min="7467" max="7467" width="0" style="1" hidden="1" customWidth="1"/>
    <col min="7468" max="7468" width="14.33203125" style="1" customWidth="1"/>
    <col min="7469" max="7469" width="7.5546875" style="1" customWidth="1"/>
    <col min="7470" max="7470" width="0" style="1" hidden="1" customWidth="1"/>
    <col min="7471" max="7472" width="14.33203125" style="1" customWidth="1"/>
    <col min="7473" max="7473" width="20.88671875" style="1" customWidth="1"/>
    <col min="7474" max="7474" width="14.44140625" style="1" customWidth="1"/>
    <col min="7475" max="7475" width="15" style="1" customWidth="1"/>
    <col min="7476" max="7476" width="2.6640625" style="1" customWidth="1"/>
    <col min="7477" max="7477" width="11.6640625" style="1" customWidth="1"/>
    <col min="7478" max="7478" width="11.5546875" style="1" customWidth="1"/>
    <col min="7479" max="7479" width="2.33203125" style="1" customWidth="1"/>
    <col min="7480" max="7480" width="41" style="1" customWidth="1"/>
    <col min="7481" max="7481" width="14.33203125" style="1" customWidth="1"/>
    <col min="7482" max="7483" width="11.5546875" style="1" customWidth="1"/>
    <col min="7484" max="7484" width="21.88671875" style="1" customWidth="1"/>
    <col min="7485" max="7676" width="11.44140625" style="1"/>
    <col min="7677" max="7677" width="21.88671875" style="1" customWidth="1"/>
    <col min="7678" max="7678" width="13.88671875" style="1" customWidth="1"/>
    <col min="7679" max="7679" width="38.6640625" style="1" customWidth="1"/>
    <col min="7680" max="7680" width="3" style="1" bestFit="1" customWidth="1"/>
    <col min="7681" max="7681" width="32.33203125" style="1" customWidth="1"/>
    <col min="7682" max="7682" width="46.33203125" style="1" customWidth="1"/>
    <col min="7683" max="7683" width="19" style="1" customWidth="1"/>
    <col min="7684" max="7684" width="0" style="1" hidden="1" customWidth="1"/>
    <col min="7685" max="7685" width="17.6640625" style="1" customWidth="1"/>
    <col min="7686" max="7686" width="0" style="1" hidden="1" customWidth="1"/>
    <col min="7687" max="7687" width="22.33203125" style="1" customWidth="1"/>
    <col min="7688" max="7688" width="5.33203125" style="1" customWidth="1"/>
    <col min="7689" max="7689" width="36.33203125" style="1" customWidth="1"/>
    <col min="7690" max="7690" width="5.6640625" style="1" customWidth="1"/>
    <col min="7691" max="7691" width="0" style="1" hidden="1" customWidth="1"/>
    <col min="7692" max="7692" width="20.6640625" style="1" customWidth="1"/>
    <col min="7693" max="7693" width="4.88671875" style="1" customWidth="1"/>
    <col min="7694" max="7694" width="0" style="1" hidden="1" customWidth="1"/>
    <col min="7695" max="7695" width="24.6640625" style="1" customWidth="1"/>
    <col min="7696" max="7696" width="12.33203125" style="1" customWidth="1"/>
    <col min="7697" max="7697" width="0" style="1" hidden="1" customWidth="1"/>
    <col min="7698" max="7698" width="3.44140625" style="1" customWidth="1"/>
    <col min="7699" max="7699" width="0" style="1" hidden="1" customWidth="1"/>
    <col min="7700" max="7700" width="17.6640625" style="1" customWidth="1"/>
    <col min="7701" max="7701" width="3.44140625" style="1" customWidth="1"/>
    <col min="7702" max="7702" width="0" style="1" hidden="1" customWidth="1"/>
    <col min="7703" max="7703" width="23.6640625" style="1" customWidth="1"/>
    <col min="7704" max="7704" width="10" style="1" customWidth="1"/>
    <col min="7705" max="7705" width="0" style="1" hidden="1" customWidth="1"/>
    <col min="7706" max="7707" width="14.6640625" style="1" customWidth="1"/>
    <col min="7708" max="7708" width="12.88671875" style="1" customWidth="1"/>
    <col min="7709" max="7709" width="3.33203125" style="1" customWidth="1"/>
    <col min="7710" max="7710" width="30.33203125" style="1" customWidth="1"/>
    <col min="7711" max="7711" width="5" style="1" customWidth="1"/>
    <col min="7712" max="7712" width="0" style="1" hidden="1" customWidth="1"/>
    <col min="7713" max="7713" width="14.33203125" style="1" customWidth="1"/>
    <col min="7714" max="7714" width="5.6640625" style="1" customWidth="1"/>
    <col min="7715" max="7715" width="0" style="1" hidden="1" customWidth="1"/>
    <col min="7716" max="7716" width="17.33203125" style="1" customWidth="1"/>
    <col min="7717" max="7717" width="12.6640625" style="1" customWidth="1"/>
    <col min="7718" max="7718" width="0" style="1" hidden="1" customWidth="1"/>
    <col min="7719" max="7719" width="5.33203125" style="1" customWidth="1"/>
    <col min="7720" max="7720" width="0" style="1" hidden="1" customWidth="1"/>
    <col min="7721" max="7721" width="17" style="1" customWidth="1"/>
    <col min="7722" max="7722" width="6.33203125" style="1" customWidth="1"/>
    <col min="7723" max="7723" width="0" style="1" hidden="1" customWidth="1"/>
    <col min="7724" max="7724" width="14.33203125" style="1" customWidth="1"/>
    <col min="7725" max="7725" width="7.5546875" style="1" customWidth="1"/>
    <col min="7726" max="7726" width="0" style="1" hidden="1" customWidth="1"/>
    <col min="7727" max="7728" width="14.33203125" style="1" customWidth="1"/>
    <col min="7729" max="7729" width="20.88671875" style="1" customWidth="1"/>
    <col min="7730" max="7730" width="14.44140625" style="1" customWidth="1"/>
    <col min="7731" max="7731" width="15" style="1" customWidth="1"/>
    <col min="7732" max="7732" width="2.6640625" style="1" customWidth="1"/>
    <col min="7733" max="7733" width="11.6640625" style="1" customWidth="1"/>
    <col min="7734" max="7734" width="11.5546875" style="1" customWidth="1"/>
    <col min="7735" max="7735" width="2.33203125" style="1" customWidth="1"/>
    <col min="7736" max="7736" width="41" style="1" customWidth="1"/>
    <col min="7737" max="7737" width="14.33203125" style="1" customWidth="1"/>
    <col min="7738" max="7739" width="11.5546875" style="1" customWidth="1"/>
    <col min="7740" max="7740" width="21.88671875" style="1" customWidth="1"/>
    <col min="7741" max="7932" width="11.44140625" style="1"/>
    <col min="7933" max="7933" width="21.88671875" style="1" customWidth="1"/>
    <col min="7934" max="7934" width="13.88671875" style="1" customWidth="1"/>
    <col min="7935" max="7935" width="38.6640625" style="1" customWidth="1"/>
    <col min="7936" max="7936" width="3" style="1" bestFit="1" customWidth="1"/>
    <col min="7937" max="7937" width="32.33203125" style="1" customWidth="1"/>
    <col min="7938" max="7938" width="46.33203125" style="1" customWidth="1"/>
    <col min="7939" max="7939" width="19" style="1" customWidth="1"/>
    <col min="7940" max="7940" width="0" style="1" hidden="1" customWidth="1"/>
    <col min="7941" max="7941" width="17.6640625" style="1" customWidth="1"/>
    <col min="7942" max="7942" width="0" style="1" hidden="1" customWidth="1"/>
    <col min="7943" max="7943" width="22.33203125" style="1" customWidth="1"/>
    <col min="7944" max="7944" width="5.33203125" style="1" customWidth="1"/>
    <col min="7945" max="7945" width="36.33203125" style="1" customWidth="1"/>
    <col min="7946" max="7946" width="5.6640625" style="1" customWidth="1"/>
    <col min="7947" max="7947" width="0" style="1" hidden="1" customWidth="1"/>
    <col min="7948" max="7948" width="20.6640625" style="1" customWidth="1"/>
    <col min="7949" max="7949" width="4.88671875" style="1" customWidth="1"/>
    <col min="7950" max="7950" width="0" style="1" hidden="1" customWidth="1"/>
    <col min="7951" max="7951" width="24.6640625" style="1" customWidth="1"/>
    <col min="7952" max="7952" width="12.33203125" style="1" customWidth="1"/>
    <col min="7953" max="7953" width="0" style="1" hidden="1" customWidth="1"/>
    <col min="7954" max="7954" width="3.44140625" style="1" customWidth="1"/>
    <col min="7955" max="7955" width="0" style="1" hidden="1" customWidth="1"/>
    <col min="7956" max="7956" width="17.6640625" style="1" customWidth="1"/>
    <col min="7957" max="7957" width="3.44140625" style="1" customWidth="1"/>
    <col min="7958" max="7958" width="0" style="1" hidden="1" customWidth="1"/>
    <col min="7959" max="7959" width="23.6640625" style="1" customWidth="1"/>
    <col min="7960" max="7960" width="10" style="1" customWidth="1"/>
    <col min="7961" max="7961" width="0" style="1" hidden="1" customWidth="1"/>
    <col min="7962" max="7963" width="14.6640625" style="1" customWidth="1"/>
    <col min="7964" max="7964" width="12.88671875" style="1" customWidth="1"/>
    <col min="7965" max="7965" width="3.33203125" style="1" customWidth="1"/>
    <col min="7966" max="7966" width="30.33203125" style="1" customWidth="1"/>
    <col min="7967" max="7967" width="5" style="1" customWidth="1"/>
    <col min="7968" max="7968" width="0" style="1" hidden="1" customWidth="1"/>
    <col min="7969" max="7969" width="14.33203125" style="1" customWidth="1"/>
    <col min="7970" max="7970" width="5.6640625" style="1" customWidth="1"/>
    <col min="7971" max="7971" width="0" style="1" hidden="1" customWidth="1"/>
    <col min="7972" max="7972" width="17.33203125" style="1" customWidth="1"/>
    <col min="7973" max="7973" width="12.6640625" style="1" customWidth="1"/>
    <col min="7974" max="7974" width="0" style="1" hidden="1" customWidth="1"/>
    <col min="7975" max="7975" width="5.33203125" style="1" customWidth="1"/>
    <col min="7976" max="7976" width="0" style="1" hidden="1" customWidth="1"/>
    <col min="7977" max="7977" width="17" style="1" customWidth="1"/>
    <col min="7978" max="7978" width="6.33203125" style="1" customWidth="1"/>
    <col min="7979" max="7979" width="0" style="1" hidden="1" customWidth="1"/>
    <col min="7980" max="7980" width="14.33203125" style="1" customWidth="1"/>
    <col min="7981" max="7981" width="7.5546875" style="1" customWidth="1"/>
    <col min="7982" max="7982" width="0" style="1" hidden="1" customWidth="1"/>
    <col min="7983" max="7984" width="14.33203125" style="1" customWidth="1"/>
    <col min="7985" max="7985" width="20.88671875" style="1" customWidth="1"/>
    <col min="7986" max="7986" width="14.44140625" style="1" customWidth="1"/>
    <col min="7987" max="7987" width="15" style="1" customWidth="1"/>
    <col min="7988" max="7988" width="2.6640625" style="1" customWidth="1"/>
    <col min="7989" max="7989" width="11.6640625" style="1" customWidth="1"/>
    <col min="7990" max="7990" width="11.5546875" style="1" customWidth="1"/>
    <col min="7991" max="7991" width="2.33203125" style="1" customWidth="1"/>
    <col min="7992" max="7992" width="41" style="1" customWidth="1"/>
    <col min="7993" max="7993" width="14.33203125" style="1" customWidth="1"/>
    <col min="7994" max="7995" width="11.5546875" style="1" customWidth="1"/>
    <col min="7996" max="7996" width="21.88671875" style="1" customWidth="1"/>
    <col min="7997" max="8188" width="11.44140625" style="1"/>
    <col min="8189" max="8189" width="21.88671875" style="1" customWidth="1"/>
    <col min="8190" max="8190" width="13.88671875" style="1" customWidth="1"/>
    <col min="8191" max="8191" width="38.6640625" style="1" customWidth="1"/>
    <col min="8192" max="8192" width="3" style="1" bestFit="1" customWidth="1"/>
    <col min="8193" max="8193" width="32.33203125" style="1" customWidth="1"/>
    <col min="8194" max="8194" width="46.33203125" style="1" customWidth="1"/>
    <col min="8195" max="8195" width="19" style="1" customWidth="1"/>
    <col min="8196" max="8196" width="0" style="1" hidden="1" customWidth="1"/>
    <col min="8197" max="8197" width="17.6640625" style="1" customWidth="1"/>
    <col min="8198" max="8198" width="0" style="1" hidden="1" customWidth="1"/>
    <col min="8199" max="8199" width="22.33203125" style="1" customWidth="1"/>
    <col min="8200" max="8200" width="5.33203125" style="1" customWidth="1"/>
    <col min="8201" max="8201" width="36.33203125" style="1" customWidth="1"/>
    <col min="8202" max="8202" width="5.6640625" style="1" customWidth="1"/>
    <col min="8203" max="8203" width="0" style="1" hidden="1" customWidth="1"/>
    <col min="8204" max="8204" width="20.6640625" style="1" customWidth="1"/>
    <col min="8205" max="8205" width="4.88671875" style="1" customWidth="1"/>
    <col min="8206" max="8206" width="0" style="1" hidden="1" customWidth="1"/>
    <col min="8207" max="8207" width="24.6640625" style="1" customWidth="1"/>
    <col min="8208" max="8208" width="12.33203125" style="1" customWidth="1"/>
    <col min="8209" max="8209" width="0" style="1" hidden="1" customWidth="1"/>
    <col min="8210" max="8210" width="3.44140625" style="1" customWidth="1"/>
    <col min="8211" max="8211" width="0" style="1" hidden="1" customWidth="1"/>
    <col min="8212" max="8212" width="17.6640625" style="1" customWidth="1"/>
    <col min="8213" max="8213" width="3.44140625" style="1" customWidth="1"/>
    <col min="8214" max="8214" width="0" style="1" hidden="1" customWidth="1"/>
    <col min="8215" max="8215" width="23.6640625" style="1" customWidth="1"/>
    <col min="8216" max="8216" width="10" style="1" customWidth="1"/>
    <col min="8217" max="8217" width="0" style="1" hidden="1" customWidth="1"/>
    <col min="8218" max="8219" width="14.6640625" style="1" customWidth="1"/>
    <col min="8220" max="8220" width="12.88671875" style="1" customWidth="1"/>
    <col min="8221" max="8221" width="3.33203125" style="1" customWidth="1"/>
    <col min="8222" max="8222" width="30.33203125" style="1" customWidth="1"/>
    <col min="8223" max="8223" width="5" style="1" customWidth="1"/>
    <col min="8224" max="8224" width="0" style="1" hidden="1" customWidth="1"/>
    <col min="8225" max="8225" width="14.33203125" style="1" customWidth="1"/>
    <col min="8226" max="8226" width="5.6640625" style="1" customWidth="1"/>
    <col min="8227" max="8227" width="0" style="1" hidden="1" customWidth="1"/>
    <col min="8228" max="8228" width="17.33203125" style="1" customWidth="1"/>
    <col min="8229" max="8229" width="12.6640625" style="1" customWidth="1"/>
    <col min="8230" max="8230" width="0" style="1" hidden="1" customWidth="1"/>
    <col min="8231" max="8231" width="5.33203125" style="1" customWidth="1"/>
    <col min="8232" max="8232" width="0" style="1" hidden="1" customWidth="1"/>
    <col min="8233" max="8233" width="17" style="1" customWidth="1"/>
    <col min="8234" max="8234" width="6.33203125" style="1" customWidth="1"/>
    <col min="8235" max="8235" width="0" style="1" hidden="1" customWidth="1"/>
    <col min="8236" max="8236" width="14.33203125" style="1" customWidth="1"/>
    <col min="8237" max="8237" width="7.5546875" style="1" customWidth="1"/>
    <col min="8238" max="8238" width="0" style="1" hidden="1" customWidth="1"/>
    <col min="8239" max="8240" width="14.33203125" style="1" customWidth="1"/>
    <col min="8241" max="8241" width="20.88671875" style="1" customWidth="1"/>
    <col min="8242" max="8242" width="14.44140625" style="1" customWidth="1"/>
    <col min="8243" max="8243" width="15" style="1" customWidth="1"/>
    <col min="8244" max="8244" width="2.6640625" style="1" customWidth="1"/>
    <col min="8245" max="8245" width="11.6640625" style="1" customWidth="1"/>
    <col min="8246" max="8246" width="11.5546875" style="1" customWidth="1"/>
    <col min="8247" max="8247" width="2.33203125" style="1" customWidth="1"/>
    <col min="8248" max="8248" width="41" style="1" customWidth="1"/>
    <col min="8249" max="8249" width="14.33203125" style="1" customWidth="1"/>
    <col min="8250" max="8251" width="11.5546875" style="1" customWidth="1"/>
    <col min="8252" max="8252" width="21.88671875" style="1" customWidth="1"/>
    <col min="8253" max="8444" width="11.44140625" style="1"/>
    <col min="8445" max="8445" width="21.88671875" style="1" customWidth="1"/>
    <col min="8446" max="8446" width="13.88671875" style="1" customWidth="1"/>
    <col min="8447" max="8447" width="38.6640625" style="1" customWidth="1"/>
    <col min="8448" max="8448" width="3" style="1" bestFit="1" customWidth="1"/>
    <col min="8449" max="8449" width="32.33203125" style="1" customWidth="1"/>
    <col min="8450" max="8450" width="46.33203125" style="1" customWidth="1"/>
    <col min="8451" max="8451" width="19" style="1" customWidth="1"/>
    <col min="8452" max="8452" width="0" style="1" hidden="1" customWidth="1"/>
    <col min="8453" max="8453" width="17.6640625" style="1" customWidth="1"/>
    <col min="8454" max="8454" width="0" style="1" hidden="1" customWidth="1"/>
    <col min="8455" max="8455" width="22.33203125" style="1" customWidth="1"/>
    <col min="8456" max="8456" width="5.33203125" style="1" customWidth="1"/>
    <col min="8457" max="8457" width="36.33203125" style="1" customWidth="1"/>
    <col min="8458" max="8458" width="5.6640625" style="1" customWidth="1"/>
    <col min="8459" max="8459" width="0" style="1" hidden="1" customWidth="1"/>
    <col min="8460" max="8460" width="20.6640625" style="1" customWidth="1"/>
    <col min="8461" max="8461" width="4.88671875" style="1" customWidth="1"/>
    <col min="8462" max="8462" width="0" style="1" hidden="1" customWidth="1"/>
    <col min="8463" max="8463" width="24.6640625" style="1" customWidth="1"/>
    <col min="8464" max="8464" width="12.33203125" style="1" customWidth="1"/>
    <col min="8465" max="8465" width="0" style="1" hidden="1" customWidth="1"/>
    <col min="8466" max="8466" width="3.44140625" style="1" customWidth="1"/>
    <col min="8467" max="8467" width="0" style="1" hidden="1" customWidth="1"/>
    <col min="8468" max="8468" width="17.6640625" style="1" customWidth="1"/>
    <col min="8469" max="8469" width="3.44140625" style="1" customWidth="1"/>
    <col min="8470" max="8470" width="0" style="1" hidden="1" customWidth="1"/>
    <col min="8471" max="8471" width="23.6640625" style="1" customWidth="1"/>
    <col min="8472" max="8472" width="10" style="1" customWidth="1"/>
    <col min="8473" max="8473" width="0" style="1" hidden="1" customWidth="1"/>
    <col min="8474" max="8475" width="14.6640625" style="1" customWidth="1"/>
    <col min="8476" max="8476" width="12.88671875" style="1" customWidth="1"/>
    <col min="8477" max="8477" width="3.33203125" style="1" customWidth="1"/>
    <col min="8478" max="8478" width="30.33203125" style="1" customWidth="1"/>
    <col min="8479" max="8479" width="5" style="1" customWidth="1"/>
    <col min="8480" max="8480" width="0" style="1" hidden="1" customWidth="1"/>
    <col min="8481" max="8481" width="14.33203125" style="1" customWidth="1"/>
    <col min="8482" max="8482" width="5.6640625" style="1" customWidth="1"/>
    <col min="8483" max="8483" width="0" style="1" hidden="1" customWidth="1"/>
    <col min="8484" max="8484" width="17.33203125" style="1" customWidth="1"/>
    <col min="8485" max="8485" width="12.6640625" style="1" customWidth="1"/>
    <col min="8486" max="8486" width="0" style="1" hidden="1" customWidth="1"/>
    <col min="8487" max="8487" width="5.33203125" style="1" customWidth="1"/>
    <col min="8488" max="8488" width="0" style="1" hidden="1" customWidth="1"/>
    <col min="8489" max="8489" width="17" style="1" customWidth="1"/>
    <col min="8490" max="8490" width="6.33203125" style="1" customWidth="1"/>
    <col min="8491" max="8491" width="0" style="1" hidden="1" customWidth="1"/>
    <col min="8492" max="8492" width="14.33203125" style="1" customWidth="1"/>
    <col min="8493" max="8493" width="7.5546875" style="1" customWidth="1"/>
    <col min="8494" max="8494" width="0" style="1" hidden="1" customWidth="1"/>
    <col min="8495" max="8496" width="14.33203125" style="1" customWidth="1"/>
    <col min="8497" max="8497" width="20.88671875" style="1" customWidth="1"/>
    <col min="8498" max="8498" width="14.44140625" style="1" customWidth="1"/>
    <col min="8499" max="8499" width="15" style="1" customWidth="1"/>
    <col min="8500" max="8500" width="2.6640625" style="1" customWidth="1"/>
    <col min="8501" max="8501" width="11.6640625" style="1" customWidth="1"/>
    <col min="8502" max="8502" width="11.5546875" style="1" customWidth="1"/>
    <col min="8503" max="8503" width="2.33203125" style="1" customWidth="1"/>
    <col min="8504" max="8504" width="41" style="1" customWidth="1"/>
    <col min="8505" max="8505" width="14.33203125" style="1" customWidth="1"/>
    <col min="8506" max="8507" width="11.5546875" style="1" customWidth="1"/>
    <col min="8508" max="8508" width="21.88671875" style="1" customWidth="1"/>
    <col min="8509" max="8700" width="11.44140625" style="1"/>
    <col min="8701" max="8701" width="21.88671875" style="1" customWidth="1"/>
    <col min="8702" max="8702" width="13.88671875" style="1" customWidth="1"/>
    <col min="8703" max="8703" width="38.6640625" style="1" customWidth="1"/>
    <col min="8704" max="8704" width="3" style="1" bestFit="1" customWidth="1"/>
    <col min="8705" max="8705" width="32.33203125" style="1" customWidth="1"/>
    <col min="8706" max="8706" width="46.33203125" style="1" customWidth="1"/>
    <col min="8707" max="8707" width="19" style="1" customWidth="1"/>
    <col min="8708" max="8708" width="0" style="1" hidden="1" customWidth="1"/>
    <col min="8709" max="8709" width="17.6640625" style="1" customWidth="1"/>
    <col min="8710" max="8710" width="0" style="1" hidden="1" customWidth="1"/>
    <col min="8711" max="8711" width="22.33203125" style="1" customWidth="1"/>
    <col min="8712" max="8712" width="5.33203125" style="1" customWidth="1"/>
    <col min="8713" max="8713" width="36.33203125" style="1" customWidth="1"/>
    <col min="8714" max="8714" width="5.6640625" style="1" customWidth="1"/>
    <col min="8715" max="8715" width="0" style="1" hidden="1" customWidth="1"/>
    <col min="8716" max="8716" width="20.6640625" style="1" customWidth="1"/>
    <col min="8717" max="8717" width="4.88671875" style="1" customWidth="1"/>
    <col min="8718" max="8718" width="0" style="1" hidden="1" customWidth="1"/>
    <col min="8719" max="8719" width="24.6640625" style="1" customWidth="1"/>
    <col min="8720" max="8720" width="12.33203125" style="1" customWidth="1"/>
    <col min="8721" max="8721" width="0" style="1" hidden="1" customWidth="1"/>
    <col min="8722" max="8722" width="3.44140625" style="1" customWidth="1"/>
    <col min="8723" max="8723" width="0" style="1" hidden="1" customWidth="1"/>
    <col min="8724" max="8724" width="17.6640625" style="1" customWidth="1"/>
    <col min="8725" max="8725" width="3.44140625" style="1" customWidth="1"/>
    <col min="8726" max="8726" width="0" style="1" hidden="1" customWidth="1"/>
    <col min="8727" max="8727" width="23.6640625" style="1" customWidth="1"/>
    <col min="8728" max="8728" width="10" style="1" customWidth="1"/>
    <col min="8729" max="8729" width="0" style="1" hidden="1" customWidth="1"/>
    <col min="8730" max="8731" width="14.6640625" style="1" customWidth="1"/>
    <col min="8732" max="8732" width="12.88671875" style="1" customWidth="1"/>
    <col min="8733" max="8733" width="3.33203125" style="1" customWidth="1"/>
    <col min="8734" max="8734" width="30.33203125" style="1" customWidth="1"/>
    <col min="8735" max="8735" width="5" style="1" customWidth="1"/>
    <col min="8736" max="8736" width="0" style="1" hidden="1" customWidth="1"/>
    <col min="8737" max="8737" width="14.33203125" style="1" customWidth="1"/>
    <col min="8738" max="8738" width="5.6640625" style="1" customWidth="1"/>
    <col min="8739" max="8739" width="0" style="1" hidden="1" customWidth="1"/>
    <col min="8740" max="8740" width="17.33203125" style="1" customWidth="1"/>
    <col min="8741" max="8741" width="12.6640625" style="1" customWidth="1"/>
    <col min="8742" max="8742" width="0" style="1" hidden="1" customWidth="1"/>
    <col min="8743" max="8743" width="5.33203125" style="1" customWidth="1"/>
    <col min="8744" max="8744" width="0" style="1" hidden="1" customWidth="1"/>
    <col min="8745" max="8745" width="17" style="1" customWidth="1"/>
    <col min="8746" max="8746" width="6.33203125" style="1" customWidth="1"/>
    <col min="8747" max="8747" width="0" style="1" hidden="1" customWidth="1"/>
    <col min="8748" max="8748" width="14.33203125" style="1" customWidth="1"/>
    <col min="8749" max="8749" width="7.5546875" style="1" customWidth="1"/>
    <col min="8750" max="8750" width="0" style="1" hidden="1" customWidth="1"/>
    <col min="8751" max="8752" width="14.33203125" style="1" customWidth="1"/>
    <col min="8753" max="8753" width="20.88671875" style="1" customWidth="1"/>
    <col min="8754" max="8754" width="14.44140625" style="1" customWidth="1"/>
    <col min="8755" max="8755" width="15" style="1" customWidth="1"/>
    <col min="8756" max="8756" width="2.6640625" style="1" customWidth="1"/>
    <col min="8757" max="8757" width="11.6640625" style="1" customWidth="1"/>
    <col min="8758" max="8758" width="11.5546875" style="1" customWidth="1"/>
    <col min="8759" max="8759" width="2.33203125" style="1" customWidth="1"/>
    <col min="8760" max="8760" width="41" style="1" customWidth="1"/>
    <col min="8761" max="8761" width="14.33203125" style="1" customWidth="1"/>
    <col min="8762" max="8763" width="11.5546875" style="1" customWidth="1"/>
    <col min="8764" max="8764" width="21.88671875" style="1" customWidth="1"/>
    <col min="8765" max="8956" width="11.44140625" style="1"/>
    <col min="8957" max="8957" width="21.88671875" style="1" customWidth="1"/>
    <col min="8958" max="8958" width="13.88671875" style="1" customWidth="1"/>
    <col min="8959" max="8959" width="38.6640625" style="1" customWidth="1"/>
    <col min="8960" max="8960" width="3" style="1" bestFit="1" customWidth="1"/>
    <col min="8961" max="8961" width="32.33203125" style="1" customWidth="1"/>
    <col min="8962" max="8962" width="46.33203125" style="1" customWidth="1"/>
    <col min="8963" max="8963" width="19" style="1" customWidth="1"/>
    <col min="8964" max="8964" width="0" style="1" hidden="1" customWidth="1"/>
    <col min="8965" max="8965" width="17.6640625" style="1" customWidth="1"/>
    <col min="8966" max="8966" width="0" style="1" hidden="1" customWidth="1"/>
    <col min="8967" max="8967" width="22.33203125" style="1" customWidth="1"/>
    <col min="8968" max="8968" width="5.33203125" style="1" customWidth="1"/>
    <col min="8969" max="8969" width="36.33203125" style="1" customWidth="1"/>
    <col min="8970" max="8970" width="5.6640625" style="1" customWidth="1"/>
    <col min="8971" max="8971" width="0" style="1" hidden="1" customWidth="1"/>
    <col min="8972" max="8972" width="20.6640625" style="1" customWidth="1"/>
    <col min="8973" max="8973" width="4.88671875" style="1" customWidth="1"/>
    <col min="8974" max="8974" width="0" style="1" hidden="1" customWidth="1"/>
    <col min="8975" max="8975" width="24.6640625" style="1" customWidth="1"/>
    <col min="8976" max="8976" width="12.33203125" style="1" customWidth="1"/>
    <col min="8977" max="8977" width="0" style="1" hidden="1" customWidth="1"/>
    <col min="8978" max="8978" width="3.44140625" style="1" customWidth="1"/>
    <col min="8979" max="8979" width="0" style="1" hidden="1" customWidth="1"/>
    <col min="8980" max="8980" width="17.6640625" style="1" customWidth="1"/>
    <col min="8981" max="8981" width="3.44140625" style="1" customWidth="1"/>
    <col min="8982" max="8982" width="0" style="1" hidden="1" customWidth="1"/>
    <col min="8983" max="8983" width="23.6640625" style="1" customWidth="1"/>
    <col min="8984" max="8984" width="10" style="1" customWidth="1"/>
    <col min="8985" max="8985" width="0" style="1" hidden="1" customWidth="1"/>
    <col min="8986" max="8987" width="14.6640625" style="1" customWidth="1"/>
    <col min="8988" max="8988" width="12.88671875" style="1" customWidth="1"/>
    <col min="8989" max="8989" width="3.33203125" style="1" customWidth="1"/>
    <col min="8990" max="8990" width="30.33203125" style="1" customWidth="1"/>
    <col min="8991" max="8991" width="5" style="1" customWidth="1"/>
    <col min="8992" max="8992" width="0" style="1" hidden="1" customWidth="1"/>
    <col min="8993" max="8993" width="14.33203125" style="1" customWidth="1"/>
    <col min="8994" max="8994" width="5.6640625" style="1" customWidth="1"/>
    <col min="8995" max="8995" width="0" style="1" hidden="1" customWidth="1"/>
    <col min="8996" max="8996" width="17.33203125" style="1" customWidth="1"/>
    <col min="8997" max="8997" width="12.6640625" style="1" customWidth="1"/>
    <col min="8998" max="8998" width="0" style="1" hidden="1" customWidth="1"/>
    <col min="8999" max="8999" width="5.33203125" style="1" customWidth="1"/>
    <col min="9000" max="9000" width="0" style="1" hidden="1" customWidth="1"/>
    <col min="9001" max="9001" width="17" style="1" customWidth="1"/>
    <col min="9002" max="9002" width="6.33203125" style="1" customWidth="1"/>
    <col min="9003" max="9003" width="0" style="1" hidden="1" customWidth="1"/>
    <col min="9004" max="9004" width="14.33203125" style="1" customWidth="1"/>
    <col min="9005" max="9005" width="7.5546875" style="1" customWidth="1"/>
    <col min="9006" max="9006" width="0" style="1" hidden="1" customWidth="1"/>
    <col min="9007" max="9008" width="14.33203125" style="1" customWidth="1"/>
    <col min="9009" max="9009" width="20.88671875" style="1" customWidth="1"/>
    <col min="9010" max="9010" width="14.44140625" style="1" customWidth="1"/>
    <col min="9011" max="9011" width="15" style="1" customWidth="1"/>
    <col min="9012" max="9012" width="2.6640625" style="1" customWidth="1"/>
    <col min="9013" max="9013" width="11.6640625" style="1" customWidth="1"/>
    <col min="9014" max="9014" width="11.5546875" style="1" customWidth="1"/>
    <col min="9015" max="9015" width="2.33203125" style="1" customWidth="1"/>
    <col min="9016" max="9016" width="41" style="1" customWidth="1"/>
    <col min="9017" max="9017" width="14.33203125" style="1" customWidth="1"/>
    <col min="9018" max="9019" width="11.5546875" style="1" customWidth="1"/>
    <col min="9020" max="9020" width="21.88671875" style="1" customWidth="1"/>
    <col min="9021" max="9212" width="11.44140625" style="1"/>
    <col min="9213" max="9213" width="21.88671875" style="1" customWidth="1"/>
    <col min="9214" max="9214" width="13.88671875" style="1" customWidth="1"/>
    <col min="9215" max="9215" width="38.6640625" style="1" customWidth="1"/>
    <col min="9216" max="9216" width="3" style="1" bestFit="1" customWidth="1"/>
    <col min="9217" max="9217" width="32.33203125" style="1" customWidth="1"/>
    <col min="9218" max="9218" width="46.33203125" style="1" customWidth="1"/>
    <col min="9219" max="9219" width="19" style="1" customWidth="1"/>
    <col min="9220" max="9220" width="0" style="1" hidden="1" customWidth="1"/>
    <col min="9221" max="9221" width="17.6640625" style="1" customWidth="1"/>
    <col min="9222" max="9222" width="0" style="1" hidden="1" customWidth="1"/>
    <col min="9223" max="9223" width="22.33203125" style="1" customWidth="1"/>
    <col min="9224" max="9224" width="5.33203125" style="1" customWidth="1"/>
    <col min="9225" max="9225" width="36.33203125" style="1" customWidth="1"/>
    <col min="9226" max="9226" width="5.6640625" style="1" customWidth="1"/>
    <col min="9227" max="9227" width="0" style="1" hidden="1" customWidth="1"/>
    <col min="9228" max="9228" width="20.6640625" style="1" customWidth="1"/>
    <col min="9229" max="9229" width="4.88671875" style="1" customWidth="1"/>
    <col min="9230" max="9230" width="0" style="1" hidden="1" customWidth="1"/>
    <col min="9231" max="9231" width="24.6640625" style="1" customWidth="1"/>
    <col min="9232" max="9232" width="12.33203125" style="1" customWidth="1"/>
    <col min="9233" max="9233" width="0" style="1" hidden="1" customWidth="1"/>
    <col min="9234" max="9234" width="3.44140625" style="1" customWidth="1"/>
    <col min="9235" max="9235" width="0" style="1" hidden="1" customWidth="1"/>
    <col min="9236" max="9236" width="17.6640625" style="1" customWidth="1"/>
    <col min="9237" max="9237" width="3.44140625" style="1" customWidth="1"/>
    <col min="9238" max="9238" width="0" style="1" hidden="1" customWidth="1"/>
    <col min="9239" max="9239" width="23.6640625" style="1" customWidth="1"/>
    <col min="9240" max="9240" width="10" style="1" customWidth="1"/>
    <col min="9241" max="9241" width="0" style="1" hidden="1" customWidth="1"/>
    <col min="9242" max="9243" width="14.6640625" style="1" customWidth="1"/>
    <col min="9244" max="9244" width="12.88671875" style="1" customWidth="1"/>
    <col min="9245" max="9245" width="3.33203125" style="1" customWidth="1"/>
    <col min="9246" max="9246" width="30.33203125" style="1" customWidth="1"/>
    <col min="9247" max="9247" width="5" style="1" customWidth="1"/>
    <col min="9248" max="9248" width="0" style="1" hidden="1" customWidth="1"/>
    <col min="9249" max="9249" width="14.33203125" style="1" customWidth="1"/>
    <col min="9250" max="9250" width="5.6640625" style="1" customWidth="1"/>
    <col min="9251" max="9251" width="0" style="1" hidden="1" customWidth="1"/>
    <col min="9252" max="9252" width="17.33203125" style="1" customWidth="1"/>
    <col min="9253" max="9253" width="12.6640625" style="1" customWidth="1"/>
    <col min="9254" max="9254" width="0" style="1" hidden="1" customWidth="1"/>
    <col min="9255" max="9255" width="5.33203125" style="1" customWidth="1"/>
    <col min="9256" max="9256" width="0" style="1" hidden="1" customWidth="1"/>
    <col min="9257" max="9257" width="17" style="1" customWidth="1"/>
    <col min="9258" max="9258" width="6.33203125" style="1" customWidth="1"/>
    <col min="9259" max="9259" width="0" style="1" hidden="1" customWidth="1"/>
    <col min="9260" max="9260" width="14.33203125" style="1" customWidth="1"/>
    <col min="9261" max="9261" width="7.5546875" style="1" customWidth="1"/>
    <col min="9262" max="9262" width="0" style="1" hidden="1" customWidth="1"/>
    <col min="9263" max="9264" width="14.33203125" style="1" customWidth="1"/>
    <col min="9265" max="9265" width="20.88671875" style="1" customWidth="1"/>
    <col min="9266" max="9266" width="14.44140625" style="1" customWidth="1"/>
    <col min="9267" max="9267" width="15" style="1" customWidth="1"/>
    <col min="9268" max="9268" width="2.6640625" style="1" customWidth="1"/>
    <col min="9269" max="9269" width="11.6640625" style="1" customWidth="1"/>
    <col min="9270" max="9270" width="11.5546875" style="1" customWidth="1"/>
    <col min="9271" max="9271" width="2.33203125" style="1" customWidth="1"/>
    <col min="9272" max="9272" width="41" style="1" customWidth="1"/>
    <col min="9273" max="9273" width="14.33203125" style="1" customWidth="1"/>
    <col min="9274" max="9275" width="11.5546875" style="1" customWidth="1"/>
    <col min="9276" max="9276" width="21.88671875" style="1" customWidth="1"/>
    <col min="9277" max="9468" width="11.44140625" style="1"/>
    <col min="9469" max="9469" width="21.88671875" style="1" customWidth="1"/>
    <col min="9470" max="9470" width="13.88671875" style="1" customWidth="1"/>
    <col min="9471" max="9471" width="38.6640625" style="1" customWidth="1"/>
    <col min="9472" max="9472" width="3" style="1" bestFit="1" customWidth="1"/>
    <col min="9473" max="9473" width="32.33203125" style="1" customWidth="1"/>
    <col min="9474" max="9474" width="46.33203125" style="1" customWidth="1"/>
    <col min="9475" max="9475" width="19" style="1" customWidth="1"/>
    <col min="9476" max="9476" width="0" style="1" hidden="1" customWidth="1"/>
    <col min="9477" max="9477" width="17.6640625" style="1" customWidth="1"/>
    <col min="9478" max="9478" width="0" style="1" hidden="1" customWidth="1"/>
    <col min="9479" max="9479" width="22.33203125" style="1" customWidth="1"/>
    <col min="9480" max="9480" width="5.33203125" style="1" customWidth="1"/>
    <col min="9481" max="9481" width="36.33203125" style="1" customWidth="1"/>
    <col min="9482" max="9482" width="5.6640625" style="1" customWidth="1"/>
    <col min="9483" max="9483" width="0" style="1" hidden="1" customWidth="1"/>
    <col min="9484" max="9484" width="20.6640625" style="1" customWidth="1"/>
    <col min="9485" max="9485" width="4.88671875" style="1" customWidth="1"/>
    <col min="9486" max="9486" width="0" style="1" hidden="1" customWidth="1"/>
    <col min="9487" max="9487" width="24.6640625" style="1" customWidth="1"/>
    <col min="9488" max="9488" width="12.33203125" style="1" customWidth="1"/>
    <col min="9489" max="9489" width="0" style="1" hidden="1" customWidth="1"/>
    <col min="9490" max="9490" width="3.44140625" style="1" customWidth="1"/>
    <col min="9491" max="9491" width="0" style="1" hidden="1" customWidth="1"/>
    <col min="9492" max="9492" width="17.6640625" style="1" customWidth="1"/>
    <col min="9493" max="9493" width="3.44140625" style="1" customWidth="1"/>
    <col min="9494" max="9494" width="0" style="1" hidden="1" customWidth="1"/>
    <col min="9495" max="9495" width="23.6640625" style="1" customWidth="1"/>
    <col min="9496" max="9496" width="10" style="1" customWidth="1"/>
    <col min="9497" max="9497" width="0" style="1" hidden="1" customWidth="1"/>
    <col min="9498" max="9499" width="14.6640625" style="1" customWidth="1"/>
    <col min="9500" max="9500" width="12.88671875" style="1" customWidth="1"/>
    <col min="9501" max="9501" width="3.33203125" style="1" customWidth="1"/>
    <col min="9502" max="9502" width="30.33203125" style="1" customWidth="1"/>
    <col min="9503" max="9503" width="5" style="1" customWidth="1"/>
    <col min="9504" max="9504" width="0" style="1" hidden="1" customWidth="1"/>
    <col min="9505" max="9505" width="14.33203125" style="1" customWidth="1"/>
    <col min="9506" max="9506" width="5.6640625" style="1" customWidth="1"/>
    <col min="9507" max="9507" width="0" style="1" hidden="1" customWidth="1"/>
    <col min="9508" max="9508" width="17.33203125" style="1" customWidth="1"/>
    <col min="9509" max="9509" width="12.6640625" style="1" customWidth="1"/>
    <col min="9510" max="9510" width="0" style="1" hidden="1" customWidth="1"/>
    <col min="9511" max="9511" width="5.33203125" style="1" customWidth="1"/>
    <col min="9512" max="9512" width="0" style="1" hidden="1" customWidth="1"/>
    <col min="9513" max="9513" width="17" style="1" customWidth="1"/>
    <col min="9514" max="9514" width="6.33203125" style="1" customWidth="1"/>
    <col min="9515" max="9515" width="0" style="1" hidden="1" customWidth="1"/>
    <col min="9516" max="9516" width="14.33203125" style="1" customWidth="1"/>
    <col min="9517" max="9517" width="7.5546875" style="1" customWidth="1"/>
    <col min="9518" max="9518" width="0" style="1" hidden="1" customWidth="1"/>
    <col min="9519" max="9520" width="14.33203125" style="1" customWidth="1"/>
    <col min="9521" max="9521" width="20.88671875" style="1" customWidth="1"/>
    <col min="9522" max="9522" width="14.44140625" style="1" customWidth="1"/>
    <col min="9523" max="9523" width="15" style="1" customWidth="1"/>
    <col min="9524" max="9524" width="2.6640625" style="1" customWidth="1"/>
    <col min="9525" max="9525" width="11.6640625" style="1" customWidth="1"/>
    <col min="9526" max="9526" width="11.5546875" style="1" customWidth="1"/>
    <col min="9527" max="9527" width="2.33203125" style="1" customWidth="1"/>
    <col min="9528" max="9528" width="41" style="1" customWidth="1"/>
    <col min="9529" max="9529" width="14.33203125" style="1" customWidth="1"/>
    <col min="9530" max="9531" width="11.5546875" style="1" customWidth="1"/>
    <col min="9532" max="9532" width="21.88671875" style="1" customWidth="1"/>
    <col min="9533" max="9724" width="11.44140625" style="1"/>
    <col min="9725" max="9725" width="21.88671875" style="1" customWidth="1"/>
    <col min="9726" max="9726" width="13.88671875" style="1" customWidth="1"/>
    <col min="9727" max="9727" width="38.6640625" style="1" customWidth="1"/>
    <col min="9728" max="9728" width="3" style="1" bestFit="1" customWidth="1"/>
    <col min="9729" max="9729" width="32.33203125" style="1" customWidth="1"/>
    <col min="9730" max="9730" width="46.33203125" style="1" customWidth="1"/>
    <col min="9731" max="9731" width="19" style="1" customWidth="1"/>
    <col min="9732" max="9732" width="0" style="1" hidden="1" customWidth="1"/>
    <col min="9733" max="9733" width="17.6640625" style="1" customWidth="1"/>
    <col min="9734" max="9734" width="0" style="1" hidden="1" customWidth="1"/>
    <col min="9735" max="9735" width="22.33203125" style="1" customWidth="1"/>
    <col min="9736" max="9736" width="5.33203125" style="1" customWidth="1"/>
    <col min="9737" max="9737" width="36.33203125" style="1" customWidth="1"/>
    <col min="9738" max="9738" width="5.6640625" style="1" customWidth="1"/>
    <col min="9739" max="9739" width="0" style="1" hidden="1" customWidth="1"/>
    <col min="9740" max="9740" width="20.6640625" style="1" customWidth="1"/>
    <col min="9741" max="9741" width="4.88671875" style="1" customWidth="1"/>
    <col min="9742" max="9742" width="0" style="1" hidden="1" customWidth="1"/>
    <col min="9743" max="9743" width="24.6640625" style="1" customWidth="1"/>
    <col min="9744" max="9744" width="12.33203125" style="1" customWidth="1"/>
    <col min="9745" max="9745" width="0" style="1" hidden="1" customWidth="1"/>
    <col min="9746" max="9746" width="3.44140625" style="1" customWidth="1"/>
    <col min="9747" max="9747" width="0" style="1" hidden="1" customWidth="1"/>
    <col min="9748" max="9748" width="17.6640625" style="1" customWidth="1"/>
    <col min="9749" max="9749" width="3.44140625" style="1" customWidth="1"/>
    <col min="9750" max="9750" width="0" style="1" hidden="1" customWidth="1"/>
    <col min="9751" max="9751" width="23.6640625" style="1" customWidth="1"/>
    <col min="9752" max="9752" width="10" style="1" customWidth="1"/>
    <col min="9753" max="9753" width="0" style="1" hidden="1" customWidth="1"/>
    <col min="9754" max="9755" width="14.6640625" style="1" customWidth="1"/>
    <col min="9756" max="9756" width="12.88671875" style="1" customWidth="1"/>
    <col min="9757" max="9757" width="3.33203125" style="1" customWidth="1"/>
    <col min="9758" max="9758" width="30.33203125" style="1" customWidth="1"/>
    <col min="9759" max="9759" width="5" style="1" customWidth="1"/>
    <col min="9760" max="9760" width="0" style="1" hidden="1" customWidth="1"/>
    <col min="9761" max="9761" width="14.33203125" style="1" customWidth="1"/>
    <col min="9762" max="9762" width="5.6640625" style="1" customWidth="1"/>
    <col min="9763" max="9763" width="0" style="1" hidden="1" customWidth="1"/>
    <col min="9764" max="9764" width="17.33203125" style="1" customWidth="1"/>
    <col min="9765" max="9765" width="12.6640625" style="1" customWidth="1"/>
    <col min="9766" max="9766" width="0" style="1" hidden="1" customWidth="1"/>
    <col min="9767" max="9767" width="5.33203125" style="1" customWidth="1"/>
    <col min="9768" max="9768" width="0" style="1" hidden="1" customWidth="1"/>
    <col min="9769" max="9769" width="17" style="1" customWidth="1"/>
    <col min="9770" max="9770" width="6.33203125" style="1" customWidth="1"/>
    <col min="9771" max="9771" width="0" style="1" hidden="1" customWidth="1"/>
    <col min="9772" max="9772" width="14.33203125" style="1" customWidth="1"/>
    <col min="9773" max="9773" width="7.5546875" style="1" customWidth="1"/>
    <col min="9774" max="9774" width="0" style="1" hidden="1" customWidth="1"/>
    <col min="9775" max="9776" width="14.33203125" style="1" customWidth="1"/>
    <col min="9777" max="9777" width="20.88671875" style="1" customWidth="1"/>
    <col min="9778" max="9778" width="14.44140625" style="1" customWidth="1"/>
    <col min="9779" max="9779" width="15" style="1" customWidth="1"/>
    <col min="9780" max="9780" width="2.6640625" style="1" customWidth="1"/>
    <col min="9781" max="9781" width="11.6640625" style="1" customWidth="1"/>
    <col min="9782" max="9782" width="11.5546875" style="1" customWidth="1"/>
    <col min="9783" max="9783" width="2.33203125" style="1" customWidth="1"/>
    <col min="9784" max="9784" width="41" style="1" customWidth="1"/>
    <col min="9785" max="9785" width="14.33203125" style="1" customWidth="1"/>
    <col min="9786" max="9787" width="11.5546875" style="1" customWidth="1"/>
    <col min="9788" max="9788" width="21.88671875" style="1" customWidth="1"/>
    <col min="9789" max="9980" width="11.44140625" style="1"/>
    <col min="9981" max="9981" width="21.88671875" style="1" customWidth="1"/>
    <col min="9982" max="9982" width="13.88671875" style="1" customWidth="1"/>
    <col min="9983" max="9983" width="38.6640625" style="1" customWidth="1"/>
    <col min="9984" max="9984" width="3" style="1" bestFit="1" customWidth="1"/>
    <col min="9985" max="9985" width="32.33203125" style="1" customWidth="1"/>
    <col min="9986" max="9986" width="46.33203125" style="1" customWidth="1"/>
    <col min="9987" max="9987" width="19" style="1" customWidth="1"/>
    <col min="9988" max="9988" width="0" style="1" hidden="1" customWidth="1"/>
    <col min="9989" max="9989" width="17.6640625" style="1" customWidth="1"/>
    <col min="9990" max="9990" width="0" style="1" hidden="1" customWidth="1"/>
    <col min="9991" max="9991" width="22.33203125" style="1" customWidth="1"/>
    <col min="9992" max="9992" width="5.33203125" style="1" customWidth="1"/>
    <col min="9993" max="9993" width="36.33203125" style="1" customWidth="1"/>
    <col min="9994" max="9994" width="5.6640625" style="1" customWidth="1"/>
    <col min="9995" max="9995" width="0" style="1" hidden="1" customWidth="1"/>
    <col min="9996" max="9996" width="20.6640625" style="1" customWidth="1"/>
    <col min="9997" max="9997" width="4.88671875" style="1" customWidth="1"/>
    <col min="9998" max="9998" width="0" style="1" hidden="1" customWidth="1"/>
    <col min="9999" max="9999" width="24.6640625" style="1" customWidth="1"/>
    <col min="10000" max="10000" width="12.33203125" style="1" customWidth="1"/>
    <col min="10001" max="10001" width="0" style="1" hidden="1" customWidth="1"/>
    <col min="10002" max="10002" width="3.44140625" style="1" customWidth="1"/>
    <col min="10003" max="10003" width="0" style="1" hidden="1" customWidth="1"/>
    <col min="10004" max="10004" width="17.6640625" style="1" customWidth="1"/>
    <col min="10005" max="10005" width="3.44140625" style="1" customWidth="1"/>
    <col min="10006" max="10006" width="0" style="1" hidden="1" customWidth="1"/>
    <col min="10007" max="10007" width="23.6640625" style="1" customWidth="1"/>
    <col min="10008" max="10008" width="10" style="1" customWidth="1"/>
    <col min="10009" max="10009" width="0" style="1" hidden="1" customWidth="1"/>
    <col min="10010" max="10011" width="14.6640625" style="1" customWidth="1"/>
    <col min="10012" max="10012" width="12.88671875" style="1" customWidth="1"/>
    <col min="10013" max="10013" width="3.33203125" style="1" customWidth="1"/>
    <col min="10014" max="10014" width="30.33203125" style="1" customWidth="1"/>
    <col min="10015" max="10015" width="5" style="1" customWidth="1"/>
    <col min="10016" max="10016" width="0" style="1" hidden="1" customWidth="1"/>
    <col min="10017" max="10017" width="14.33203125" style="1" customWidth="1"/>
    <col min="10018" max="10018" width="5.6640625" style="1" customWidth="1"/>
    <col min="10019" max="10019" width="0" style="1" hidden="1" customWidth="1"/>
    <col min="10020" max="10020" width="17.33203125" style="1" customWidth="1"/>
    <col min="10021" max="10021" width="12.6640625" style="1" customWidth="1"/>
    <col min="10022" max="10022" width="0" style="1" hidden="1" customWidth="1"/>
    <col min="10023" max="10023" width="5.33203125" style="1" customWidth="1"/>
    <col min="10024" max="10024" width="0" style="1" hidden="1" customWidth="1"/>
    <col min="10025" max="10025" width="17" style="1" customWidth="1"/>
    <col min="10026" max="10026" width="6.33203125" style="1" customWidth="1"/>
    <col min="10027" max="10027" width="0" style="1" hidden="1" customWidth="1"/>
    <col min="10028" max="10028" width="14.33203125" style="1" customWidth="1"/>
    <col min="10029" max="10029" width="7.5546875" style="1" customWidth="1"/>
    <col min="10030" max="10030" width="0" style="1" hidden="1" customWidth="1"/>
    <col min="10031" max="10032" width="14.33203125" style="1" customWidth="1"/>
    <col min="10033" max="10033" width="20.88671875" style="1" customWidth="1"/>
    <col min="10034" max="10034" width="14.44140625" style="1" customWidth="1"/>
    <col min="10035" max="10035" width="15" style="1" customWidth="1"/>
    <col min="10036" max="10036" width="2.6640625" style="1" customWidth="1"/>
    <col min="10037" max="10037" width="11.6640625" style="1" customWidth="1"/>
    <col min="10038" max="10038" width="11.5546875" style="1" customWidth="1"/>
    <col min="10039" max="10039" width="2.33203125" style="1" customWidth="1"/>
    <col min="10040" max="10040" width="41" style="1" customWidth="1"/>
    <col min="10041" max="10041" width="14.33203125" style="1" customWidth="1"/>
    <col min="10042" max="10043" width="11.5546875" style="1" customWidth="1"/>
    <col min="10044" max="10044" width="21.88671875" style="1" customWidth="1"/>
    <col min="10045" max="10236" width="11.44140625" style="1"/>
    <col min="10237" max="10237" width="21.88671875" style="1" customWidth="1"/>
    <col min="10238" max="10238" width="13.88671875" style="1" customWidth="1"/>
    <col min="10239" max="10239" width="38.6640625" style="1" customWidth="1"/>
    <col min="10240" max="10240" width="3" style="1" bestFit="1" customWidth="1"/>
    <col min="10241" max="10241" width="32.33203125" style="1" customWidth="1"/>
    <col min="10242" max="10242" width="46.33203125" style="1" customWidth="1"/>
    <col min="10243" max="10243" width="19" style="1" customWidth="1"/>
    <col min="10244" max="10244" width="0" style="1" hidden="1" customWidth="1"/>
    <col min="10245" max="10245" width="17.6640625" style="1" customWidth="1"/>
    <col min="10246" max="10246" width="0" style="1" hidden="1" customWidth="1"/>
    <col min="10247" max="10247" width="22.33203125" style="1" customWidth="1"/>
    <col min="10248" max="10248" width="5.33203125" style="1" customWidth="1"/>
    <col min="10249" max="10249" width="36.33203125" style="1" customWidth="1"/>
    <col min="10250" max="10250" width="5.6640625" style="1" customWidth="1"/>
    <col min="10251" max="10251" width="0" style="1" hidden="1" customWidth="1"/>
    <col min="10252" max="10252" width="20.6640625" style="1" customWidth="1"/>
    <col min="10253" max="10253" width="4.88671875" style="1" customWidth="1"/>
    <col min="10254" max="10254" width="0" style="1" hidden="1" customWidth="1"/>
    <col min="10255" max="10255" width="24.6640625" style="1" customWidth="1"/>
    <col min="10256" max="10256" width="12.33203125" style="1" customWidth="1"/>
    <col min="10257" max="10257" width="0" style="1" hidden="1" customWidth="1"/>
    <col min="10258" max="10258" width="3.44140625" style="1" customWidth="1"/>
    <col min="10259" max="10259" width="0" style="1" hidden="1" customWidth="1"/>
    <col min="10260" max="10260" width="17.6640625" style="1" customWidth="1"/>
    <col min="10261" max="10261" width="3.44140625" style="1" customWidth="1"/>
    <col min="10262" max="10262" width="0" style="1" hidden="1" customWidth="1"/>
    <col min="10263" max="10263" width="23.6640625" style="1" customWidth="1"/>
    <col min="10264" max="10264" width="10" style="1" customWidth="1"/>
    <col min="10265" max="10265" width="0" style="1" hidden="1" customWidth="1"/>
    <col min="10266" max="10267" width="14.6640625" style="1" customWidth="1"/>
    <col min="10268" max="10268" width="12.88671875" style="1" customWidth="1"/>
    <col min="10269" max="10269" width="3.33203125" style="1" customWidth="1"/>
    <col min="10270" max="10270" width="30.33203125" style="1" customWidth="1"/>
    <col min="10271" max="10271" width="5" style="1" customWidth="1"/>
    <col min="10272" max="10272" width="0" style="1" hidden="1" customWidth="1"/>
    <col min="10273" max="10273" width="14.33203125" style="1" customWidth="1"/>
    <col min="10274" max="10274" width="5.6640625" style="1" customWidth="1"/>
    <col min="10275" max="10275" width="0" style="1" hidden="1" customWidth="1"/>
    <col min="10276" max="10276" width="17.33203125" style="1" customWidth="1"/>
    <col min="10277" max="10277" width="12.6640625" style="1" customWidth="1"/>
    <col min="10278" max="10278" width="0" style="1" hidden="1" customWidth="1"/>
    <col min="10279" max="10279" width="5.33203125" style="1" customWidth="1"/>
    <col min="10280" max="10280" width="0" style="1" hidden="1" customWidth="1"/>
    <col min="10281" max="10281" width="17" style="1" customWidth="1"/>
    <col min="10282" max="10282" width="6.33203125" style="1" customWidth="1"/>
    <col min="10283" max="10283" width="0" style="1" hidden="1" customWidth="1"/>
    <col min="10284" max="10284" width="14.33203125" style="1" customWidth="1"/>
    <col min="10285" max="10285" width="7.5546875" style="1" customWidth="1"/>
    <col min="10286" max="10286" width="0" style="1" hidden="1" customWidth="1"/>
    <col min="10287" max="10288" width="14.33203125" style="1" customWidth="1"/>
    <col min="10289" max="10289" width="20.88671875" style="1" customWidth="1"/>
    <col min="10290" max="10290" width="14.44140625" style="1" customWidth="1"/>
    <col min="10291" max="10291" width="15" style="1" customWidth="1"/>
    <col min="10292" max="10292" width="2.6640625" style="1" customWidth="1"/>
    <col min="10293" max="10293" width="11.6640625" style="1" customWidth="1"/>
    <col min="10294" max="10294" width="11.5546875" style="1" customWidth="1"/>
    <col min="10295" max="10295" width="2.33203125" style="1" customWidth="1"/>
    <col min="10296" max="10296" width="41" style="1" customWidth="1"/>
    <col min="10297" max="10297" width="14.33203125" style="1" customWidth="1"/>
    <col min="10298" max="10299" width="11.5546875" style="1" customWidth="1"/>
    <col min="10300" max="10300" width="21.88671875" style="1" customWidth="1"/>
    <col min="10301" max="10492" width="11.44140625" style="1"/>
    <col min="10493" max="10493" width="21.88671875" style="1" customWidth="1"/>
    <col min="10494" max="10494" width="13.88671875" style="1" customWidth="1"/>
    <col min="10495" max="10495" width="38.6640625" style="1" customWidth="1"/>
    <col min="10496" max="10496" width="3" style="1" bestFit="1" customWidth="1"/>
    <col min="10497" max="10497" width="32.33203125" style="1" customWidth="1"/>
    <col min="10498" max="10498" width="46.33203125" style="1" customWidth="1"/>
    <col min="10499" max="10499" width="19" style="1" customWidth="1"/>
    <col min="10500" max="10500" width="0" style="1" hidden="1" customWidth="1"/>
    <col min="10501" max="10501" width="17.6640625" style="1" customWidth="1"/>
    <col min="10502" max="10502" width="0" style="1" hidden="1" customWidth="1"/>
    <col min="10503" max="10503" width="22.33203125" style="1" customWidth="1"/>
    <col min="10504" max="10504" width="5.33203125" style="1" customWidth="1"/>
    <col min="10505" max="10505" width="36.33203125" style="1" customWidth="1"/>
    <col min="10506" max="10506" width="5.6640625" style="1" customWidth="1"/>
    <col min="10507" max="10507" width="0" style="1" hidden="1" customWidth="1"/>
    <col min="10508" max="10508" width="20.6640625" style="1" customWidth="1"/>
    <col min="10509" max="10509" width="4.88671875" style="1" customWidth="1"/>
    <col min="10510" max="10510" width="0" style="1" hidden="1" customWidth="1"/>
    <col min="10511" max="10511" width="24.6640625" style="1" customWidth="1"/>
    <col min="10512" max="10512" width="12.33203125" style="1" customWidth="1"/>
    <col min="10513" max="10513" width="0" style="1" hidden="1" customWidth="1"/>
    <col min="10514" max="10514" width="3.44140625" style="1" customWidth="1"/>
    <col min="10515" max="10515" width="0" style="1" hidden="1" customWidth="1"/>
    <col min="10516" max="10516" width="17.6640625" style="1" customWidth="1"/>
    <col min="10517" max="10517" width="3.44140625" style="1" customWidth="1"/>
    <col min="10518" max="10518" width="0" style="1" hidden="1" customWidth="1"/>
    <col min="10519" max="10519" width="23.6640625" style="1" customWidth="1"/>
    <col min="10520" max="10520" width="10" style="1" customWidth="1"/>
    <col min="10521" max="10521" width="0" style="1" hidden="1" customWidth="1"/>
    <col min="10522" max="10523" width="14.6640625" style="1" customWidth="1"/>
    <col min="10524" max="10524" width="12.88671875" style="1" customWidth="1"/>
    <col min="10525" max="10525" width="3.33203125" style="1" customWidth="1"/>
    <col min="10526" max="10526" width="30.33203125" style="1" customWidth="1"/>
    <col min="10527" max="10527" width="5" style="1" customWidth="1"/>
    <col min="10528" max="10528" width="0" style="1" hidden="1" customWidth="1"/>
    <col min="10529" max="10529" width="14.33203125" style="1" customWidth="1"/>
    <col min="10530" max="10530" width="5.6640625" style="1" customWidth="1"/>
    <col min="10531" max="10531" width="0" style="1" hidden="1" customWidth="1"/>
    <col min="10532" max="10532" width="17.33203125" style="1" customWidth="1"/>
    <col min="10533" max="10533" width="12.6640625" style="1" customWidth="1"/>
    <col min="10534" max="10534" width="0" style="1" hidden="1" customWidth="1"/>
    <col min="10535" max="10535" width="5.33203125" style="1" customWidth="1"/>
    <col min="10536" max="10536" width="0" style="1" hidden="1" customWidth="1"/>
    <col min="10537" max="10537" width="17" style="1" customWidth="1"/>
    <col min="10538" max="10538" width="6.33203125" style="1" customWidth="1"/>
    <col min="10539" max="10539" width="0" style="1" hidden="1" customWidth="1"/>
    <col min="10540" max="10540" width="14.33203125" style="1" customWidth="1"/>
    <col min="10541" max="10541" width="7.5546875" style="1" customWidth="1"/>
    <col min="10542" max="10542" width="0" style="1" hidden="1" customWidth="1"/>
    <col min="10543" max="10544" width="14.33203125" style="1" customWidth="1"/>
    <col min="10545" max="10545" width="20.88671875" style="1" customWidth="1"/>
    <col min="10546" max="10546" width="14.44140625" style="1" customWidth="1"/>
    <col min="10547" max="10547" width="15" style="1" customWidth="1"/>
    <col min="10548" max="10548" width="2.6640625" style="1" customWidth="1"/>
    <col min="10549" max="10549" width="11.6640625" style="1" customWidth="1"/>
    <col min="10550" max="10550" width="11.5546875" style="1" customWidth="1"/>
    <col min="10551" max="10551" width="2.33203125" style="1" customWidth="1"/>
    <col min="10552" max="10552" width="41" style="1" customWidth="1"/>
    <col min="10553" max="10553" width="14.33203125" style="1" customWidth="1"/>
    <col min="10554" max="10555" width="11.5546875" style="1" customWidth="1"/>
    <col min="10556" max="10556" width="21.88671875" style="1" customWidth="1"/>
    <col min="10557" max="10748" width="11.44140625" style="1"/>
    <col min="10749" max="10749" width="21.88671875" style="1" customWidth="1"/>
    <col min="10750" max="10750" width="13.88671875" style="1" customWidth="1"/>
    <col min="10751" max="10751" width="38.6640625" style="1" customWidth="1"/>
    <col min="10752" max="10752" width="3" style="1" bestFit="1" customWidth="1"/>
    <col min="10753" max="10753" width="32.33203125" style="1" customWidth="1"/>
    <col min="10754" max="10754" width="46.33203125" style="1" customWidth="1"/>
    <col min="10755" max="10755" width="19" style="1" customWidth="1"/>
    <col min="10756" max="10756" width="0" style="1" hidden="1" customWidth="1"/>
    <col min="10757" max="10757" width="17.6640625" style="1" customWidth="1"/>
    <col min="10758" max="10758" width="0" style="1" hidden="1" customWidth="1"/>
    <col min="10759" max="10759" width="22.33203125" style="1" customWidth="1"/>
    <col min="10760" max="10760" width="5.33203125" style="1" customWidth="1"/>
    <col min="10761" max="10761" width="36.33203125" style="1" customWidth="1"/>
    <col min="10762" max="10762" width="5.6640625" style="1" customWidth="1"/>
    <col min="10763" max="10763" width="0" style="1" hidden="1" customWidth="1"/>
    <col min="10764" max="10764" width="20.6640625" style="1" customWidth="1"/>
    <col min="10765" max="10765" width="4.88671875" style="1" customWidth="1"/>
    <col min="10766" max="10766" width="0" style="1" hidden="1" customWidth="1"/>
    <col min="10767" max="10767" width="24.6640625" style="1" customWidth="1"/>
    <col min="10768" max="10768" width="12.33203125" style="1" customWidth="1"/>
    <col min="10769" max="10769" width="0" style="1" hidden="1" customWidth="1"/>
    <col min="10770" max="10770" width="3.44140625" style="1" customWidth="1"/>
    <col min="10771" max="10771" width="0" style="1" hidden="1" customWidth="1"/>
    <col min="10772" max="10772" width="17.6640625" style="1" customWidth="1"/>
    <col min="10773" max="10773" width="3.44140625" style="1" customWidth="1"/>
    <col min="10774" max="10774" width="0" style="1" hidden="1" customWidth="1"/>
    <col min="10775" max="10775" width="23.6640625" style="1" customWidth="1"/>
    <col min="10776" max="10776" width="10" style="1" customWidth="1"/>
    <col min="10777" max="10777" width="0" style="1" hidden="1" customWidth="1"/>
    <col min="10778" max="10779" width="14.6640625" style="1" customWidth="1"/>
    <col min="10780" max="10780" width="12.88671875" style="1" customWidth="1"/>
    <col min="10781" max="10781" width="3.33203125" style="1" customWidth="1"/>
    <col min="10782" max="10782" width="30.33203125" style="1" customWidth="1"/>
    <col min="10783" max="10783" width="5" style="1" customWidth="1"/>
    <col min="10784" max="10784" width="0" style="1" hidden="1" customWidth="1"/>
    <col min="10785" max="10785" width="14.33203125" style="1" customWidth="1"/>
    <col min="10786" max="10786" width="5.6640625" style="1" customWidth="1"/>
    <col min="10787" max="10787" width="0" style="1" hidden="1" customWidth="1"/>
    <col min="10788" max="10788" width="17.33203125" style="1" customWidth="1"/>
    <col min="10789" max="10789" width="12.6640625" style="1" customWidth="1"/>
    <col min="10790" max="10790" width="0" style="1" hidden="1" customWidth="1"/>
    <col min="10791" max="10791" width="5.33203125" style="1" customWidth="1"/>
    <col min="10792" max="10792" width="0" style="1" hidden="1" customWidth="1"/>
    <col min="10793" max="10793" width="17" style="1" customWidth="1"/>
    <col min="10794" max="10794" width="6.33203125" style="1" customWidth="1"/>
    <col min="10795" max="10795" width="0" style="1" hidden="1" customWidth="1"/>
    <col min="10796" max="10796" width="14.33203125" style="1" customWidth="1"/>
    <col min="10797" max="10797" width="7.5546875" style="1" customWidth="1"/>
    <col min="10798" max="10798" width="0" style="1" hidden="1" customWidth="1"/>
    <col min="10799" max="10800" width="14.33203125" style="1" customWidth="1"/>
    <col min="10801" max="10801" width="20.88671875" style="1" customWidth="1"/>
    <col min="10802" max="10802" width="14.44140625" style="1" customWidth="1"/>
    <col min="10803" max="10803" width="15" style="1" customWidth="1"/>
    <col min="10804" max="10804" width="2.6640625" style="1" customWidth="1"/>
    <col min="10805" max="10805" width="11.6640625" style="1" customWidth="1"/>
    <col min="10806" max="10806" width="11.5546875" style="1" customWidth="1"/>
    <col min="10807" max="10807" width="2.33203125" style="1" customWidth="1"/>
    <col min="10808" max="10808" width="41" style="1" customWidth="1"/>
    <col min="10809" max="10809" width="14.33203125" style="1" customWidth="1"/>
    <col min="10810" max="10811" width="11.5546875" style="1" customWidth="1"/>
    <col min="10812" max="10812" width="21.88671875" style="1" customWidth="1"/>
    <col min="10813" max="11004" width="11.44140625" style="1"/>
    <col min="11005" max="11005" width="21.88671875" style="1" customWidth="1"/>
    <col min="11006" max="11006" width="13.88671875" style="1" customWidth="1"/>
    <col min="11007" max="11007" width="38.6640625" style="1" customWidth="1"/>
    <col min="11008" max="11008" width="3" style="1" bestFit="1" customWidth="1"/>
    <col min="11009" max="11009" width="32.33203125" style="1" customWidth="1"/>
    <col min="11010" max="11010" width="46.33203125" style="1" customWidth="1"/>
    <col min="11011" max="11011" width="19" style="1" customWidth="1"/>
    <col min="11012" max="11012" width="0" style="1" hidden="1" customWidth="1"/>
    <col min="11013" max="11013" width="17.6640625" style="1" customWidth="1"/>
    <col min="11014" max="11014" width="0" style="1" hidden="1" customWidth="1"/>
    <col min="11015" max="11015" width="22.33203125" style="1" customWidth="1"/>
    <col min="11016" max="11016" width="5.33203125" style="1" customWidth="1"/>
    <col min="11017" max="11017" width="36.33203125" style="1" customWidth="1"/>
    <col min="11018" max="11018" width="5.6640625" style="1" customWidth="1"/>
    <col min="11019" max="11019" width="0" style="1" hidden="1" customWidth="1"/>
    <col min="11020" max="11020" width="20.6640625" style="1" customWidth="1"/>
    <col min="11021" max="11021" width="4.88671875" style="1" customWidth="1"/>
    <col min="11022" max="11022" width="0" style="1" hidden="1" customWidth="1"/>
    <col min="11023" max="11023" width="24.6640625" style="1" customWidth="1"/>
    <col min="11024" max="11024" width="12.33203125" style="1" customWidth="1"/>
    <col min="11025" max="11025" width="0" style="1" hidden="1" customWidth="1"/>
    <col min="11026" max="11026" width="3.44140625" style="1" customWidth="1"/>
    <col min="11027" max="11027" width="0" style="1" hidden="1" customWidth="1"/>
    <col min="11028" max="11028" width="17.6640625" style="1" customWidth="1"/>
    <col min="11029" max="11029" width="3.44140625" style="1" customWidth="1"/>
    <col min="11030" max="11030" width="0" style="1" hidden="1" customWidth="1"/>
    <col min="11031" max="11031" width="23.6640625" style="1" customWidth="1"/>
    <col min="11032" max="11032" width="10" style="1" customWidth="1"/>
    <col min="11033" max="11033" width="0" style="1" hidden="1" customWidth="1"/>
    <col min="11034" max="11035" width="14.6640625" style="1" customWidth="1"/>
    <col min="11036" max="11036" width="12.88671875" style="1" customWidth="1"/>
    <col min="11037" max="11037" width="3.33203125" style="1" customWidth="1"/>
    <col min="11038" max="11038" width="30.33203125" style="1" customWidth="1"/>
    <col min="11039" max="11039" width="5" style="1" customWidth="1"/>
    <col min="11040" max="11040" width="0" style="1" hidden="1" customWidth="1"/>
    <col min="11041" max="11041" width="14.33203125" style="1" customWidth="1"/>
    <col min="11042" max="11042" width="5.6640625" style="1" customWidth="1"/>
    <col min="11043" max="11043" width="0" style="1" hidden="1" customWidth="1"/>
    <col min="11044" max="11044" width="17.33203125" style="1" customWidth="1"/>
    <col min="11045" max="11045" width="12.6640625" style="1" customWidth="1"/>
    <col min="11046" max="11046" width="0" style="1" hidden="1" customWidth="1"/>
    <col min="11047" max="11047" width="5.33203125" style="1" customWidth="1"/>
    <col min="11048" max="11048" width="0" style="1" hidden="1" customWidth="1"/>
    <col min="11049" max="11049" width="17" style="1" customWidth="1"/>
    <col min="11050" max="11050" width="6.33203125" style="1" customWidth="1"/>
    <col min="11051" max="11051" width="0" style="1" hidden="1" customWidth="1"/>
    <col min="11052" max="11052" width="14.33203125" style="1" customWidth="1"/>
    <col min="11053" max="11053" width="7.5546875" style="1" customWidth="1"/>
    <col min="11054" max="11054" width="0" style="1" hidden="1" customWidth="1"/>
    <col min="11055" max="11056" width="14.33203125" style="1" customWidth="1"/>
    <col min="11057" max="11057" width="20.88671875" style="1" customWidth="1"/>
    <col min="11058" max="11058" width="14.44140625" style="1" customWidth="1"/>
    <col min="11059" max="11059" width="15" style="1" customWidth="1"/>
    <col min="11060" max="11060" width="2.6640625" style="1" customWidth="1"/>
    <col min="11061" max="11061" width="11.6640625" style="1" customWidth="1"/>
    <col min="11062" max="11062" width="11.5546875" style="1" customWidth="1"/>
    <col min="11063" max="11063" width="2.33203125" style="1" customWidth="1"/>
    <col min="11064" max="11064" width="41" style="1" customWidth="1"/>
    <col min="11065" max="11065" width="14.33203125" style="1" customWidth="1"/>
    <col min="11066" max="11067" width="11.5546875" style="1" customWidth="1"/>
    <col min="11068" max="11068" width="21.88671875" style="1" customWidth="1"/>
    <col min="11069" max="11260" width="11.44140625" style="1"/>
    <col min="11261" max="11261" width="21.88671875" style="1" customWidth="1"/>
    <col min="11262" max="11262" width="13.88671875" style="1" customWidth="1"/>
    <col min="11263" max="11263" width="38.6640625" style="1" customWidth="1"/>
    <col min="11264" max="11264" width="3" style="1" bestFit="1" customWidth="1"/>
    <col min="11265" max="11265" width="32.33203125" style="1" customWidth="1"/>
    <col min="11266" max="11266" width="46.33203125" style="1" customWidth="1"/>
    <col min="11267" max="11267" width="19" style="1" customWidth="1"/>
    <col min="11268" max="11268" width="0" style="1" hidden="1" customWidth="1"/>
    <col min="11269" max="11269" width="17.6640625" style="1" customWidth="1"/>
    <col min="11270" max="11270" width="0" style="1" hidden="1" customWidth="1"/>
    <col min="11271" max="11271" width="22.33203125" style="1" customWidth="1"/>
    <col min="11272" max="11272" width="5.33203125" style="1" customWidth="1"/>
    <col min="11273" max="11273" width="36.33203125" style="1" customWidth="1"/>
    <col min="11274" max="11274" width="5.6640625" style="1" customWidth="1"/>
    <col min="11275" max="11275" width="0" style="1" hidden="1" customWidth="1"/>
    <col min="11276" max="11276" width="20.6640625" style="1" customWidth="1"/>
    <col min="11277" max="11277" width="4.88671875" style="1" customWidth="1"/>
    <col min="11278" max="11278" width="0" style="1" hidden="1" customWidth="1"/>
    <col min="11279" max="11279" width="24.6640625" style="1" customWidth="1"/>
    <col min="11280" max="11280" width="12.33203125" style="1" customWidth="1"/>
    <col min="11281" max="11281" width="0" style="1" hidden="1" customWidth="1"/>
    <col min="11282" max="11282" width="3.44140625" style="1" customWidth="1"/>
    <col min="11283" max="11283" width="0" style="1" hidden="1" customWidth="1"/>
    <col min="11284" max="11284" width="17.6640625" style="1" customWidth="1"/>
    <col min="11285" max="11285" width="3.44140625" style="1" customWidth="1"/>
    <col min="11286" max="11286" width="0" style="1" hidden="1" customWidth="1"/>
    <col min="11287" max="11287" width="23.6640625" style="1" customWidth="1"/>
    <col min="11288" max="11288" width="10" style="1" customWidth="1"/>
    <col min="11289" max="11289" width="0" style="1" hidden="1" customWidth="1"/>
    <col min="11290" max="11291" width="14.6640625" style="1" customWidth="1"/>
    <col min="11292" max="11292" width="12.88671875" style="1" customWidth="1"/>
    <col min="11293" max="11293" width="3.33203125" style="1" customWidth="1"/>
    <col min="11294" max="11294" width="30.33203125" style="1" customWidth="1"/>
    <col min="11295" max="11295" width="5" style="1" customWidth="1"/>
    <col min="11296" max="11296" width="0" style="1" hidden="1" customWidth="1"/>
    <col min="11297" max="11297" width="14.33203125" style="1" customWidth="1"/>
    <col min="11298" max="11298" width="5.6640625" style="1" customWidth="1"/>
    <col min="11299" max="11299" width="0" style="1" hidden="1" customWidth="1"/>
    <col min="11300" max="11300" width="17.33203125" style="1" customWidth="1"/>
    <col min="11301" max="11301" width="12.6640625" style="1" customWidth="1"/>
    <col min="11302" max="11302" width="0" style="1" hidden="1" customWidth="1"/>
    <col min="11303" max="11303" width="5.33203125" style="1" customWidth="1"/>
    <col min="11304" max="11304" width="0" style="1" hidden="1" customWidth="1"/>
    <col min="11305" max="11305" width="17" style="1" customWidth="1"/>
    <col min="11306" max="11306" width="6.33203125" style="1" customWidth="1"/>
    <col min="11307" max="11307" width="0" style="1" hidden="1" customWidth="1"/>
    <col min="11308" max="11308" width="14.33203125" style="1" customWidth="1"/>
    <col min="11309" max="11309" width="7.5546875" style="1" customWidth="1"/>
    <col min="11310" max="11310" width="0" style="1" hidden="1" customWidth="1"/>
    <col min="11311" max="11312" width="14.33203125" style="1" customWidth="1"/>
    <col min="11313" max="11313" width="20.88671875" style="1" customWidth="1"/>
    <col min="11314" max="11314" width="14.44140625" style="1" customWidth="1"/>
    <col min="11315" max="11315" width="15" style="1" customWidth="1"/>
    <col min="11316" max="11316" width="2.6640625" style="1" customWidth="1"/>
    <col min="11317" max="11317" width="11.6640625" style="1" customWidth="1"/>
    <col min="11318" max="11318" width="11.5546875" style="1" customWidth="1"/>
    <col min="11319" max="11319" width="2.33203125" style="1" customWidth="1"/>
    <col min="11320" max="11320" width="41" style="1" customWidth="1"/>
    <col min="11321" max="11321" width="14.33203125" style="1" customWidth="1"/>
    <col min="11322" max="11323" width="11.5546875" style="1" customWidth="1"/>
    <col min="11324" max="11324" width="21.88671875" style="1" customWidth="1"/>
    <col min="11325" max="11516" width="11.44140625" style="1"/>
    <col min="11517" max="11517" width="21.88671875" style="1" customWidth="1"/>
    <col min="11518" max="11518" width="13.88671875" style="1" customWidth="1"/>
    <col min="11519" max="11519" width="38.6640625" style="1" customWidth="1"/>
    <col min="11520" max="11520" width="3" style="1" bestFit="1" customWidth="1"/>
    <col min="11521" max="11521" width="32.33203125" style="1" customWidth="1"/>
    <col min="11522" max="11522" width="46.33203125" style="1" customWidth="1"/>
    <col min="11523" max="11523" width="19" style="1" customWidth="1"/>
    <col min="11524" max="11524" width="0" style="1" hidden="1" customWidth="1"/>
    <col min="11525" max="11525" width="17.6640625" style="1" customWidth="1"/>
    <col min="11526" max="11526" width="0" style="1" hidden="1" customWidth="1"/>
    <col min="11527" max="11527" width="22.33203125" style="1" customWidth="1"/>
    <col min="11528" max="11528" width="5.33203125" style="1" customWidth="1"/>
    <col min="11529" max="11529" width="36.33203125" style="1" customWidth="1"/>
    <col min="11530" max="11530" width="5.6640625" style="1" customWidth="1"/>
    <col min="11531" max="11531" width="0" style="1" hidden="1" customWidth="1"/>
    <col min="11532" max="11532" width="20.6640625" style="1" customWidth="1"/>
    <col min="11533" max="11533" width="4.88671875" style="1" customWidth="1"/>
    <col min="11534" max="11534" width="0" style="1" hidden="1" customWidth="1"/>
    <col min="11535" max="11535" width="24.6640625" style="1" customWidth="1"/>
    <col min="11536" max="11536" width="12.33203125" style="1" customWidth="1"/>
    <col min="11537" max="11537" width="0" style="1" hidden="1" customWidth="1"/>
    <col min="11538" max="11538" width="3.44140625" style="1" customWidth="1"/>
    <col min="11539" max="11539" width="0" style="1" hidden="1" customWidth="1"/>
    <col min="11540" max="11540" width="17.6640625" style="1" customWidth="1"/>
    <col min="11541" max="11541" width="3.44140625" style="1" customWidth="1"/>
    <col min="11542" max="11542" width="0" style="1" hidden="1" customWidth="1"/>
    <col min="11543" max="11543" width="23.6640625" style="1" customWidth="1"/>
    <col min="11544" max="11544" width="10" style="1" customWidth="1"/>
    <col min="11545" max="11545" width="0" style="1" hidden="1" customWidth="1"/>
    <col min="11546" max="11547" width="14.6640625" style="1" customWidth="1"/>
    <col min="11548" max="11548" width="12.88671875" style="1" customWidth="1"/>
    <col min="11549" max="11549" width="3.33203125" style="1" customWidth="1"/>
    <col min="11550" max="11550" width="30.33203125" style="1" customWidth="1"/>
    <col min="11551" max="11551" width="5" style="1" customWidth="1"/>
    <col min="11552" max="11552" width="0" style="1" hidden="1" customWidth="1"/>
    <col min="11553" max="11553" width="14.33203125" style="1" customWidth="1"/>
    <col min="11554" max="11554" width="5.6640625" style="1" customWidth="1"/>
    <col min="11555" max="11555" width="0" style="1" hidden="1" customWidth="1"/>
    <col min="11556" max="11556" width="17.33203125" style="1" customWidth="1"/>
    <col min="11557" max="11557" width="12.6640625" style="1" customWidth="1"/>
    <col min="11558" max="11558" width="0" style="1" hidden="1" customWidth="1"/>
    <col min="11559" max="11559" width="5.33203125" style="1" customWidth="1"/>
    <col min="11560" max="11560" width="0" style="1" hidden="1" customWidth="1"/>
    <col min="11561" max="11561" width="17" style="1" customWidth="1"/>
    <col min="11562" max="11562" width="6.33203125" style="1" customWidth="1"/>
    <col min="11563" max="11563" width="0" style="1" hidden="1" customWidth="1"/>
    <col min="11564" max="11564" width="14.33203125" style="1" customWidth="1"/>
    <col min="11565" max="11565" width="7.5546875" style="1" customWidth="1"/>
    <col min="11566" max="11566" width="0" style="1" hidden="1" customWidth="1"/>
    <col min="11567" max="11568" width="14.33203125" style="1" customWidth="1"/>
    <col min="11569" max="11569" width="20.88671875" style="1" customWidth="1"/>
    <col min="11570" max="11570" width="14.44140625" style="1" customWidth="1"/>
    <col min="11571" max="11571" width="15" style="1" customWidth="1"/>
    <col min="11572" max="11572" width="2.6640625" style="1" customWidth="1"/>
    <col min="11573" max="11573" width="11.6640625" style="1" customWidth="1"/>
    <col min="11574" max="11574" width="11.5546875" style="1" customWidth="1"/>
    <col min="11575" max="11575" width="2.33203125" style="1" customWidth="1"/>
    <col min="11576" max="11576" width="41" style="1" customWidth="1"/>
    <col min="11577" max="11577" width="14.33203125" style="1" customWidth="1"/>
    <col min="11578" max="11579" width="11.5546875" style="1" customWidth="1"/>
    <col min="11580" max="11580" width="21.88671875" style="1" customWidth="1"/>
    <col min="11581" max="11772" width="11.44140625" style="1"/>
    <col min="11773" max="11773" width="21.88671875" style="1" customWidth="1"/>
    <col min="11774" max="11774" width="13.88671875" style="1" customWidth="1"/>
    <col min="11775" max="11775" width="38.6640625" style="1" customWidth="1"/>
    <col min="11776" max="11776" width="3" style="1" bestFit="1" customWidth="1"/>
    <col min="11777" max="11777" width="32.33203125" style="1" customWidth="1"/>
    <col min="11778" max="11778" width="46.33203125" style="1" customWidth="1"/>
    <col min="11779" max="11779" width="19" style="1" customWidth="1"/>
    <col min="11780" max="11780" width="0" style="1" hidden="1" customWidth="1"/>
    <col min="11781" max="11781" width="17.6640625" style="1" customWidth="1"/>
    <col min="11782" max="11782" width="0" style="1" hidden="1" customWidth="1"/>
    <col min="11783" max="11783" width="22.33203125" style="1" customWidth="1"/>
    <col min="11784" max="11784" width="5.33203125" style="1" customWidth="1"/>
    <col min="11785" max="11785" width="36.33203125" style="1" customWidth="1"/>
    <col min="11786" max="11786" width="5.6640625" style="1" customWidth="1"/>
    <col min="11787" max="11787" width="0" style="1" hidden="1" customWidth="1"/>
    <col min="11788" max="11788" width="20.6640625" style="1" customWidth="1"/>
    <col min="11789" max="11789" width="4.88671875" style="1" customWidth="1"/>
    <col min="11790" max="11790" width="0" style="1" hidden="1" customWidth="1"/>
    <col min="11791" max="11791" width="24.6640625" style="1" customWidth="1"/>
    <col min="11792" max="11792" width="12.33203125" style="1" customWidth="1"/>
    <col min="11793" max="11793" width="0" style="1" hidden="1" customWidth="1"/>
    <col min="11794" max="11794" width="3.44140625" style="1" customWidth="1"/>
    <col min="11795" max="11795" width="0" style="1" hidden="1" customWidth="1"/>
    <col min="11796" max="11796" width="17.6640625" style="1" customWidth="1"/>
    <col min="11797" max="11797" width="3.44140625" style="1" customWidth="1"/>
    <col min="11798" max="11798" width="0" style="1" hidden="1" customWidth="1"/>
    <col min="11799" max="11799" width="23.6640625" style="1" customWidth="1"/>
    <col min="11800" max="11800" width="10" style="1" customWidth="1"/>
    <col min="11801" max="11801" width="0" style="1" hidden="1" customWidth="1"/>
    <col min="11802" max="11803" width="14.6640625" style="1" customWidth="1"/>
    <col min="11804" max="11804" width="12.88671875" style="1" customWidth="1"/>
    <col min="11805" max="11805" width="3.33203125" style="1" customWidth="1"/>
    <col min="11806" max="11806" width="30.33203125" style="1" customWidth="1"/>
    <col min="11807" max="11807" width="5" style="1" customWidth="1"/>
    <col min="11808" max="11808" width="0" style="1" hidden="1" customWidth="1"/>
    <col min="11809" max="11809" width="14.33203125" style="1" customWidth="1"/>
    <col min="11810" max="11810" width="5.6640625" style="1" customWidth="1"/>
    <col min="11811" max="11811" width="0" style="1" hidden="1" customWidth="1"/>
    <col min="11812" max="11812" width="17.33203125" style="1" customWidth="1"/>
    <col min="11813" max="11813" width="12.6640625" style="1" customWidth="1"/>
    <col min="11814" max="11814" width="0" style="1" hidden="1" customWidth="1"/>
    <col min="11815" max="11815" width="5.33203125" style="1" customWidth="1"/>
    <col min="11816" max="11816" width="0" style="1" hidden="1" customWidth="1"/>
    <col min="11817" max="11817" width="17" style="1" customWidth="1"/>
    <col min="11818" max="11818" width="6.33203125" style="1" customWidth="1"/>
    <col min="11819" max="11819" width="0" style="1" hidden="1" customWidth="1"/>
    <col min="11820" max="11820" width="14.33203125" style="1" customWidth="1"/>
    <col min="11821" max="11821" width="7.5546875" style="1" customWidth="1"/>
    <col min="11822" max="11822" width="0" style="1" hidden="1" customWidth="1"/>
    <col min="11823" max="11824" width="14.33203125" style="1" customWidth="1"/>
    <col min="11825" max="11825" width="20.88671875" style="1" customWidth="1"/>
    <col min="11826" max="11826" width="14.44140625" style="1" customWidth="1"/>
    <col min="11827" max="11827" width="15" style="1" customWidth="1"/>
    <col min="11828" max="11828" width="2.6640625" style="1" customWidth="1"/>
    <col min="11829" max="11829" width="11.6640625" style="1" customWidth="1"/>
    <col min="11830" max="11830" width="11.5546875" style="1" customWidth="1"/>
    <col min="11831" max="11831" width="2.33203125" style="1" customWidth="1"/>
    <col min="11832" max="11832" width="41" style="1" customWidth="1"/>
    <col min="11833" max="11833" width="14.33203125" style="1" customWidth="1"/>
    <col min="11834" max="11835" width="11.5546875" style="1" customWidth="1"/>
    <col min="11836" max="11836" width="21.88671875" style="1" customWidth="1"/>
    <col min="11837" max="12028" width="11.44140625" style="1"/>
    <col min="12029" max="12029" width="21.88671875" style="1" customWidth="1"/>
    <col min="12030" max="12030" width="13.88671875" style="1" customWidth="1"/>
    <col min="12031" max="12031" width="38.6640625" style="1" customWidth="1"/>
    <col min="12032" max="12032" width="3" style="1" bestFit="1" customWidth="1"/>
    <col min="12033" max="12033" width="32.33203125" style="1" customWidth="1"/>
    <col min="12034" max="12034" width="46.33203125" style="1" customWidth="1"/>
    <col min="12035" max="12035" width="19" style="1" customWidth="1"/>
    <col min="12036" max="12036" width="0" style="1" hidden="1" customWidth="1"/>
    <col min="12037" max="12037" width="17.6640625" style="1" customWidth="1"/>
    <col min="12038" max="12038" width="0" style="1" hidden="1" customWidth="1"/>
    <col min="12039" max="12039" width="22.33203125" style="1" customWidth="1"/>
    <col min="12040" max="12040" width="5.33203125" style="1" customWidth="1"/>
    <col min="12041" max="12041" width="36.33203125" style="1" customWidth="1"/>
    <col min="12042" max="12042" width="5.6640625" style="1" customWidth="1"/>
    <col min="12043" max="12043" width="0" style="1" hidden="1" customWidth="1"/>
    <col min="12044" max="12044" width="20.6640625" style="1" customWidth="1"/>
    <col min="12045" max="12045" width="4.88671875" style="1" customWidth="1"/>
    <col min="12046" max="12046" width="0" style="1" hidden="1" customWidth="1"/>
    <col min="12047" max="12047" width="24.6640625" style="1" customWidth="1"/>
    <col min="12048" max="12048" width="12.33203125" style="1" customWidth="1"/>
    <col min="12049" max="12049" width="0" style="1" hidden="1" customWidth="1"/>
    <col min="12050" max="12050" width="3.44140625" style="1" customWidth="1"/>
    <col min="12051" max="12051" width="0" style="1" hidden="1" customWidth="1"/>
    <col min="12052" max="12052" width="17.6640625" style="1" customWidth="1"/>
    <col min="12053" max="12053" width="3.44140625" style="1" customWidth="1"/>
    <col min="12054" max="12054" width="0" style="1" hidden="1" customWidth="1"/>
    <col min="12055" max="12055" width="23.6640625" style="1" customWidth="1"/>
    <col min="12056" max="12056" width="10" style="1" customWidth="1"/>
    <col min="12057" max="12057" width="0" style="1" hidden="1" customWidth="1"/>
    <col min="12058" max="12059" width="14.6640625" style="1" customWidth="1"/>
    <col min="12060" max="12060" width="12.88671875" style="1" customWidth="1"/>
    <col min="12061" max="12061" width="3.33203125" style="1" customWidth="1"/>
    <col min="12062" max="12062" width="30.33203125" style="1" customWidth="1"/>
    <col min="12063" max="12063" width="5" style="1" customWidth="1"/>
    <col min="12064" max="12064" width="0" style="1" hidden="1" customWidth="1"/>
    <col min="12065" max="12065" width="14.33203125" style="1" customWidth="1"/>
    <col min="12066" max="12066" width="5.6640625" style="1" customWidth="1"/>
    <col min="12067" max="12067" width="0" style="1" hidden="1" customWidth="1"/>
    <col min="12068" max="12068" width="17.33203125" style="1" customWidth="1"/>
    <col min="12069" max="12069" width="12.6640625" style="1" customWidth="1"/>
    <col min="12070" max="12070" width="0" style="1" hidden="1" customWidth="1"/>
    <col min="12071" max="12071" width="5.33203125" style="1" customWidth="1"/>
    <col min="12072" max="12072" width="0" style="1" hidden="1" customWidth="1"/>
    <col min="12073" max="12073" width="17" style="1" customWidth="1"/>
    <col min="12074" max="12074" width="6.33203125" style="1" customWidth="1"/>
    <col min="12075" max="12075" width="0" style="1" hidden="1" customWidth="1"/>
    <col min="12076" max="12076" width="14.33203125" style="1" customWidth="1"/>
    <col min="12077" max="12077" width="7.5546875" style="1" customWidth="1"/>
    <col min="12078" max="12078" width="0" style="1" hidden="1" customWidth="1"/>
    <col min="12079" max="12080" width="14.33203125" style="1" customWidth="1"/>
    <col min="12081" max="12081" width="20.88671875" style="1" customWidth="1"/>
    <col min="12082" max="12082" width="14.44140625" style="1" customWidth="1"/>
    <col min="12083" max="12083" width="15" style="1" customWidth="1"/>
    <col min="12084" max="12084" width="2.6640625" style="1" customWidth="1"/>
    <col min="12085" max="12085" width="11.6640625" style="1" customWidth="1"/>
    <col min="12086" max="12086" width="11.5546875" style="1" customWidth="1"/>
    <col min="12087" max="12087" width="2.33203125" style="1" customWidth="1"/>
    <col min="12088" max="12088" width="41" style="1" customWidth="1"/>
    <col min="12089" max="12089" width="14.33203125" style="1" customWidth="1"/>
    <col min="12090" max="12091" width="11.5546875" style="1" customWidth="1"/>
    <col min="12092" max="12092" width="21.88671875" style="1" customWidth="1"/>
    <col min="12093" max="12284" width="11.44140625" style="1"/>
    <col min="12285" max="12285" width="21.88671875" style="1" customWidth="1"/>
    <col min="12286" max="12286" width="13.88671875" style="1" customWidth="1"/>
    <col min="12287" max="12287" width="38.6640625" style="1" customWidth="1"/>
    <col min="12288" max="12288" width="3" style="1" bestFit="1" customWidth="1"/>
    <col min="12289" max="12289" width="32.33203125" style="1" customWidth="1"/>
    <col min="12290" max="12290" width="46.33203125" style="1" customWidth="1"/>
    <col min="12291" max="12291" width="19" style="1" customWidth="1"/>
    <col min="12292" max="12292" width="0" style="1" hidden="1" customWidth="1"/>
    <col min="12293" max="12293" width="17.6640625" style="1" customWidth="1"/>
    <col min="12294" max="12294" width="0" style="1" hidden="1" customWidth="1"/>
    <col min="12295" max="12295" width="22.33203125" style="1" customWidth="1"/>
    <col min="12296" max="12296" width="5.33203125" style="1" customWidth="1"/>
    <col min="12297" max="12297" width="36.33203125" style="1" customWidth="1"/>
    <col min="12298" max="12298" width="5.6640625" style="1" customWidth="1"/>
    <col min="12299" max="12299" width="0" style="1" hidden="1" customWidth="1"/>
    <col min="12300" max="12300" width="20.6640625" style="1" customWidth="1"/>
    <col min="12301" max="12301" width="4.88671875" style="1" customWidth="1"/>
    <col min="12302" max="12302" width="0" style="1" hidden="1" customWidth="1"/>
    <col min="12303" max="12303" width="24.6640625" style="1" customWidth="1"/>
    <col min="12304" max="12304" width="12.33203125" style="1" customWidth="1"/>
    <col min="12305" max="12305" width="0" style="1" hidden="1" customWidth="1"/>
    <col min="12306" max="12306" width="3.44140625" style="1" customWidth="1"/>
    <col min="12307" max="12307" width="0" style="1" hidden="1" customWidth="1"/>
    <col min="12308" max="12308" width="17.6640625" style="1" customWidth="1"/>
    <col min="12309" max="12309" width="3.44140625" style="1" customWidth="1"/>
    <col min="12310" max="12310" width="0" style="1" hidden="1" customWidth="1"/>
    <col min="12311" max="12311" width="23.6640625" style="1" customWidth="1"/>
    <col min="12312" max="12312" width="10" style="1" customWidth="1"/>
    <col min="12313" max="12313" width="0" style="1" hidden="1" customWidth="1"/>
    <col min="12314" max="12315" width="14.6640625" style="1" customWidth="1"/>
    <col min="12316" max="12316" width="12.88671875" style="1" customWidth="1"/>
    <col min="12317" max="12317" width="3.33203125" style="1" customWidth="1"/>
    <col min="12318" max="12318" width="30.33203125" style="1" customWidth="1"/>
    <col min="12319" max="12319" width="5" style="1" customWidth="1"/>
    <col min="12320" max="12320" width="0" style="1" hidden="1" customWidth="1"/>
    <col min="12321" max="12321" width="14.33203125" style="1" customWidth="1"/>
    <col min="12322" max="12322" width="5.6640625" style="1" customWidth="1"/>
    <col min="12323" max="12323" width="0" style="1" hidden="1" customWidth="1"/>
    <col min="12324" max="12324" width="17.33203125" style="1" customWidth="1"/>
    <col min="12325" max="12325" width="12.6640625" style="1" customWidth="1"/>
    <col min="12326" max="12326" width="0" style="1" hidden="1" customWidth="1"/>
    <col min="12327" max="12327" width="5.33203125" style="1" customWidth="1"/>
    <col min="12328" max="12328" width="0" style="1" hidden="1" customWidth="1"/>
    <col min="12329" max="12329" width="17" style="1" customWidth="1"/>
    <col min="12330" max="12330" width="6.33203125" style="1" customWidth="1"/>
    <col min="12331" max="12331" width="0" style="1" hidden="1" customWidth="1"/>
    <col min="12332" max="12332" width="14.33203125" style="1" customWidth="1"/>
    <col min="12333" max="12333" width="7.5546875" style="1" customWidth="1"/>
    <col min="12334" max="12334" width="0" style="1" hidden="1" customWidth="1"/>
    <col min="12335" max="12336" width="14.33203125" style="1" customWidth="1"/>
    <col min="12337" max="12337" width="20.88671875" style="1" customWidth="1"/>
    <col min="12338" max="12338" width="14.44140625" style="1" customWidth="1"/>
    <col min="12339" max="12339" width="15" style="1" customWidth="1"/>
    <col min="12340" max="12340" width="2.6640625" style="1" customWidth="1"/>
    <col min="12341" max="12341" width="11.6640625" style="1" customWidth="1"/>
    <col min="12342" max="12342" width="11.5546875" style="1" customWidth="1"/>
    <col min="12343" max="12343" width="2.33203125" style="1" customWidth="1"/>
    <col min="12344" max="12344" width="41" style="1" customWidth="1"/>
    <col min="12345" max="12345" width="14.33203125" style="1" customWidth="1"/>
    <col min="12346" max="12347" width="11.5546875" style="1" customWidth="1"/>
    <col min="12348" max="12348" width="21.88671875" style="1" customWidth="1"/>
    <col min="12349" max="12540" width="11.44140625" style="1"/>
    <col min="12541" max="12541" width="21.88671875" style="1" customWidth="1"/>
    <col min="12542" max="12542" width="13.88671875" style="1" customWidth="1"/>
    <col min="12543" max="12543" width="38.6640625" style="1" customWidth="1"/>
    <col min="12544" max="12544" width="3" style="1" bestFit="1" customWidth="1"/>
    <col min="12545" max="12545" width="32.33203125" style="1" customWidth="1"/>
    <col min="12546" max="12546" width="46.33203125" style="1" customWidth="1"/>
    <col min="12547" max="12547" width="19" style="1" customWidth="1"/>
    <col min="12548" max="12548" width="0" style="1" hidden="1" customWidth="1"/>
    <col min="12549" max="12549" width="17.6640625" style="1" customWidth="1"/>
    <col min="12550" max="12550" width="0" style="1" hidden="1" customWidth="1"/>
    <col min="12551" max="12551" width="22.33203125" style="1" customWidth="1"/>
    <col min="12552" max="12552" width="5.33203125" style="1" customWidth="1"/>
    <col min="12553" max="12553" width="36.33203125" style="1" customWidth="1"/>
    <col min="12554" max="12554" width="5.6640625" style="1" customWidth="1"/>
    <col min="12555" max="12555" width="0" style="1" hidden="1" customWidth="1"/>
    <col min="12556" max="12556" width="20.6640625" style="1" customWidth="1"/>
    <col min="12557" max="12557" width="4.88671875" style="1" customWidth="1"/>
    <col min="12558" max="12558" width="0" style="1" hidden="1" customWidth="1"/>
    <col min="12559" max="12559" width="24.6640625" style="1" customWidth="1"/>
    <col min="12560" max="12560" width="12.33203125" style="1" customWidth="1"/>
    <col min="12561" max="12561" width="0" style="1" hidden="1" customWidth="1"/>
    <col min="12562" max="12562" width="3.44140625" style="1" customWidth="1"/>
    <col min="12563" max="12563" width="0" style="1" hidden="1" customWidth="1"/>
    <col min="12564" max="12564" width="17.6640625" style="1" customWidth="1"/>
    <col min="12565" max="12565" width="3.44140625" style="1" customWidth="1"/>
    <col min="12566" max="12566" width="0" style="1" hidden="1" customWidth="1"/>
    <col min="12567" max="12567" width="23.6640625" style="1" customWidth="1"/>
    <col min="12568" max="12568" width="10" style="1" customWidth="1"/>
    <col min="12569" max="12569" width="0" style="1" hidden="1" customWidth="1"/>
    <col min="12570" max="12571" width="14.6640625" style="1" customWidth="1"/>
    <col min="12572" max="12572" width="12.88671875" style="1" customWidth="1"/>
    <col min="12573" max="12573" width="3.33203125" style="1" customWidth="1"/>
    <col min="12574" max="12574" width="30.33203125" style="1" customWidth="1"/>
    <col min="12575" max="12575" width="5" style="1" customWidth="1"/>
    <col min="12576" max="12576" width="0" style="1" hidden="1" customWidth="1"/>
    <col min="12577" max="12577" width="14.33203125" style="1" customWidth="1"/>
    <col min="12578" max="12578" width="5.6640625" style="1" customWidth="1"/>
    <col min="12579" max="12579" width="0" style="1" hidden="1" customWidth="1"/>
    <col min="12580" max="12580" width="17.33203125" style="1" customWidth="1"/>
    <col min="12581" max="12581" width="12.6640625" style="1" customWidth="1"/>
    <col min="12582" max="12582" width="0" style="1" hidden="1" customWidth="1"/>
    <col min="12583" max="12583" width="5.33203125" style="1" customWidth="1"/>
    <col min="12584" max="12584" width="0" style="1" hidden="1" customWidth="1"/>
    <col min="12585" max="12585" width="17" style="1" customWidth="1"/>
    <col min="12586" max="12586" width="6.33203125" style="1" customWidth="1"/>
    <col min="12587" max="12587" width="0" style="1" hidden="1" customWidth="1"/>
    <col min="12588" max="12588" width="14.33203125" style="1" customWidth="1"/>
    <col min="12589" max="12589" width="7.5546875" style="1" customWidth="1"/>
    <col min="12590" max="12590" width="0" style="1" hidden="1" customWidth="1"/>
    <col min="12591" max="12592" width="14.33203125" style="1" customWidth="1"/>
    <col min="12593" max="12593" width="20.88671875" style="1" customWidth="1"/>
    <col min="12594" max="12594" width="14.44140625" style="1" customWidth="1"/>
    <col min="12595" max="12595" width="15" style="1" customWidth="1"/>
    <col min="12596" max="12596" width="2.6640625" style="1" customWidth="1"/>
    <col min="12597" max="12597" width="11.6640625" style="1" customWidth="1"/>
    <col min="12598" max="12598" width="11.5546875" style="1" customWidth="1"/>
    <col min="12599" max="12599" width="2.33203125" style="1" customWidth="1"/>
    <col min="12600" max="12600" width="41" style="1" customWidth="1"/>
    <col min="12601" max="12601" width="14.33203125" style="1" customWidth="1"/>
    <col min="12602" max="12603" width="11.5546875" style="1" customWidth="1"/>
    <col min="12604" max="12604" width="21.88671875" style="1" customWidth="1"/>
    <col min="12605" max="12796" width="11.44140625" style="1"/>
    <col min="12797" max="12797" width="21.88671875" style="1" customWidth="1"/>
    <col min="12798" max="12798" width="13.88671875" style="1" customWidth="1"/>
    <col min="12799" max="12799" width="38.6640625" style="1" customWidth="1"/>
    <col min="12800" max="12800" width="3" style="1" bestFit="1" customWidth="1"/>
    <col min="12801" max="12801" width="32.33203125" style="1" customWidth="1"/>
    <col min="12802" max="12802" width="46.33203125" style="1" customWidth="1"/>
    <col min="12803" max="12803" width="19" style="1" customWidth="1"/>
    <col min="12804" max="12804" width="0" style="1" hidden="1" customWidth="1"/>
    <col min="12805" max="12805" width="17.6640625" style="1" customWidth="1"/>
    <col min="12806" max="12806" width="0" style="1" hidden="1" customWidth="1"/>
    <col min="12807" max="12807" width="22.33203125" style="1" customWidth="1"/>
    <col min="12808" max="12808" width="5.33203125" style="1" customWidth="1"/>
    <col min="12809" max="12809" width="36.33203125" style="1" customWidth="1"/>
    <col min="12810" max="12810" width="5.6640625" style="1" customWidth="1"/>
    <col min="12811" max="12811" width="0" style="1" hidden="1" customWidth="1"/>
    <col min="12812" max="12812" width="20.6640625" style="1" customWidth="1"/>
    <col min="12813" max="12813" width="4.88671875" style="1" customWidth="1"/>
    <col min="12814" max="12814" width="0" style="1" hidden="1" customWidth="1"/>
    <col min="12815" max="12815" width="24.6640625" style="1" customWidth="1"/>
    <col min="12816" max="12816" width="12.33203125" style="1" customWidth="1"/>
    <col min="12817" max="12817" width="0" style="1" hidden="1" customWidth="1"/>
    <col min="12818" max="12818" width="3.44140625" style="1" customWidth="1"/>
    <col min="12819" max="12819" width="0" style="1" hidden="1" customWidth="1"/>
    <col min="12820" max="12820" width="17.6640625" style="1" customWidth="1"/>
    <col min="12821" max="12821" width="3.44140625" style="1" customWidth="1"/>
    <col min="12822" max="12822" width="0" style="1" hidden="1" customWidth="1"/>
    <col min="12823" max="12823" width="23.6640625" style="1" customWidth="1"/>
    <col min="12824" max="12824" width="10" style="1" customWidth="1"/>
    <col min="12825" max="12825" width="0" style="1" hidden="1" customWidth="1"/>
    <col min="12826" max="12827" width="14.6640625" style="1" customWidth="1"/>
    <col min="12828" max="12828" width="12.88671875" style="1" customWidth="1"/>
    <col min="12829" max="12829" width="3.33203125" style="1" customWidth="1"/>
    <col min="12830" max="12830" width="30.33203125" style="1" customWidth="1"/>
    <col min="12831" max="12831" width="5" style="1" customWidth="1"/>
    <col min="12832" max="12832" width="0" style="1" hidden="1" customWidth="1"/>
    <col min="12833" max="12833" width="14.33203125" style="1" customWidth="1"/>
    <col min="12834" max="12834" width="5.6640625" style="1" customWidth="1"/>
    <col min="12835" max="12835" width="0" style="1" hidden="1" customWidth="1"/>
    <col min="12836" max="12836" width="17.33203125" style="1" customWidth="1"/>
    <col min="12837" max="12837" width="12.6640625" style="1" customWidth="1"/>
    <col min="12838" max="12838" width="0" style="1" hidden="1" customWidth="1"/>
    <col min="12839" max="12839" width="5.33203125" style="1" customWidth="1"/>
    <col min="12840" max="12840" width="0" style="1" hidden="1" customWidth="1"/>
    <col min="12841" max="12841" width="17" style="1" customWidth="1"/>
    <col min="12842" max="12842" width="6.33203125" style="1" customWidth="1"/>
    <col min="12843" max="12843" width="0" style="1" hidden="1" customWidth="1"/>
    <col min="12844" max="12844" width="14.33203125" style="1" customWidth="1"/>
    <col min="12845" max="12845" width="7.5546875" style="1" customWidth="1"/>
    <col min="12846" max="12846" width="0" style="1" hidden="1" customWidth="1"/>
    <col min="12847" max="12848" width="14.33203125" style="1" customWidth="1"/>
    <col min="12849" max="12849" width="20.88671875" style="1" customWidth="1"/>
    <col min="12850" max="12850" width="14.44140625" style="1" customWidth="1"/>
    <col min="12851" max="12851" width="15" style="1" customWidth="1"/>
    <col min="12852" max="12852" width="2.6640625" style="1" customWidth="1"/>
    <col min="12853" max="12853" width="11.6640625" style="1" customWidth="1"/>
    <col min="12854" max="12854" width="11.5546875" style="1" customWidth="1"/>
    <col min="12855" max="12855" width="2.33203125" style="1" customWidth="1"/>
    <col min="12856" max="12856" width="41" style="1" customWidth="1"/>
    <col min="12857" max="12857" width="14.33203125" style="1" customWidth="1"/>
    <col min="12858" max="12859" width="11.5546875" style="1" customWidth="1"/>
    <col min="12860" max="12860" width="21.88671875" style="1" customWidth="1"/>
    <col min="12861" max="13052" width="11.44140625" style="1"/>
    <col min="13053" max="13053" width="21.88671875" style="1" customWidth="1"/>
    <col min="13054" max="13054" width="13.88671875" style="1" customWidth="1"/>
    <col min="13055" max="13055" width="38.6640625" style="1" customWidth="1"/>
    <col min="13056" max="13056" width="3" style="1" bestFit="1" customWidth="1"/>
    <col min="13057" max="13057" width="32.33203125" style="1" customWidth="1"/>
    <col min="13058" max="13058" width="46.33203125" style="1" customWidth="1"/>
    <col min="13059" max="13059" width="19" style="1" customWidth="1"/>
    <col min="13060" max="13060" width="0" style="1" hidden="1" customWidth="1"/>
    <col min="13061" max="13061" width="17.6640625" style="1" customWidth="1"/>
    <col min="13062" max="13062" width="0" style="1" hidden="1" customWidth="1"/>
    <col min="13063" max="13063" width="22.33203125" style="1" customWidth="1"/>
    <col min="13064" max="13064" width="5.33203125" style="1" customWidth="1"/>
    <col min="13065" max="13065" width="36.33203125" style="1" customWidth="1"/>
    <col min="13066" max="13066" width="5.6640625" style="1" customWidth="1"/>
    <col min="13067" max="13067" width="0" style="1" hidden="1" customWidth="1"/>
    <col min="13068" max="13068" width="20.6640625" style="1" customWidth="1"/>
    <col min="13069" max="13069" width="4.88671875" style="1" customWidth="1"/>
    <col min="13070" max="13070" width="0" style="1" hidden="1" customWidth="1"/>
    <col min="13071" max="13071" width="24.6640625" style="1" customWidth="1"/>
    <col min="13072" max="13072" width="12.33203125" style="1" customWidth="1"/>
    <col min="13073" max="13073" width="0" style="1" hidden="1" customWidth="1"/>
    <col min="13074" max="13074" width="3.44140625" style="1" customWidth="1"/>
    <col min="13075" max="13075" width="0" style="1" hidden="1" customWidth="1"/>
    <col min="13076" max="13076" width="17.6640625" style="1" customWidth="1"/>
    <col min="13077" max="13077" width="3.44140625" style="1" customWidth="1"/>
    <col min="13078" max="13078" width="0" style="1" hidden="1" customWidth="1"/>
    <col min="13079" max="13079" width="23.6640625" style="1" customWidth="1"/>
    <col min="13080" max="13080" width="10" style="1" customWidth="1"/>
    <col min="13081" max="13081" width="0" style="1" hidden="1" customWidth="1"/>
    <col min="13082" max="13083" width="14.6640625" style="1" customWidth="1"/>
    <col min="13084" max="13084" width="12.88671875" style="1" customWidth="1"/>
    <col min="13085" max="13085" width="3.33203125" style="1" customWidth="1"/>
    <col min="13086" max="13086" width="30.33203125" style="1" customWidth="1"/>
    <col min="13087" max="13087" width="5" style="1" customWidth="1"/>
    <col min="13088" max="13088" width="0" style="1" hidden="1" customWidth="1"/>
    <col min="13089" max="13089" width="14.33203125" style="1" customWidth="1"/>
    <col min="13090" max="13090" width="5.6640625" style="1" customWidth="1"/>
    <col min="13091" max="13091" width="0" style="1" hidden="1" customWidth="1"/>
    <col min="13092" max="13092" width="17.33203125" style="1" customWidth="1"/>
    <col min="13093" max="13093" width="12.6640625" style="1" customWidth="1"/>
    <col min="13094" max="13094" width="0" style="1" hidden="1" customWidth="1"/>
    <col min="13095" max="13095" width="5.33203125" style="1" customWidth="1"/>
    <col min="13096" max="13096" width="0" style="1" hidden="1" customWidth="1"/>
    <col min="13097" max="13097" width="17" style="1" customWidth="1"/>
    <col min="13098" max="13098" width="6.33203125" style="1" customWidth="1"/>
    <col min="13099" max="13099" width="0" style="1" hidden="1" customWidth="1"/>
    <col min="13100" max="13100" width="14.33203125" style="1" customWidth="1"/>
    <col min="13101" max="13101" width="7.5546875" style="1" customWidth="1"/>
    <col min="13102" max="13102" width="0" style="1" hidden="1" customWidth="1"/>
    <col min="13103" max="13104" width="14.33203125" style="1" customWidth="1"/>
    <col min="13105" max="13105" width="20.88671875" style="1" customWidth="1"/>
    <col min="13106" max="13106" width="14.44140625" style="1" customWidth="1"/>
    <col min="13107" max="13107" width="15" style="1" customWidth="1"/>
    <col min="13108" max="13108" width="2.6640625" style="1" customWidth="1"/>
    <col min="13109" max="13109" width="11.6640625" style="1" customWidth="1"/>
    <col min="13110" max="13110" width="11.5546875" style="1" customWidth="1"/>
    <col min="13111" max="13111" width="2.33203125" style="1" customWidth="1"/>
    <col min="13112" max="13112" width="41" style="1" customWidth="1"/>
    <col min="13113" max="13113" width="14.33203125" style="1" customWidth="1"/>
    <col min="13114" max="13115" width="11.5546875" style="1" customWidth="1"/>
    <col min="13116" max="13116" width="21.88671875" style="1" customWidth="1"/>
    <col min="13117" max="13308" width="11.44140625" style="1"/>
    <col min="13309" max="13309" width="21.88671875" style="1" customWidth="1"/>
    <col min="13310" max="13310" width="13.88671875" style="1" customWidth="1"/>
    <col min="13311" max="13311" width="38.6640625" style="1" customWidth="1"/>
    <col min="13312" max="13312" width="3" style="1" bestFit="1" customWidth="1"/>
    <col min="13313" max="13313" width="32.33203125" style="1" customWidth="1"/>
    <col min="13314" max="13314" width="46.33203125" style="1" customWidth="1"/>
    <col min="13315" max="13315" width="19" style="1" customWidth="1"/>
    <col min="13316" max="13316" width="0" style="1" hidden="1" customWidth="1"/>
    <col min="13317" max="13317" width="17.6640625" style="1" customWidth="1"/>
    <col min="13318" max="13318" width="0" style="1" hidden="1" customWidth="1"/>
    <col min="13319" max="13319" width="22.33203125" style="1" customWidth="1"/>
    <col min="13320" max="13320" width="5.33203125" style="1" customWidth="1"/>
    <col min="13321" max="13321" width="36.33203125" style="1" customWidth="1"/>
    <col min="13322" max="13322" width="5.6640625" style="1" customWidth="1"/>
    <col min="13323" max="13323" width="0" style="1" hidden="1" customWidth="1"/>
    <col min="13324" max="13324" width="20.6640625" style="1" customWidth="1"/>
    <col min="13325" max="13325" width="4.88671875" style="1" customWidth="1"/>
    <col min="13326" max="13326" width="0" style="1" hidden="1" customWidth="1"/>
    <col min="13327" max="13327" width="24.6640625" style="1" customWidth="1"/>
    <col min="13328" max="13328" width="12.33203125" style="1" customWidth="1"/>
    <col min="13329" max="13329" width="0" style="1" hidden="1" customWidth="1"/>
    <col min="13330" max="13330" width="3.44140625" style="1" customWidth="1"/>
    <col min="13331" max="13331" width="0" style="1" hidden="1" customWidth="1"/>
    <col min="13332" max="13332" width="17.6640625" style="1" customWidth="1"/>
    <col min="13333" max="13333" width="3.44140625" style="1" customWidth="1"/>
    <col min="13334" max="13334" width="0" style="1" hidden="1" customWidth="1"/>
    <col min="13335" max="13335" width="23.6640625" style="1" customWidth="1"/>
    <col min="13336" max="13336" width="10" style="1" customWidth="1"/>
    <col min="13337" max="13337" width="0" style="1" hidden="1" customWidth="1"/>
    <col min="13338" max="13339" width="14.6640625" style="1" customWidth="1"/>
    <col min="13340" max="13340" width="12.88671875" style="1" customWidth="1"/>
    <col min="13341" max="13341" width="3.33203125" style="1" customWidth="1"/>
    <col min="13342" max="13342" width="30.33203125" style="1" customWidth="1"/>
    <col min="13343" max="13343" width="5" style="1" customWidth="1"/>
    <col min="13344" max="13344" width="0" style="1" hidden="1" customWidth="1"/>
    <col min="13345" max="13345" width="14.33203125" style="1" customWidth="1"/>
    <col min="13346" max="13346" width="5.6640625" style="1" customWidth="1"/>
    <col min="13347" max="13347" width="0" style="1" hidden="1" customWidth="1"/>
    <col min="13348" max="13348" width="17.33203125" style="1" customWidth="1"/>
    <col min="13349" max="13349" width="12.6640625" style="1" customWidth="1"/>
    <col min="13350" max="13350" width="0" style="1" hidden="1" customWidth="1"/>
    <col min="13351" max="13351" width="5.33203125" style="1" customWidth="1"/>
    <col min="13352" max="13352" width="0" style="1" hidden="1" customWidth="1"/>
    <col min="13353" max="13353" width="17" style="1" customWidth="1"/>
    <col min="13354" max="13354" width="6.33203125" style="1" customWidth="1"/>
    <col min="13355" max="13355" width="0" style="1" hidden="1" customWidth="1"/>
    <col min="13356" max="13356" width="14.33203125" style="1" customWidth="1"/>
    <col min="13357" max="13357" width="7.5546875" style="1" customWidth="1"/>
    <col min="13358" max="13358" width="0" style="1" hidden="1" customWidth="1"/>
    <col min="13359" max="13360" width="14.33203125" style="1" customWidth="1"/>
    <col min="13361" max="13361" width="20.88671875" style="1" customWidth="1"/>
    <col min="13362" max="13362" width="14.44140625" style="1" customWidth="1"/>
    <col min="13363" max="13363" width="15" style="1" customWidth="1"/>
    <col min="13364" max="13364" width="2.6640625" style="1" customWidth="1"/>
    <col min="13365" max="13365" width="11.6640625" style="1" customWidth="1"/>
    <col min="13366" max="13366" width="11.5546875" style="1" customWidth="1"/>
    <col min="13367" max="13367" width="2.33203125" style="1" customWidth="1"/>
    <col min="13368" max="13368" width="41" style="1" customWidth="1"/>
    <col min="13369" max="13369" width="14.33203125" style="1" customWidth="1"/>
    <col min="13370" max="13371" width="11.5546875" style="1" customWidth="1"/>
    <col min="13372" max="13372" width="21.88671875" style="1" customWidth="1"/>
    <col min="13373" max="13564" width="11.44140625" style="1"/>
    <col min="13565" max="13565" width="21.88671875" style="1" customWidth="1"/>
    <col min="13566" max="13566" width="13.88671875" style="1" customWidth="1"/>
    <col min="13567" max="13567" width="38.6640625" style="1" customWidth="1"/>
    <col min="13568" max="13568" width="3" style="1" bestFit="1" customWidth="1"/>
    <col min="13569" max="13569" width="32.33203125" style="1" customWidth="1"/>
    <col min="13570" max="13570" width="46.33203125" style="1" customWidth="1"/>
    <col min="13571" max="13571" width="19" style="1" customWidth="1"/>
    <col min="13572" max="13572" width="0" style="1" hidden="1" customWidth="1"/>
    <col min="13573" max="13573" width="17.6640625" style="1" customWidth="1"/>
    <col min="13574" max="13574" width="0" style="1" hidden="1" customWidth="1"/>
    <col min="13575" max="13575" width="22.33203125" style="1" customWidth="1"/>
    <col min="13576" max="13576" width="5.33203125" style="1" customWidth="1"/>
    <col min="13577" max="13577" width="36.33203125" style="1" customWidth="1"/>
    <col min="13578" max="13578" width="5.6640625" style="1" customWidth="1"/>
    <col min="13579" max="13579" width="0" style="1" hidden="1" customWidth="1"/>
    <col min="13580" max="13580" width="20.6640625" style="1" customWidth="1"/>
    <col min="13581" max="13581" width="4.88671875" style="1" customWidth="1"/>
    <col min="13582" max="13582" width="0" style="1" hidden="1" customWidth="1"/>
    <col min="13583" max="13583" width="24.6640625" style="1" customWidth="1"/>
    <col min="13584" max="13584" width="12.33203125" style="1" customWidth="1"/>
    <col min="13585" max="13585" width="0" style="1" hidden="1" customWidth="1"/>
    <col min="13586" max="13586" width="3.44140625" style="1" customWidth="1"/>
    <col min="13587" max="13587" width="0" style="1" hidden="1" customWidth="1"/>
    <col min="13588" max="13588" width="17.6640625" style="1" customWidth="1"/>
    <col min="13589" max="13589" width="3.44140625" style="1" customWidth="1"/>
    <col min="13590" max="13590" width="0" style="1" hidden="1" customWidth="1"/>
    <col min="13591" max="13591" width="23.6640625" style="1" customWidth="1"/>
    <col min="13592" max="13592" width="10" style="1" customWidth="1"/>
    <col min="13593" max="13593" width="0" style="1" hidden="1" customWidth="1"/>
    <col min="13594" max="13595" width="14.6640625" style="1" customWidth="1"/>
    <col min="13596" max="13596" width="12.88671875" style="1" customWidth="1"/>
    <col min="13597" max="13597" width="3.33203125" style="1" customWidth="1"/>
    <col min="13598" max="13598" width="30.33203125" style="1" customWidth="1"/>
    <col min="13599" max="13599" width="5" style="1" customWidth="1"/>
    <col min="13600" max="13600" width="0" style="1" hidden="1" customWidth="1"/>
    <col min="13601" max="13601" width="14.33203125" style="1" customWidth="1"/>
    <col min="13602" max="13602" width="5.6640625" style="1" customWidth="1"/>
    <col min="13603" max="13603" width="0" style="1" hidden="1" customWidth="1"/>
    <col min="13604" max="13604" width="17.33203125" style="1" customWidth="1"/>
    <col min="13605" max="13605" width="12.6640625" style="1" customWidth="1"/>
    <col min="13606" max="13606" width="0" style="1" hidden="1" customWidth="1"/>
    <col min="13607" max="13607" width="5.33203125" style="1" customWidth="1"/>
    <col min="13608" max="13608" width="0" style="1" hidden="1" customWidth="1"/>
    <col min="13609" max="13609" width="17" style="1" customWidth="1"/>
    <col min="13610" max="13610" width="6.33203125" style="1" customWidth="1"/>
    <col min="13611" max="13611" width="0" style="1" hidden="1" customWidth="1"/>
    <col min="13612" max="13612" width="14.33203125" style="1" customWidth="1"/>
    <col min="13613" max="13613" width="7.5546875" style="1" customWidth="1"/>
    <col min="13614" max="13614" width="0" style="1" hidden="1" customWidth="1"/>
    <col min="13615" max="13616" width="14.33203125" style="1" customWidth="1"/>
    <col min="13617" max="13617" width="20.88671875" style="1" customWidth="1"/>
    <col min="13618" max="13618" width="14.44140625" style="1" customWidth="1"/>
    <col min="13619" max="13619" width="15" style="1" customWidth="1"/>
    <col min="13620" max="13620" width="2.6640625" style="1" customWidth="1"/>
    <col min="13621" max="13621" width="11.6640625" style="1" customWidth="1"/>
    <col min="13622" max="13622" width="11.5546875" style="1" customWidth="1"/>
    <col min="13623" max="13623" width="2.33203125" style="1" customWidth="1"/>
    <col min="13624" max="13624" width="41" style="1" customWidth="1"/>
    <col min="13625" max="13625" width="14.33203125" style="1" customWidth="1"/>
    <col min="13626" max="13627" width="11.5546875" style="1" customWidth="1"/>
    <col min="13628" max="13628" width="21.88671875" style="1" customWidth="1"/>
    <col min="13629" max="13820" width="11.44140625" style="1"/>
    <col min="13821" max="13821" width="21.88671875" style="1" customWidth="1"/>
    <col min="13822" max="13822" width="13.88671875" style="1" customWidth="1"/>
    <col min="13823" max="13823" width="38.6640625" style="1" customWidth="1"/>
    <col min="13824" max="13824" width="3" style="1" bestFit="1" customWidth="1"/>
    <col min="13825" max="13825" width="32.33203125" style="1" customWidth="1"/>
    <col min="13826" max="13826" width="46.33203125" style="1" customWidth="1"/>
    <col min="13827" max="13827" width="19" style="1" customWidth="1"/>
    <col min="13828" max="13828" width="0" style="1" hidden="1" customWidth="1"/>
    <col min="13829" max="13829" width="17.6640625" style="1" customWidth="1"/>
    <col min="13830" max="13830" width="0" style="1" hidden="1" customWidth="1"/>
    <col min="13831" max="13831" width="22.33203125" style="1" customWidth="1"/>
    <col min="13832" max="13832" width="5.33203125" style="1" customWidth="1"/>
    <col min="13833" max="13833" width="36.33203125" style="1" customWidth="1"/>
    <col min="13834" max="13834" width="5.6640625" style="1" customWidth="1"/>
    <col min="13835" max="13835" width="0" style="1" hidden="1" customWidth="1"/>
    <col min="13836" max="13836" width="20.6640625" style="1" customWidth="1"/>
    <col min="13837" max="13837" width="4.88671875" style="1" customWidth="1"/>
    <col min="13838" max="13838" width="0" style="1" hidden="1" customWidth="1"/>
    <col min="13839" max="13839" width="24.6640625" style="1" customWidth="1"/>
    <col min="13840" max="13840" width="12.33203125" style="1" customWidth="1"/>
    <col min="13841" max="13841" width="0" style="1" hidden="1" customWidth="1"/>
    <col min="13842" max="13842" width="3.44140625" style="1" customWidth="1"/>
    <col min="13843" max="13843" width="0" style="1" hidden="1" customWidth="1"/>
    <col min="13844" max="13844" width="17.6640625" style="1" customWidth="1"/>
    <col min="13845" max="13845" width="3.44140625" style="1" customWidth="1"/>
    <col min="13846" max="13846" width="0" style="1" hidden="1" customWidth="1"/>
    <col min="13847" max="13847" width="23.6640625" style="1" customWidth="1"/>
    <col min="13848" max="13848" width="10" style="1" customWidth="1"/>
    <col min="13849" max="13849" width="0" style="1" hidden="1" customWidth="1"/>
    <col min="13850" max="13851" width="14.6640625" style="1" customWidth="1"/>
    <col min="13852" max="13852" width="12.88671875" style="1" customWidth="1"/>
    <col min="13853" max="13853" width="3.33203125" style="1" customWidth="1"/>
    <col min="13854" max="13854" width="30.33203125" style="1" customWidth="1"/>
    <col min="13855" max="13855" width="5" style="1" customWidth="1"/>
    <col min="13856" max="13856" width="0" style="1" hidden="1" customWidth="1"/>
    <col min="13857" max="13857" width="14.33203125" style="1" customWidth="1"/>
    <col min="13858" max="13858" width="5.6640625" style="1" customWidth="1"/>
    <col min="13859" max="13859" width="0" style="1" hidden="1" customWidth="1"/>
    <col min="13860" max="13860" width="17.33203125" style="1" customWidth="1"/>
    <col min="13861" max="13861" width="12.6640625" style="1" customWidth="1"/>
    <col min="13862" max="13862" width="0" style="1" hidden="1" customWidth="1"/>
    <col min="13863" max="13863" width="5.33203125" style="1" customWidth="1"/>
    <col min="13864" max="13864" width="0" style="1" hidden="1" customWidth="1"/>
    <col min="13865" max="13865" width="17" style="1" customWidth="1"/>
    <col min="13866" max="13866" width="6.33203125" style="1" customWidth="1"/>
    <col min="13867" max="13867" width="0" style="1" hidden="1" customWidth="1"/>
    <col min="13868" max="13868" width="14.33203125" style="1" customWidth="1"/>
    <col min="13869" max="13869" width="7.5546875" style="1" customWidth="1"/>
    <col min="13870" max="13870" width="0" style="1" hidden="1" customWidth="1"/>
    <col min="13871" max="13872" width="14.33203125" style="1" customWidth="1"/>
    <col min="13873" max="13873" width="20.88671875" style="1" customWidth="1"/>
    <col min="13874" max="13874" width="14.44140625" style="1" customWidth="1"/>
    <col min="13875" max="13875" width="15" style="1" customWidth="1"/>
    <col min="13876" max="13876" width="2.6640625" style="1" customWidth="1"/>
    <col min="13877" max="13877" width="11.6640625" style="1" customWidth="1"/>
    <col min="13878" max="13878" width="11.5546875" style="1" customWidth="1"/>
    <col min="13879" max="13879" width="2.33203125" style="1" customWidth="1"/>
    <col min="13880" max="13880" width="41" style="1" customWidth="1"/>
    <col min="13881" max="13881" width="14.33203125" style="1" customWidth="1"/>
    <col min="13882" max="13883" width="11.5546875" style="1" customWidth="1"/>
    <col min="13884" max="13884" width="21.88671875" style="1" customWidth="1"/>
    <col min="13885" max="14076" width="11.44140625" style="1"/>
    <col min="14077" max="14077" width="21.88671875" style="1" customWidth="1"/>
    <col min="14078" max="14078" width="13.88671875" style="1" customWidth="1"/>
    <col min="14079" max="14079" width="38.6640625" style="1" customWidth="1"/>
    <col min="14080" max="14080" width="3" style="1" bestFit="1" customWidth="1"/>
    <col min="14081" max="14081" width="32.33203125" style="1" customWidth="1"/>
    <col min="14082" max="14082" width="46.33203125" style="1" customWidth="1"/>
    <col min="14083" max="14083" width="19" style="1" customWidth="1"/>
    <col min="14084" max="14084" width="0" style="1" hidden="1" customWidth="1"/>
    <col min="14085" max="14085" width="17.6640625" style="1" customWidth="1"/>
    <col min="14086" max="14086" width="0" style="1" hidden="1" customWidth="1"/>
    <col min="14087" max="14087" width="22.33203125" style="1" customWidth="1"/>
    <col min="14088" max="14088" width="5.33203125" style="1" customWidth="1"/>
    <col min="14089" max="14089" width="36.33203125" style="1" customWidth="1"/>
    <col min="14090" max="14090" width="5.6640625" style="1" customWidth="1"/>
    <col min="14091" max="14091" width="0" style="1" hidden="1" customWidth="1"/>
    <col min="14092" max="14092" width="20.6640625" style="1" customWidth="1"/>
    <col min="14093" max="14093" width="4.88671875" style="1" customWidth="1"/>
    <col min="14094" max="14094" width="0" style="1" hidden="1" customWidth="1"/>
    <col min="14095" max="14095" width="24.6640625" style="1" customWidth="1"/>
    <col min="14096" max="14096" width="12.33203125" style="1" customWidth="1"/>
    <col min="14097" max="14097" width="0" style="1" hidden="1" customWidth="1"/>
    <col min="14098" max="14098" width="3.44140625" style="1" customWidth="1"/>
    <col min="14099" max="14099" width="0" style="1" hidden="1" customWidth="1"/>
    <col min="14100" max="14100" width="17.6640625" style="1" customWidth="1"/>
    <col min="14101" max="14101" width="3.44140625" style="1" customWidth="1"/>
    <col min="14102" max="14102" width="0" style="1" hidden="1" customWidth="1"/>
    <col min="14103" max="14103" width="23.6640625" style="1" customWidth="1"/>
    <col min="14104" max="14104" width="10" style="1" customWidth="1"/>
    <col min="14105" max="14105" width="0" style="1" hidden="1" customWidth="1"/>
    <col min="14106" max="14107" width="14.6640625" style="1" customWidth="1"/>
    <col min="14108" max="14108" width="12.88671875" style="1" customWidth="1"/>
    <col min="14109" max="14109" width="3.33203125" style="1" customWidth="1"/>
    <col min="14110" max="14110" width="30.33203125" style="1" customWidth="1"/>
    <col min="14111" max="14111" width="5" style="1" customWidth="1"/>
    <col min="14112" max="14112" width="0" style="1" hidden="1" customWidth="1"/>
    <col min="14113" max="14113" width="14.33203125" style="1" customWidth="1"/>
    <col min="14114" max="14114" width="5.6640625" style="1" customWidth="1"/>
    <col min="14115" max="14115" width="0" style="1" hidden="1" customWidth="1"/>
    <col min="14116" max="14116" width="17.33203125" style="1" customWidth="1"/>
    <col min="14117" max="14117" width="12.6640625" style="1" customWidth="1"/>
    <col min="14118" max="14118" width="0" style="1" hidden="1" customWidth="1"/>
    <col min="14119" max="14119" width="5.33203125" style="1" customWidth="1"/>
    <col min="14120" max="14120" width="0" style="1" hidden="1" customWidth="1"/>
    <col min="14121" max="14121" width="17" style="1" customWidth="1"/>
    <col min="14122" max="14122" width="6.33203125" style="1" customWidth="1"/>
    <col min="14123" max="14123" width="0" style="1" hidden="1" customWidth="1"/>
    <col min="14124" max="14124" width="14.33203125" style="1" customWidth="1"/>
    <col min="14125" max="14125" width="7.5546875" style="1" customWidth="1"/>
    <col min="14126" max="14126" width="0" style="1" hidden="1" customWidth="1"/>
    <col min="14127" max="14128" width="14.33203125" style="1" customWidth="1"/>
    <col min="14129" max="14129" width="20.88671875" style="1" customWidth="1"/>
    <col min="14130" max="14130" width="14.44140625" style="1" customWidth="1"/>
    <col min="14131" max="14131" width="15" style="1" customWidth="1"/>
    <col min="14132" max="14132" width="2.6640625" style="1" customWidth="1"/>
    <col min="14133" max="14133" width="11.6640625" style="1" customWidth="1"/>
    <col min="14134" max="14134" width="11.5546875" style="1" customWidth="1"/>
    <col min="14135" max="14135" width="2.33203125" style="1" customWidth="1"/>
    <col min="14136" max="14136" width="41" style="1" customWidth="1"/>
    <col min="14137" max="14137" width="14.33203125" style="1" customWidth="1"/>
    <col min="14138" max="14139" width="11.5546875" style="1" customWidth="1"/>
    <col min="14140" max="14140" width="21.88671875" style="1" customWidth="1"/>
    <col min="14141" max="14332" width="11.44140625" style="1"/>
    <col min="14333" max="14333" width="21.88671875" style="1" customWidth="1"/>
    <col min="14334" max="14334" width="13.88671875" style="1" customWidth="1"/>
    <col min="14335" max="14335" width="38.6640625" style="1" customWidth="1"/>
    <col min="14336" max="14336" width="3" style="1" bestFit="1" customWidth="1"/>
    <col min="14337" max="14337" width="32.33203125" style="1" customWidth="1"/>
    <col min="14338" max="14338" width="46.33203125" style="1" customWidth="1"/>
    <col min="14339" max="14339" width="19" style="1" customWidth="1"/>
    <col min="14340" max="14340" width="0" style="1" hidden="1" customWidth="1"/>
    <col min="14341" max="14341" width="17.6640625" style="1" customWidth="1"/>
    <col min="14342" max="14342" width="0" style="1" hidden="1" customWidth="1"/>
    <col min="14343" max="14343" width="22.33203125" style="1" customWidth="1"/>
    <col min="14344" max="14344" width="5.33203125" style="1" customWidth="1"/>
    <col min="14345" max="14345" width="36.33203125" style="1" customWidth="1"/>
    <col min="14346" max="14346" width="5.6640625" style="1" customWidth="1"/>
    <col min="14347" max="14347" width="0" style="1" hidden="1" customWidth="1"/>
    <col min="14348" max="14348" width="20.6640625" style="1" customWidth="1"/>
    <col min="14349" max="14349" width="4.88671875" style="1" customWidth="1"/>
    <col min="14350" max="14350" width="0" style="1" hidden="1" customWidth="1"/>
    <col min="14351" max="14351" width="24.6640625" style="1" customWidth="1"/>
    <col min="14352" max="14352" width="12.33203125" style="1" customWidth="1"/>
    <col min="14353" max="14353" width="0" style="1" hidden="1" customWidth="1"/>
    <col min="14354" max="14354" width="3.44140625" style="1" customWidth="1"/>
    <col min="14355" max="14355" width="0" style="1" hidden="1" customWidth="1"/>
    <col min="14356" max="14356" width="17.6640625" style="1" customWidth="1"/>
    <col min="14357" max="14357" width="3.44140625" style="1" customWidth="1"/>
    <col min="14358" max="14358" width="0" style="1" hidden="1" customWidth="1"/>
    <col min="14359" max="14359" width="23.6640625" style="1" customWidth="1"/>
    <col min="14360" max="14360" width="10" style="1" customWidth="1"/>
    <col min="14361" max="14361" width="0" style="1" hidden="1" customWidth="1"/>
    <col min="14362" max="14363" width="14.6640625" style="1" customWidth="1"/>
    <col min="14364" max="14364" width="12.88671875" style="1" customWidth="1"/>
    <col min="14365" max="14365" width="3.33203125" style="1" customWidth="1"/>
    <col min="14366" max="14366" width="30.33203125" style="1" customWidth="1"/>
    <col min="14367" max="14367" width="5" style="1" customWidth="1"/>
    <col min="14368" max="14368" width="0" style="1" hidden="1" customWidth="1"/>
    <col min="14369" max="14369" width="14.33203125" style="1" customWidth="1"/>
    <col min="14370" max="14370" width="5.6640625" style="1" customWidth="1"/>
    <col min="14371" max="14371" width="0" style="1" hidden="1" customWidth="1"/>
    <col min="14372" max="14372" width="17.33203125" style="1" customWidth="1"/>
    <col min="14373" max="14373" width="12.6640625" style="1" customWidth="1"/>
    <col min="14374" max="14374" width="0" style="1" hidden="1" customWidth="1"/>
    <col min="14375" max="14375" width="5.33203125" style="1" customWidth="1"/>
    <col min="14376" max="14376" width="0" style="1" hidden="1" customWidth="1"/>
    <col min="14377" max="14377" width="17" style="1" customWidth="1"/>
    <col min="14378" max="14378" width="6.33203125" style="1" customWidth="1"/>
    <col min="14379" max="14379" width="0" style="1" hidden="1" customWidth="1"/>
    <col min="14380" max="14380" width="14.33203125" style="1" customWidth="1"/>
    <col min="14381" max="14381" width="7.5546875" style="1" customWidth="1"/>
    <col min="14382" max="14382" width="0" style="1" hidden="1" customWidth="1"/>
    <col min="14383" max="14384" width="14.33203125" style="1" customWidth="1"/>
    <col min="14385" max="14385" width="20.88671875" style="1" customWidth="1"/>
    <col min="14386" max="14386" width="14.44140625" style="1" customWidth="1"/>
    <col min="14387" max="14387" width="15" style="1" customWidth="1"/>
    <col min="14388" max="14388" width="2.6640625" style="1" customWidth="1"/>
    <col min="14389" max="14389" width="11.6640625" style="1" customWidth="1"/>
    <col min="14390" max="14390" width="11.5546875" style="1" customWidth="1"/>
    <col min="14391" max="14391" width="2.33203125" style="1" customWidth="1"/>
    <col min="14392" max="14392" width="41" style="1" customWidth="1"/>
    <col min="14393" max="14393" width="14.33203125" style="1" customWidth="1"/>
    <col min="14394" max="14395" width="11.5546875" style="1" customWidth="1"/>
    <col min="14396" max="14396" width="21.88671875" style="1" customWidth="1"/>
    <col min="14397" max="14588" width="11.44140625" style="1"/>
    <col min="14589" max="14589" width="21.88671875" style="1" customWidth="1"/>
    <col min="14590" max="14590" width="13.88671875" style="1" customWidth="1"/>
    <col min="14591" max="14591" width="38.6640625" style="1" customWidth="1"/>
    <col min="14592" max="14592" width="3" style="1" bestFit="1" customWidth="1"/>
    <col min="14593" max="14593" width="32.33203125" style="1" customWidth="1"/>
    <col min="14594" max="14594" width="46.33203125" style="1" customWidth="1"/>
    <col min="14595" max="14595" width="19" style="1" customWidth="1"/>
    <col min="14596" max="14596" width="0" style="1" hidden="1" customWidth="1"/>
    <col min="14597" max="14597" width="17.6640625" style="1" customWidth="1"/>
    <col min="14598" max="14598" width="0" style="1" hidden="1" customWidth="1"/>
    <col min="14599" max="14599" width="22.33203125" style="1" customWidth="1"/>
    <col min="14600" max="14600" width="5.33203125" style="1" customWidth="1"/>
    <col min="14601" max="14601" width="36.33203125" style="1" customWidth="1"/>
    <col min="14602" max="14602" width="5.6640625" style="1" customWidth="1"/>
    <col min="14603" max="14603" width="0" style="1" hidden="1" customWidth="1"/>
    <col min="14604" max="14604" width="20.6640625" style="1" customWidth="1"/>
    <col min="14605" max="14605" width="4.88671875" style="1" customWidth="1"/>
    <col min="14606" max="14606" width="0" style="1" hidden="1" customWidth="1"/>
    <col min="14607" max="14607" width="24.6640625" style="1" customWidth="1"/>
    <col min="14608" max="14608" width="12.33203125" style="1" customWidth="1"/>
    <col min="14609" max="14609" width="0" style="1" hidden="1" customWidth="1"/>
    <col min="14610" max="14610" width="3.44140625" style="1" customWidth="1"/>
    <col min="14611" max="14611" width="0" style="1" hidden="1" customWidth="1"/>
    <col min="14612" max="14612" width="17.6640625" style="1" customWidth="1"/>
    <col min="14613" max="14613" width="3.44140625" style="1" customWidth="1"/>
    <col min="14614" max="14614" width="0" style="1" hidden="1" customWidth="1"/>
    <col min="14615" max="14615" width="23.6640625" style="1" customWidth="1"/>
    <col min="14616" max="14616" width="10" style="1" customWidth="1"/>
    <col min="14617" max="14617" width="0" style="1" hidden="1" customWidth="1"/>
    <col min="14618" max="14619" width="14.6640625" style="1" customWidth="1"/>
    <col min="14620" max="14620" width="12.88671875" style="1" customWidth="1"/>
    <col min="14621" max="14621" width="3.33203125" style="1" customWidth="1"/>
    <col min="14622" max="14622" width="30.33203125" style="1" customWidth="1"/>
    <col min="14623" max="14623" width="5" style="1" customWidth="1"/>
    <col min="14624" max="14624" width="0" style="1" hidden="1" customWidth="1"/>
    <col min="14625" max="14625" width="14.33203125" style="1" customWidth="1"/>
    <col min="14626" max="14626" width="5.6640625" style="1" customWidth="1"/>
    <col min="14627" max="14627" width="0" style="1" hidden="1" customWidth="1"/>
    <col min="14628" max="14628" width="17.33203125" style="1" customWidth="1"/>
    <col min="14629" max="14629" width="12.6640625" style="1" customWidth="1"/>
    <col min="14630" max="14630" width="0" style="1" hidden="1" customWidth="1"/>
    <col min="14631" max="14631" width="5.33203125" style="1" customWidth="1"/>
    <col min="14632" max="14632" width="0" style="1" hidden="1" customWidth="1"/>
    <col min="14633" max="14633" width="17" style="1" customWidth="1"/>
    <col min="14634" max="14634" width="6.33203125" style="1" customWidth="1"/>
    <col min="14635" max="14635" width="0" style="1" hidden="1" customWidth="1"/>
    <col min="14636" max="14636" width="14.33203125" style="1" customWidth="1"/>
    <col min="14637" max="14637" width="7.5546875" style="1" customWidth="1"/>
    <col min="14638" max="14638" width="0" style="1" hidden="1" customWidth="1"/>
    <col min="14639" max="14640" width="14.33203125" style="1" customWidth="1"/>
    <col min="14641" max="14641" width="20.88671875" style="1" customWidth="1"/>
    <col min="14642" max="14642" width="14.44140625" style="1" customWidth="1"/>
    <col min="14643" max="14643" width="15" style="1" customWidth="1"/>
    <col min="14644" max="14644" width="2.6640625" style="1" customWidth="1"/>
    <col min="14645" max="14645" width="11.6640625" style="1" customWidth="1"/>
    <col min="14646" max="14646" width="11.5546875" style="1" customWidth="1"/>
    <col min="14647" max="14647" width="2.33203125" style="1" customWidth="1"/>
    <col min="14648" max="14648" width="41" style="1" customWidth="1"/>
    <col min="14649" max="14649" width="14.33203125" style="1" customWidth="1"/>
    <col min="14650" max="14651" width="11.5546875" style="1" customWidth="1"/>
    <col min="14652" max="14652" width="21.88671875" style="1" customWidth="1"/>
    <col min="14653" max="14844" width="11.44140625" style="1"/>
    <col min="14845" max="14845" width="21.88671875" style="1" customWidth="1"/>
    <col min="14846" max="14846" width="13.88671875" style="1" customWidth="1"/>
    <col min="14847" max="14847" width="38.6640625" style="1" customWidth="1"/>
    <col min="14848" max="14848" width="3" style="1" bestFit="1" customWidth="1"/>
    <col min="14849" max="14849" width="32.33203125" style="1" customWidth="1"/>
    <col min="14850" max="14850" width="46.33203125" style="1" customWidth="1"/>
    <col min="14851" max="14851" width="19" style="1" customWidth="1"/>
    <col min="14852" max="14852" width="0" style="1" hidden="1" customWidth="1"/>
    <col min="14853" max="14853" width="17.6640625" style="1" customWidth="1"/>
    <col min="14854" max="14854" width="0" style="1" hidden="1" customWidth="1"/>
    <col min="14855" max="14855" width="22.33203125" style="1" customWidth="1"/>
    <col min="14856" max="14856" width="5.33203125" style="1" customWidth="1"/>
    <col min="14857" max="14857" width="36.33203125" style="1" customWidth="1"/>
    <col min="14858" max="14858" width="5.6640625" style="1" customWidth="1"/>
    <col min="14859" max="14859" width="0" style="1" hidden="1" customWidth="1"/>
    <col min="14860" max="14860" width="20.6640625" style="1" customWidth="1"/>
    <col min="14861" max="14861" width="4.88671875" style="1" customWidth="1"/>
    <col min="14862" max="14862" width="0" style="1" hidden="1" customWidth="1"/>
    <col min="14863" max="14863" width="24.6640625" style="1" customWidth="1"/>
    <col min="14864" max="14864" width="12.33203125" style="1" customWidth="1"/>
    <col min="14865" max="14865" width="0" style="1" hidden="1" customWidth="1"/>
    <col min="14866" max="14866" width="3.44140625" style="1" customWidth="1"/>
    <col min="14867" max="14867" width="0" style="1" hidden="1" customWidth="1"/>
    <col min="14868" max="14868" width="17.6640625" style="1" customWidth="1"/>
    <col min="14869" max="14869" width="3.44140625" style="1" customWidth="1"/>
    <col min="14870" max="14870" width="0" style="1" hidden="1" customWidth="1"/>
    <col min="14871" max="14871" width="23.6640625" style="1" customWidth="1"/>
    <col min="14872" max="14872" width="10" style="1" customWidth="1"/>
    <col min="14873" max="14873" width="0" style="1" hidden="1" customWidth="1"/>
    <col min="14874" max="14875" width="14.6640625" style="1" customWidth="1"/>
    <col min="14876" max="14876" width="12.88671875" style="1" customWidth="1"/>
    <col min="14877" max="14877" width="3.33203125" style="1" customWidth="1"/>
    <col min="14878" max="14878" width="30.33203125" style="1" customWidth="1"/>
    <col min="14879" max="14879" width="5" style="1" customWidth="1"/>
    <col min="14880" max="14880" width="0" style="1" hidden="1" customWidth="1"/>
    <col min="14881" max="14881" width="14.33203125" style="1" customWidth="1"/>
    <col min="14882" max="14882" width="5.6640625" style="1" customWidth="1"/>
    <col min="14883" max="14883" width="0" style="1" hidden="1" customWidth="1"/>
    <col min="14884" max="14884" width="17.33203125" style="1" customWidth="1"/>
    <col min="14885" max="14885" width="12.6640625" style="1" customWidth="1"/>
    <col min="14886" max="14886" width="0" style="1" hidden="1" customWidth="1"/>
    <col min="14887" max="14887" width="5.33203125" style="1" customWidth="1"/>
    <col min="14888" max="14888" width="0" style="1" hidden="1" customWidth="1"/>
    <col min="14889" max="14889" width="17" style="1" customWidth="1"/>
    <col min="14890" max="14890" width="6.33203125" style="1" customWidth="1"/>
    <col min="14891" max="14891" width="0" style="1" hidden="1" customWidth="1"/>
    <col min="14892" max="14892" width="14.33203125" style="1" customWidth="1"/>
    <col min="14893" max="14893" width="7.5546875" style="1" customWidth="1"/>
    <col min="14894" max="14894" width="0" style="1" hidden="1" customWidth="1"/>
    <col min="14895" max="14896" width="14.33203125" style="1" customWidth="1"/>
    <col min="14897" max="14897" width="20.88671875" style="1" customWidth="1"/>
    <col min="14898" max="14898" width="14.44140625" style="1" customWidth="1"/>
    <col min="14899" max="14899" width="15" style="1" customWidth="1"/>
    <col min="14900" max="14900" width="2.6640625" style="1" customWidth="1"/>
    <col min="14901" max="14901" width="11.6640625" style="1" customWidth="1"/>
    <col min="14902" max="14902" width="11.5546875" style="1" customWidth="1"/>
    <col min="14903" max="14903" width="2.33203125" style="1" customWidth="1"/>
    <col min="14904" max="14904" width="41" style="1" customWidth="1"/>
    <col min="14905" max="14905" width="14.33203125" style="1" customWidth="1"/>
    <col min="14906" max="14907" width="11.5546875" style="1" customWidth="1"/>
    <col min="14908" max="14908" width="21.88671875" style="1" customWidth="1"/>
    <col min="14909" max="15100" width="11.44140625" style="1"/>
    <col min="15101" max="15101" width="21.88671875" style="1" customWidth="1"/>
    <col min="15102" max="15102" width="13.88671875" style="1" customWidth="1"/>
    <col min="15103" max="15103" width="38.6640625" style="1" customWidth="1"/>
    <col min="15104" max="15104" width="3" style="1" bestFit="1" customWidth="1"/>
    <col min="15105" max="15105" width="32.33203125" style="1" customWidth="1"/>
    <col min="15106" max="15106" width="46.33203125" style="1" customWidth="1"/>
    <col min="15107" max="15107" width="19" style="1" customWidth="1"/>
    <col min="15108" max="15108" width="0" style="1" hidden="1" customWidth="1"/>
    <col min="15109" max="15109" width="17.6640625" style="1" customWidth="1"/>
    <col min="15110" max="15110" width="0" style="1" hidden="1" customWidth="1"/>
    <col min="15111" max="15111" width="22.33203125" style="1" customWidth="1"/>
    <col min="15112" max="15112" width="5.33203125" style="1" customWidth="1"/>
    <col min="15113" max="15113" width="36.33203125" style="1" customWidth="1"/>
    <col min="15114" max="15114" width="5.6640625" style="1" customWidth="1"/>
    <col min="15115" max="15115" width="0" style="1" hidden="1" customWidth="1"/>
    <col min="15116" max="15116" width="20.6640625" style="1" customWidth="1"/>
    <col min="15117" max="15117" width="4.88671875" style="1" customWidth="1"/>
    <col min="15118" max="15118" width="0" style="1" hidden="1" customWidth="1"/>
    <col min="15119" max="15119" width="24.6640625" style="1" customWidth="1"/>
    <col min="15120" max="15120" width="12.33203125" style="1" customWidth="1"/>
    <col min="15121" max="15121" width="0" style="1" hidden="1" customWidth="1"/>
    <col min="15122" max="15122" width="3.44140625" style="1" customWidth="1"/>
    <col min="15123" max="15123" width="0" style="1" hidden="1" customWidth="1"/>
    <col min="15124" max="15124" width="17.6640625" style="1" customWidth="1"/>
    <col min="15125" max="15125" width="3.44140625" style="1" customWidth="1"/>
    <col min="15126" max="15126" width="0" style="1" hidden="1" customWidth="1"/>
    <col min="15127" max="15127" width="23.6640625" style="1" customWidth="1"/>
    <col min="15128" max="15128" width="10" style="1" customWidth="1"/>
    <col min="15129" max="15129" width="0" style="1" hidden="1" customWidth="1"/>
    <col min="15130" max="15131" width="14.6640625" style="1" customWidth="1"/>
    <col min="15132" max="15132" width="12.88671875" style="1" customWidth="1"/>
    <col min="15133" max="15133" width="3.33203125" style="1" customWidth="1"/>
    <col min="15134" max="15134" width="30.33203125" style="1" customWidth="1"/>
    <col min="15135" max="15135" width="5" style="1" customWidth="1"/>
    <col min="15136" max="15136" width="0" style="1" hidden="1" customWidth="1"/>
    <col min="15137" max="15137" width="14.33203125" style="1" customWidth="1"/>
    <col min="15138" max="15138" width="5.6640625" style="1" customWidth="1"/>
    <col min="15139" max="15139" width="0" style="1" hidden="1" customWidth="1"/>
    <col min="15140" max="15140" width="17.33203125" style="1" customWidth="1"/>
    <col min="15141" max="15141" width="12.6640625" style="1" customWidth="1"/>
    <col min="15142" max="15142" width="0" style="1" hidden="1" customWidth="1"/>
    <col min="15143" max="15143" width="5.33203125" style="1" customWidth="1"/>
    <col min="15144" max="15144" width="0" style="1" hidden="1" customWidth="1"/>
    <col min="15145" max="15145" width="17" style="1" customWidth="1"/>
    <col min="15146" max="15146" width="6.33203125" style="1" customWidth="1"/>
    <col min="15147" max="15147" width="0" style="1" hidden="1" customWidth="1"/>
    <col min="15148" max="15148" width="14.33203125" style="1" customWidth="1"/>
    <col min="15149" max="15149" width="7.5546875" style="1" customWidth="1"/>
    <col min="15150" max="15150" width="0" style="1" hidden="1" customWidth="1"/>
    <col min="15151" max="15152" width="14.33203125" style="1" customWidth="1"/>
    <col min="15153" max="15153" width="20.88671875" style="1" customWidth="1"/>
    <col min="15154" max="15154" width="14.44140625" style="1" customWidth="1"/>
    <col min="15155" max="15155" width="15" style="1" customWidth="1"/>
    <col min="15156" max="15156" width="2.6640625" style="1" customWidth="1"/>
    <col min="15157" max="15157" width="11.6640625" style="1" customWidth="1"/>
    <col min="15158" max="15158" width="11.5546875" style="1" customWidth="1"/>
    <col min="15159" max="15159" width="2.33203125" style="1" customWidth="1"/>
    <col min="15160" max="15160" width="41" style="1" customWidth="1"/>
    <col min="15161" max="15161" width="14.33203125" style="1" customWidth="1"/>
    <col min="15162" max="15163" width="11.5546875" style="1" customWidth="1"/>
    <col min="15164" max="15164" width="21.88671875" style="1" customWidth="1"/>
    <col min="15165" max="15356" width="11.44140625" style="1"/>
    <col min="15357" max="15357" width="21.88671875" style="1" customWidth="1"/>
    <col min="15358" max="15358" width="13.88671875" style="1" customWidth="1"/>
    <col min="15359" max="15359" width="38.6640625" style="1" customWidth="1"/>
    <col min="15360" max="15360" width="3" style="1" bestFit="1" customWidth="1"/>
    <col min="15361" max="15361" width="32.33203125" style="1" customWidth="1"/>
    <col min="15362" max="15362" width="46.33203125" style="1" customWidth="1"/>
    <col min="15363" max="15363" width="19" style="1" customWidth="1"/>
    <col min="15364" max="15364" width="0" style="1" hidden="1" customWidth="1"/>
    <col min="15365" max="15365" width="17.6640625" style="1" customWidth="1"/>
    <col min="15366" max="15366" width="0" style="1" hidden="1" customWidth="1"/>
    <col min="15367" max="15367" width="22.33203125" style="1" customWidth="1"/>
    <col min="15368" max="15368" width="5.33203125" style="1" customWidth="1"/>
    <col min="15369" max="15369" width="36.33203125" style="1" customWidth="1"/>
    <col min="15370" max="15370" width="5.6640625" style="1" customWidth="1"/>
    <col min="15371" max="15371" width="0" style="1" hidden="1" customWidth="1"/>
    <col min="15372" max="15372" width="20.6640625" style="1" customWidth="1"/>
    <col min="15373" max="15373" width="4.88671875" style="1" customWidth="1"/>
    <col min="15374" max="15374" width="0" style="1" hidden="1" customWidth="1"/>
    <col min="15375" max="15375" width="24.6640625" style="1" customWidth="1"/>
    <col min="15376" max="15376" width="12.33203125" style="1" customWidth="1"/>
    <col min="15377" max="15377" width="0" style="1" hidden="1" customWidth="1"/>
    <col min="15378" max="15378" width="3.44140625" style="1" customWidth="1"/>
    <col min="15379" max="15379" width="0" style="1" hidden="1" customWidth="1"/>
    <col min="15380" max="15380" width="17.6640625" style="1" customWidth="1"/>
    <col min="15381" max="15381" width="3.44140625" style="1" customWidth="1"/>
    <col min="15382" max="15382" width="0" style="1" hidden="1" customWidth="1"/>
    <col min="15383" max="15383" width="23.6640625" style="1" customWidth="1"/>
    <col min="15384" max="15384" width="10" style="1" customWidth="1"/>
    <col min="15385" max="15385" width="0" style="1" hidden="1" customWidth="1"/>
    <col min="15386" max="15387" width="14.6640625" style="1" customWidth="1"/>
    <col min="15388" max="15388" width="12.88671875" style="1" customWidth="1"/>
    <col min="15389" max="15389" width="3.33203125" style="1" customWidth="1"/>
    <col min="15390" max="15390" width="30.33203125" style="1" customWidth="1"/>
    <col min="15391" max="15391" width="5" style="1" customWidth="1"/>
    <col min="15392" max="15392" width="0" style="1" hidden="1" customWidth="1"/>
    <col min="15393" max="15393" width="14.33203125" style="1" customWidth="1"/>
    <col min="15394" max="15394" width="5.6640625" style="1" customWidth="1"/>
    <col min="15395" max="15395" width="0" style="1" hidden="1" customWidth="1"/>
    <col min="15396" max="15396" width="17.33203125" style="1" customWidth="1"/>
    <col min="15397" max="15397" width="12.6640625" style="1" customWidth="1"/>
    <col min="15398" max="15398" width="0" style="1" hidden="1" customWidth="1"/>
    <col min="15399" max="15399" width="5.33203125" style="1" customWidth="1"/>
    <col min="15400" max="15400" width="0" style="1" hidden="1" customWidth="1"/>
    <col min="15401" max="15401" width="17" style="1" customWidth="1"/>
    <col min="15402" max="15402" width="6.33203125" style="1" customWidth="1"/>
    <col min="15403" max="15403" width="0" style="1" hidden="1" customWidth="1"/>
    <col min="15404" max="15404" width="14.33203125" style="1" customWidth="1"/>
    <col min="15405" max="15405" width="7.5546875" style="1" customWidth="1"/>
    <col min="15406" max="15406" width="0" style="1" hidden="1" customWidth="1"/>
    <col min="15407" max="15408" width="14.33203125" style="1" customWidth="1"/>
    <col min="15409" max="15409" width="20.88671875" style="1" customWidth="1"/>
    <col min="15410" max="15410" width="14.44140625" style="1" customWidth="1"/>
    <col min="15411" max="15411" width="15" style="1" customWidth="1"/>
    <col min="15412" max="15412" width="2.6640625" style="1" customWidth="1"/>
    <col min="15413" max="15413" width="11.6640625" style="1" customWidth="1"/>
    <col min="15414" max="15414" width="11.5546875" style="1" customWidth="1"/>
    <col min="15415" max="15415" width="2.33203125" style="1" customWidth="1"/>
    <col min="15416" max="15416" width="41" style="1" customWidth="1"/>
    <col min="15417" max="15417" width="14.33203125" style="1" customWidth="1"/>
    <col min="15418" max="15419" width="11.5546875" style="1" customWidth="1"/>
    <col min="15420" max="15420" width="21.88671875" style="1" customWidth="1"/>
    <col min="15421" max="15612" width="11.44140625" style="1"/>
    <col min="15613" max="15613" width="21.88671875" style="1" customWidth="1"/>
    <col min="15614" max="15614" width="13.88671875" style="1" customWidth="1"/>
    <col min="15615" max="15615" width="38.6640625" style="1" customWidth="1"/>
    <col min="15616" max="15616" width="3" style="1" bestFit="1" customWidth="1"/>
    <col min="15617" max="15617" width="32.33203125" style="1" customWidth="1"/>
    <col min="15618" max="15618" width="46.33203125" style="1" customWidth="1"/>
    <col min="15619" max="15619" width="19" style="1" customWidth="1"/>
    <col min="15620" max="15620" width="0" style="1" hidden="1" customWidth="1"/>
    <col min="15621" max="15621" width="17.6640625" style="1" customWidth="1"/>
    <col min="15622" max="15622" width="0" style="1" hidden="1" customWidth="1"/>
    <col min="15623" max="15623" width="22.33203125" style="1" customWidth="1"/>
    <col min="15624" max="15624" width="5.33203125" style="1" customWidth="1"/>
    <col min="15625" max="15625" width="36.33203125" style="1" customWidth="1"/>
    <col min="15626" max="15626" width="5.6640625" style="1" customWidth="1"/>
    <col min="15627" max="15627" width="0" style="1" hidden="1" customWidth="1"/>
    <col min="15628" max="15628" width="20.6640625" style="1" customWidth="1"/>
    <col min="15629" max="15629" width="4.88671875" style="1" customWidth="1"/>
    <col min="15630" max="15630" width="0" style="1" hidden="1" customWidth="1"/>
    <col min="15631" max="15631" width="24.6640625" style="1" customWidth="1"/>
    <col min="15632" max="15632" width="12.33203125" style="1" customWidth="1"/>
    <col min="15633" max="15633" width="0" style="1" hidden="1" customWidth="1"/>
    <col min="15634" max="15634" width="3.44140625" style="1" customWidth="1"/>
    <col min="15635" max="15635" width="0" style="1" hidden="1" customWidth="1"/>
    <col min="15636" max="15636" width="17.6640625" style="1" customWidth="1"/>
    <col min="15637" max="15637" width="3.44140625" style="1" customWidth="1"/>
    <col min="15638" max="15638" width="0" style="1" hidden="1" customWidth="1"/>
    <col min="15639" max="15639" width="23.6640625" style="1" customWidth="1"/>
    <col min="15640" max="15640" width="10" style="1" customWidth="1"/>
    <col min="15641" max="15641" width="0" style="1" hidden="1" customWidth="1"/>
    <col min="15642" max="15643" width="14.6640625" style="1" customWidth="1"/>
    <col min="15644" max="15644" width="12.88671875" style="1" customWidth="1"/>
    <col min="15645" max="15645" width="3.33203125" style="1" customWidth="1"/>
    <col min="15646" max="15646" width="30.33203125" style="1" customWidth="1"/>
    <col min="15647" max="15647" width="5" style="1" customWidth="1"/>
    <col min="15648" max="15648" width="0" style="1" hidden="1" customWidth="1"/>
    <col min="15649" max="15649" width="14.33203125" style="1" customWidth="1"/>
    <col min="15650" max="15650" width="5.6640625" style="1" customWidth="1"/>
    <col min="15651" max="15651" width="0" style="1" hidden="1" customWidth="1"/>
    <col min="15652" max="15652" width="17.33203125" style="1" customWidth="1"/>
    <col min="15653" max="15653" width="12.6640625" style="1" customWidth="1"/>
    <col min="15654" max="15654" width="0" style="1" hidden="1" customWidth="1"/>
    <col min="15655" max="15655" width="5.33203125" style="1" customWidth="1"/>
    <col min="15656" max="15656" width="0" style="1" hidden="1" customWidth="1"/>
    <col min="15657" max="15657" width="17" style="1" customWidth="1"/>
    <col min="15658" max="15658" width="6.33203125" style="1" customWidth="1"/>
    <col min="15659" max="15659" width="0" style="1" hidden="1" customWidth="1"/>
    <col min="15660" max="15660" width="14.33203125" style="1" customWidth="1"/>
    <col min="15661" max="15661" width="7.5546875" style="1" customWidth="1"/>
    <col min="15662" max="15662" width="0" style="1" hidden="1" customWidth="1"/>
    <col min="15663" max="15664" width="14.33203125" style="1" customWidth="1"/>
    <col min="15665" max="15665" width="20.88671875" style="1" customWidth="1"/>
    <col min="15666" max="15666" width="14.44140625" style="1" customWidth="1"/>
    <col min="15667" max="15667" width="15" style="1" customWidth="1"/>
    <col min="15668" max="15668" width="2.6640625" style="1" customWidth="1"/>
    <col min="15669" max="15669" width="11.6640625" style="1" customWidth="1"/>
    <col min="15670" max="15670" width="11.5546875" style="1" customWidth="1"/>
    <col min="15671" max="15671" width="2.33203125" style="1" customWidth="1"/>
    <col min="15672" max="15672" width="41" style="1" customWidth="1"/>
    <col min="15673" max="15673" width="14.33203125" style="1" customWidth="1"/>
    <col min="15674" max="15675" width="11.5546875" style="1" customWidth="1"/>
    <col min="15676" max="15676" width="21.88671875" style="1" customWidth="1"/>
    <col min="15677" max="15868" width="11.44140625" style="1"/>
    <col min="15869" max="15869" width="21.88671875" style="1" customWidth="1"/>
    <col min="15870" max="15870" width="13.88671875" style="1" customWidth="1"/>
    <col min="15871" max="15871" width="38.6640625" style="1" customWidth="1"/>
    <col min="15872" max="15872" width="3" style="1" bestFit="1" customWidth="1"/>
    <col min="15873" max="15873" width="32.33203125" style="1" customWidth="1"/>
    <col min="15874" max="15874" width="46.33203125" style="1" customWidth="1"/>
    <col min="15875" max="15875" width="19" style="1" customWidth="1"/>
    <col min="15876" max="15876" width="0" style="1" hidden="1" customWidth="1"/>
    <col min="15877" max="15877" width="17.6640625" style="1" customWidth="1"/>
    <col min="15878" max="15878" width="0" style="1" hidden="1" customWidth="1"/>
    <col min="15879" max="15879" width="22.33203125" style="1" customWidth="1"/>
    <col min="15880" max="15880" width="5.33203125" style="1" customWidth="1"/>
    <col min="15881" max="15881" width="36.33203125" style="1" customWidth="1"/>
    <col min="15882" max="15882" width="5.6640625" style="1" customWidth="1"/>
    <col min="15883" max="15883" width="0" style="1" hidden="1" customWidth="1"/>
    <col min="15884" max="15884" width="20.6640625" style="1" customWidth="1"/>
    <col min="15885" max="15885" width="4.88671875" style="1" customWidth="1"/>
    <col min="15886" max="15886" width="0" style="1" hidden="1" customWidth="1"/>
    <col min="15887" max="15887" width="24.6640625" style="1" customWidth="1"/>
    <col min="15888" max="15888" width="12.33203125" style="1" customWidth="1"/>
    <col min="15889" max="15889" width="0" style="1" hidden="1" customWidth="1"/>
    <col min="15890" max="15890" width="3.44140625" style="1" customWidth="1"/>
    <col min="15891" max="15891" width="0" style="1" hidden="1" customWidth="1"/>
    <col min="15892" max="15892" width="17.6640625" style="1" customWidth="1"/>
    <col min="15893" max="15893" width="3.44140625" style="1" customWidth="1"/>
    <col min="15894" max="15894" width="0" style="1" hidden="1" customWidth="1"/>
    <col min="15895" max="15895" width="23.6640625" style="1" customWidth="1"/>
    <col min="15896" max="15896" width="10" style="1" customWidth="1"/>
    <col min="15897" max="15897" width="0" style="1" hidden="1" customWidth="1"/>
    <col min="15898" max="15899" width="14.6640625" style="1" customWidth="1"/>
    <col min="15900" max="15900" width="12.88671875" style="1" customWidth="1"/>
    <col min="15901" max="15901" width="3.33203125" style="1" customWidth="1"/>
    <col min="15902" max="15902" width="30.33203125" style="1" customWidth="1"/>
    <col min="15903" max="15903" width="5" style="1" customWidth="1"/>
    <col min="15904" max="15904" width="0" style="1" hidden="1" customWidth="1"/>
    <col min="15905" max="15905" width="14.33203125" style="1" customWidth="1"/>
    <col min="15906" max="15906" width="5.6640625" style="1" customWidth="1"/>
    <col min="15907" max="15907" width="0" style="1" hidden="1" customWidth="1"/>
    <col min="15908" max="15908" width="17.33203125" style="1" customWidth="1"/>
    <col min="15909" max="15909" width="12.6640625" style="1" customWidth="1"/>
    <col min="15910" max="15910" width="0" style="1" hidden="1" customWidth="1"/>
    <col min="15911" max="15911" width="5.33203125" style="1" customWidth="1"/>
    <col min="15912" max="15912" width="0" style="1" hidden="1" customWidth="1"/>
    <col min="15913" max="15913" width="17" style="1" customWidth="1"/>
    <col min="15914" max="15914" width="6.33203125" style="1" customWidth="1"/>
    <col min="15915" max="15915" width="0" style="1" hidden="1" customWidth="1"/>
    <col min="15916" max="15916" width="14.33203125" style="1" customWidth="1"/>
    <col min="15917" max="15917" width="7.5546875" style="1" customWidth="1"/>
    <col min="15918" max="15918" width="0" style="1" hidden="1" customWidth="1"/>
    <col min="15919" max="15920" width="14.33203125" style="1" customWidth="1"/>
    <col min="15921" max="15921" width="20.88671875" style="1" customWidth="1"/>
    <col min="15922" max="15922" width="14.44140625" style="1" customWidth="1"/>
    <col min="15923" max="15923" width="15" style="1" customWidth="1"/>
    <col min="15924" max="15924" width="2.6640625" style="1" customWidth="1"/>
    <col min="15925" max="15925" width="11.6640625" style="1" customWidth="1"/>
    <col min="15926" max="15926" width="11.5546875" style="1" customWidth="1"/>
    <col min="15927" max="15927" width="2.33203125" style="1" customWidth="1"/>
    <col min="15928" max="15928" width="41" style="1" customWidth="1"/>
    <col min="15929" max="15929" width="14.33203125" style="1" customWidth="1"/>
    <col min="15930" max="15931" width="11.5546875" style="1" customWidth="1"/>
    <col min="15932" max="15932" width="21.88671875" style="1" customWidth="1"/>
    <col min="15933" max="16124" width="11.44140625" style="1"/>
    <col min="16125" max="16125" width="21.88671875" style="1" customWidth="1"/>
    <col min="16126" max="16126" width="13.88671875" style="1" customWidth="1"/>
    <col min="16127" max="16127" width="38.6640625" style="1" customWidth="1"/>
    <col min="16128" max="16128" width="3" style="1" bestFit="1" customWidth="1"/>
    <col min="16129" max="16129" width="32.33203125" style="1" customWidth="1"/>
    <col min="16130" max="16130" width="46.33203125" style="1" customWidth="1"/>
    <col min="16131" max="16131" width="19" style="1" customWidth="1"/>
    <col min="16132" max="16132" width="0" style="1" hidden="1" customWidth="1"/>
    <col min="16133" max="16133" width="17.6640625" style="1" customWidth="1"/>
    <col min="16134" max="16134" width="0" style="1" hidden="1" customWidth="1"/>
    <col min="16135" max="16135" width="22.33203125" style="1" customWidth="1"/>
    <col min="16136" max="16136" width="5.33203125" style="1" customWidth="1"/>
    <col min="16137" max="16137" width="36.33203125" style="1" customWidth="1"/>
    <col min="16138" max="16138" width="5.6640625" style="1" customWidth="1"/>
    <col min="16139" max="16139" width="0" style="1" hidden="1" customWidth="1"/>
    <col min="16140" max="16140" width="20.6640625" style="1" customWidth="1"/>
    <col min="16141" max="16141" width="4.88671875" style="1" customWidth="1"/>
    <col min="16142" max="16142" width="0" style="1" hidden="1" customWidth="1"/>
    <col min="16143" max="16143" width="24.6640625" style="1" customWidth="1"/>
    <col min="16144" max="16144" width="12.33203125" style="1" customWidth="1"/>
    <col min="16145" max="16145" width="0" style="1" hidden="1" customWidth="1"/>
    <col min="16146" max="16146" width="3.44140625" style="1" customWidth="1"/>
    <col min="16147" max="16147" width="0" style="1" hidden="1" customWidth="1"/>
    <col min="16148" max="16148" width="17.6640625" style="1" customWidth="1"/>
    <col min="16149" max="16149" width="3.44140625" style="1" customWidth="1"/>
    <col min="16150" max="16150" width="0" style="1" hidden="1" customWidth="1"/>
    <col min="16151" max="16151" width="23.6640625" style="1" customWidth="1"/>
    <col min="16152" max="16152" width="10" style="1" customWidth="1"/>
    <col min="16153" max="16153" width="0" style="1" hidden="1" customWidth="1"/>
    <col min="16154" max="16155" width="14.6640625" style="1" customWidth="1"/>
    <col min="16156" max="16156" width="12.88671875" style="1" customWidth="1"/>
    <col min="16157" max="16157" width="3.33203125" style="1" customWidth="1"/>
    <col min="16158" max="16158" width="30.33203125" style="1" customWidth="1"/>
    <col min="16159" max="16159" width="5" style="1" customWidth="1"/>
    <col min="16160" max="16160" width="0" style="1" hidden="1" customWidth="1"/>
    <col min="16161" max="16161" width="14.33203125" style="1" customWidth="1"/>
    <col min="16162" max="16162" width="5.6640625" style="1" customWidth="1"/>
    <col min="16163" max="16163" width="0" style="1" hidden="1" customWidth="1"/>
    <col min="16164" max="16164" width="17.33203125" style="1" customWidth="1"/>
    <col min="16165" max="16165" width="12.6640625" style="1" customWidth="1"/>
    <col min="16166" max="16166" width="0" style="1" hidden="1" customWidth="1"/>
    <col min="16167" max="16167" width="5.33203125" style="1" customWidth="1"/>
    <col min="16168" max="16168" width="0" style="1" hidden="1" customWidth="1"/>
    <col min="16169" max="16169" width="17" style="1" customWidth="1"/>
    <col min="16170" max="16170" width="6.33203125" style="1" customWidth="1"/>
    <col min="16171" max="16171" width="0" style="1" hidden="1" customWidth="1"/>
    <col min="16172" max="16172" width="14.33203125" style="1" customWidth="1"/>
    <col min="16173" max="16173" width="7.5546875" style="1" customWidth="1"/>
    <col min="16174" max="16174" width="0" style="1" hidden="1" customWidth="1"/>
    <col min="16175" max="16176" width="14.33203125" style="1" customWidth="1"/>
    <col min="16177" max="16177" width="20.88671875" style="1" customWidth="1"/>
    <col min="16178" max="16178" width="14.44140625" style="1" customWidth="1"/>
    <col min="16179" max="16179" width="15" style="1" customWidth="1"/>
    <col min="16180" max="16180" width="2.6640625" style="1" customWidth="1"/>
    <col min="16181" max="16181" width="11.6640625" style="1" customWidth="1"/>
    <col min="16182" max="16182" width="11.5546875" style="1" customWidth="1"/>
    <col min="16183" max="16183" width="2.33203125" style="1" customWidth="1"/>
    <col min="16184" max="16184" width="41" style="1" customWidth="1"/>
    <col min="16185" max="16185" width="14.33203125" style="1" customWidth="1"/>
    <col min="16186" max="16187" width="11.5546875" style="1" customWidth="1"/>
    <col min="16188" max="16188" width="21.88671875" style="1" customWidth="1"/>
    <col min="16189" max="16382" width="11.44140625" style="1"/>
    <col min="16383" max="16384" width="11.5546875" style="1" customWidth="1"/>
  </cols>
  <sheetData>
    <row r="1" spans="1:16382" ht="20.25" customHeight="1" x14ac:dyDescent="0.3">
      <c r="A1" s="698" t="s">
        <v>172</v>
      </c>
      <c r="B1" s="699"/>
      <c r="C1" s="699"/>
      <c r="D1" s="699"/>
      <c r="E1" s="699"/>
      <c r="F1" s="699"/>
      <c r="G1" s="699"/>
      <c r="H1" s="699"/>
      <c r="I1" s="699"/>
      <c r="J1" s="699"/>
      <c r="K1" s="699"/>
      <c r="L1" s="699"/>
      <c r="M1" s="699"/>
      <c r="N1" s="699"/>
      <c r="O1" s="699"/>
      <c r="P1" s="699"/>
      <c r="Q1" s="699"/>
      <c r="R1" s="699"/>
      <c r="S1" s="699"/>
      <c r="T1" s="699"/>
      <c r="U1" s="702" t="s">
        <v>173</v>
      </c>
      <c r="V1" s="702"/>
      <c r="W1" s="702"/>
      <c r="X1" s="702"/>
      <c r="Y1" s="702"/>
      <c r="Z1" s="702"/>
      <c r="AA1" s="702"/>
      <c r="AB1" s="702"/>
      <c r="AC1" s="704" t="s">
        <v>174</v>
      </c>
      <c r="AD1" s="704"/>
      <c r="AE1" s="704"/>
      <c r="AF1" s="704"/>
      <c r="AG1" s="704"/>
      <c r="AH1" s="704"/>
      <c r="AI1" s="704"/>
      <c r="AJ1" s="704"/>
      <c r="AK1" s="704"/>
      <c r="AL1" s="704"/>
      <c r="AM1" s="704"/>
      <c r="AN1" s="704"/>
      <c r="AO1" s="704"/>
      <c r="AP1" s="704"/>
      <c r="AQ1" s="704"/>
      <c r="AR1" s="704"/>
      <c r="AS1" s="704"/>
      <c r="AT1" s="704"/>
      <c r="AU1" s="369"/>
      <c r="AV1" s="705" t="s">
        <v>175</v>
      </c>
      <c r="AW1" s="705"/>
      <c r="AX1" s="706"/>
      <c r="AY1" s="707"/>
      <c r="AZ1" s="708"/>
      <c r="BA1" s="708"/>
      <c r="BB1" s="708"/>
      <c r="BC1" s="708"/>
      <c r="BD1" s="708"/>
      <c r="BE1" s="708"/>
      <c r="BF1" s="708"/>
      <c r="BG1" s="708"/>
      <c r="BH1" s="708"/>
      <c r="BI1" s="708"/>
      <c r="BJ1" s="708"/>
      <c r="BK1" s="708"/>
      <c r="BL1" s="708"/>
      <c r="BM1" s="708"/>
      <c r="BN1" s="708"/>
      <c r="BO1" s="708"/>
      <c r="BP1" s="708"/>
      <c r="BQ1" s="708"/>
      <c r="BR1" s="708"/>
      <c r="BS1" s="708"/>
      <c r="BT1" s="708"/>
      <c r="BU1" s="709"/>
    </row>
    <row r="2" spans="1:16382" ht="18" customHeight="1" x14ac:dyDescent="0.3">
      <c r="A2" s="700"/>
      <c r="B2" s="701"/>
      <c r="C2" s="701"/>
      <c r="D2" s="701"/>
      <c r="E2" s="701"/>
      <c r="F2" s="701"/>
      <c r="G2" s="701"/>
      <c r="H2" s="701"/>
      <c r="I2" s="701"/>
      <c r="J2" s="701"/>
      <c r="K2" s="701"/>
      <c r="L2" s="701"/>
      <c r="M2" s="701"/>
      <c r="N2" s="701"/>
      <c r="O2" s="701"/>
      <c r="P2" s="701"/>
      <c r="Q2" s="701"/>
      <c r="R2" s="701"/>
      <c r="S2" s="701"/>
      <c r="T2" s="701"/>
      <c r="U2" s="703"/>
      <c r="V2" s="703"/>
      <c r="W2" s="703"/>
      <c r="X2" s="703"/>
      <c r="Y2" s="703"/>
      <c r="Z2" s="703"/>
      <c r="AA2" s="703"/>
      <c r="AB2" s="703"/>
      <c r="AC2" s="694" t="s">
        <v>176</v>
      </c>
      <c r="AD2" s="694" t="s">
        <v>177</v>
      </c>
      <c r="AE2" s="694" t="s">
        <v>178</v>
      </c>
      <c r="AF2" s="694"/>
      <c r="AG2" s="694"/>
      <c r="AH2" s="694"/>
      <c r="AI2" s="694" t="s">
        <v>179</v>
      </c>
      <c r="AJ2" s="694" t="s">
        <v>180</v>
      </c>
      <c r="AK2" s="694"/>
      <c r="AL2" s="694"/>
      <c r="AM2" s="694"/>
      <c r="AN2" s="694"/>
      <c r="AO2" s="694"/>
      <c r="AP2" s="694"/>
      <c r="AQ2" s="694"/>
      <c r="AR2" s="694"/>
      <c r="AS2" s="694"/>
      <c r="AT2" s="694"/>
      <c r="AU2" s="695" t="s">
        <v>181</v>
      </c>
      <c r="AV2" s="695"/>
      <c r="AW2" s="695"/>
      <c r="AX2" s="696" t="s">
        <v>9</v>
      </c>
      <c r="AY2" s="697" t="s">
        <v>182</v>
      </c>
      <c r="AZ2" s="691"/>
      <c r="BA2" s="691" t="s">
        <v>140</v>
      </c>
      <c r="BB2" s="691" t="s">
        <v>183</v>
      </c>
      <c r="BC2" s="691" t="s">
        <v>184</v>
      </c>
      <c r="BD2" s="691" t="s">
        <v>185</v>
      </c>
      <c r="BE2" s="691" t="s">
        <v>186</v>
      </c>
      <c r="BF2" s="691"/>
      <c r="BG2" s="691"/>
      <c r="BH2" s="691"/>
      <c r="BI2" s="691"/>
      <c r="BJ2" s="691"/>
      <c r="BK2" s="691"/>
      <c r="BL2" s="691"/>
      <c r="BM2" s="691"/>
      <c r="BN2" s="691"/>
      <c r="BO2" s="691"/>
      <c r="BP2" s="691"/>
      <c r="BQ2" s="691"/>
      <c r="BR2" s="691"/>
      <c r="BS2" s="691"/>
      <c r="BT2" s="691"/>
      <c r="BU2" s="692"/>
    </row>
    <row r="3" spans="1:16382" s="15" customFormat="1" ht="27" customHeight="1" x14ac:dyDescent="0.3">
      <c r="A3" s="128" t="s">
        <v>187</v>
      </c>
      <c r="B3" s="313" t="s">
        <v>138</v>
      </c>
      <c r="C3" s="313" t="s">
        <v>6</v>
      </c>
      <c r="D3" s="313" t="s">
        <v>1</v>
      </c>
      <c r="E3" s="313" t="s">
        <v>2</v>
      </c>
      <c r="F3" s="313" t="s">
        <v>188</v>
      </c>
      <c r="G3" s="693" t="s">
        <v>189</v>
      </c>
      <c r="H3" s="693"/>
      <c r="I3" s="313" t="s">
        <v>190</v>
      </c>
      <c r="J3" s="313" t="s">
        <v>16</v>
      </c>
      <c r="K3" s="313" t="s">
        <v>191</v>
      </c>
      <c r="L3" s="313" t="s">
        <v>192</v>
      </c>
      <c r="M3" s="313" t="s">
        <v>13</v>
      </c>
      <c r="N3" s="313" t="s">
        <v>168</v>
      </c>
      <c r="O3" s="313" t="s">
        <v>14</v>
      </c>
      <c r="P3" s="313" t="s">
        <v>168</v>
      </c>
      <c r="Q3" s="313" t="s">
        <v>15</v>
      </c>
      <c r="R3" s="313" t="s">
        <v>168</v>
      </c>
      <c r="S3" s="313" t="s">
        <v>193</v>
      </c>
      <c r="T3" s="313" t="s">
        <v>11</v>
      </c>
      <c r="U3" s="129" t="s">
        <v>194</v>
      </c>
      <c r="V3" s="127" t="s">
        <v>195</v>
      </c>
      <c r="W3" s="129" t="s">
        <v>168</v>
      </c>
      <c r="X3" s="127" t="s">
        <v>196</v>
      </c>
      <c r="Y3" s="129" t="s">
        <v>168</v>
      </c>
      <c r="Z3" s="127" t="s">
        <v>197</v>
      </c>
      <c r="AA3" s="127" t="s">
        <v>168</v>
      </c>
      <c r="AB3" s="127" t="s">
        <v>198</v>
      </c>
      <c r="AC3" s="694"/>
      <c r="AD3" s="694"/>
      <c r="AE3" s="314" t="s">
        <v>5</v>
      </c>
      <c r="AF3" s="130" t="s">
        <v>199</v>
      </c>
      <c r="AG3" s="314" t="s">
        <v>200</v>
      </c>
      <c r="AH3" s="314" t="s">
        <v>199</v>
      </c>
      <c r="AI3" s="694"/>
      <c r="AJ3" s="314" t="s">
        <v>201</v>
      </c>
      <c r="AK3" s="694" t="s">
        <v>202</v>
      </c>
      <c r="AL3" s="694"/>
      <c r="AM3" s="694" t="s">
        <v>7</v>
      </c>
      <c r="AN3" s="694"/>
      <c r="AO3" s="694" t="s">
        <v>8</v>
      </c>
      <c r="AP3" s="694"/>
      <c r="AQ3" s="314" t="s">
        <v>203</v>
      </c>
      <c r="AR3" s="694" t="s">
        <v>140</v>
      </c>
      <c r="AS3" s="694"/>
      <c r="AT3" s="314" t="s">
        <v>204</v>
      </c>
      <c r="AU3" s="695"/>
      <c r="AV3" s="695"/>
      <c r="AW3" s="695"/>
      <c r="AX3" s="696"/>
      <c r="AY3" s="697"/>
      <c r="AZ3" s="691"/>
      <c r="BA3" s="691"/>
      <c r="BB3" s="691"/>
      <c r="BC3" s="691"/>
      <c r="BD3" s="691"/>
      <c r="BE3" s="311" t="s">
        <v>205</v>
      </c>
      <c r="BF3" s="311" t="s">
        <v>206</v>
      </c>
      <c r="BG3" s="311" t="s">
        <v>205</v>
      </c>
      <c r="BH3" s="311" t="s">
        <v>206</v>
      </c>
      <c r="BI3" s="311" t="s">
        <v>207</v>
      </c>
      <c r="BJ3" s="311" t="s">
        <v>205</v>
      </c>
      <c r="BK3" s="311" t="s">
        <v>206</v>
      </c>
      <c r="BL3" s="311" t="s">
        <v>207</v>
      </c>
      <c r="BM3" s="311" t="s">
        <v>205</v>
      </c>
      <c r="BN3" s="311" t="s">
        <v>206</v>
      </c>
      <c r="BO3" s="311" t="s">
        <v>207</v>
      </c>
      <c r="BP3" s="311" t="s">
        <v>205</v>
      </c>
      <c r="BQ3" s="311" t="s">
        <v>206</v>
      </c>
      <c r="BR3" s="311" t="s">
        <v>207</v>
      </c>
      <c r="BS3" s="311" t="s">
        <v>205</v>
      </c>
      <c r="BT3" s="311" t="s">
        <v>206</v>
      </c>
      <c r="BU3" s="312" t="s">
        <v>207</v>
      </c>
    </row>
    <row r="4" spans="1:16382" s="110" customFormat="1" ht="139.94999999999999" customHeight="1" x14ac:dyDescent="0.3">
      <c r="A4" s="96" t="s">
        <v>51</v>
      </c>
      <c r="B4" s="353" t="s">
        <v>85</v>
      </c>
      <c r="C4" s="353" t="s">
        <v>58</v>
      </c>
      <c r="D4" s="353" t="s">
        <v>79</v>
      </c>
      <c r="E4" s="353" t="s">
        <v>80</v>
      </c>
      <c r="F4" s="97" t="s">
        <v>208</v>
      </c>
      <c r="G4" s="356" t="s">
        <v>209</v>
      </c>
      <c r="H4" s="353" t="s">
        <v>210</v>
      </c>
      <c r="I4" s="97" t="s">
        <v>211</v>
      </c>
      <c r="J4" s="353" t="s">
        <v>50</v>
      </c>
      <c r="K4" s="353">
        <v>0</v>
      </c>
      <c r="L4" s="358">
        <f>IF(J4="Diaria",+(K4/360),IF(J4="Semanal",+(K4/52),IF(J4="Mensual",+(K4/12),IF(J4="Bimestral",+(K4/6),IF(J4="Trimestral",+(K4/4),IF(J4="Semestral",+(K4/2),IF(J4="Anual",+(K4/1),"")))))))</f>
        <v>0</v>
      </c>
      <c r="M4" s="353" t="s">
        <v>30</v>
      </c>
      <c r="N4" s="9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53" t="s">
        <v>31</v>
      </c>
      <c r="P4" s="9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353" t="s">
        <v>73</v>
      </c>
      <c r="R4" s="9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54" t="s">
        <v>60</v>
      </c>
      <c r="T4" s="354" t="s">
        <v>61</v>
      </c>
      <c r="U4" s="99">
        <f>+MAX(N4,P4,R4)</f>
        <v>0.2</v>
      </c>
      <c r="V4" s="290" t="str">
        <f>IF(L4&lt;=20%,"Muy baja",IF(L4&lt;=40%,"Baja",IF(L4&lt;=60%,"Media",IF(L4&lt;=80%,"Alta",IF(L4&lt;=100%,"Muy alta",IF(L4&gt;=100%,"Muy alta",""))))))</f>
        <v>Muy baja</v>
      </c>
      <c r="W4" s="355">
        <f>+IFERROR(VLOOKUP(V4,Fórmula!$F$1:$G$6,2,FALSE),"")</f>
        <v>0.2</v>
      </c>
      <c r="X4" s="292" t="s">
        <v>56</v>
      </c>
      <c r="Y4" s="355">
        <f>+IFERROR(VLOOKUP(X4,Fórmula!$H$1:$I$6,2,FALSE),"")</f>
        <v>0.6</v>
      </c>
      <c r="Z4" s="299" t="s">
        <v>56</v>
      </c>
      <c r="AA4" s="355">
        <f>IF(Z4="Bajo",25%,IF(Z4="Moderado",50%,IF(Z4="Alto",75%,IF(Z4="Extremo",100%,""))))</f>
        <v>0.5</v>
      </c>
      <c r="AB4" s="550" t="s">
        <v>212</v>
      </c>
      <c r="AC4" s="100" t="s">
        <v>213</v>
      </c>
      <c r="AD4" s="100" t="s">
        <v>214</v>
      </c>
      <c r="AE4" s="100" t="s">
        <v>57</v>
      </c>
      <c r="AF4" s="101">
        <f t="shared" ref="AF4:AF10" si="0">IF(AE4="Preventivo",25%,IF(AE4="Detectivo",15%,IF(AE4="Correctivo",10%,"")))</f>
        <v>0.25</v>
      </c>
      <c r="AG4" s="97" t="s">
        <v>215</v>
      </c>
      <c r="AH4" s="101">
        <f>IF(AG4="Manual",15%,IF(AG4="Automático",25%,""))</f>
        <v>0.15</v>
      </c>
      <c r="AI4" s="101">
        <f t="shared" ref="AI4:AI7" si="1">+AH4+AF4</f>
        <v>0.4</v>
      </c>
      <c r="AJ4" s="97" t="s">
        <v>216</v>
      </c>
      <c r="AK4" s="353" t="s">
        <v>217</v>
      </c>
      <c r="AL4" s="100" t="s">
        <v>218</v>
      </c>
      <c r="AM4" s="353" t="s">
        <v>24</v>
      </c>
      <c r="AN4" s="97" t="s">
        <v>219</v>
      </c>
      <c r="AO4" s="97" t="s">
        <v>42</v>
      </c>
      <c r="AP4" s="97" t="s">
        <v>220</v>
      </c>
      <c r="AQ4" s="102" t="s">
        <v>221</v>
      </c>
      <c r="AR4" s="97" t="s">
        <v>222</v>
      </c>
      <c r="AS4" s="97" t="s">
        <v>223</v>
      </c>
      <c r="AT4" s="97" t="s">
        <v>224</v>
      </c>
      <c r="AU4" s="97">
        <f>+AA4*AI4</f>
        <v>0.2</v>
      </c>
      <c r="AV4" s="103">
        <f>+AA4-AU4</f>
        <v>0.3</v>
      </c>
      <c r="AW4" s="299" t="str">
        <f>+IF(C4="Corrupción","Moderado",IF(#REF!&lt;=25%,"Bajo",IF(#REF!&lt;=50%,"Moderado",IF(#REF!&lt;=75%,"Alto",IF(#REF!&gt;75%,"Extremo","")))))</f>
        <v>Moderado</v>
      </c>
      <c r="AX4" s="359" t="s">
        <v>59</v>
      </c>
      <c r="AY4" s="144">
        <v>1</v>
      </c>
      <c r="AZ4" s="104" t="s">
        <v>225</v>
      </c>
      <c r="BA4" s="105" t="str">
        <f t="shared" ref="BA4" si="2">+AS4</f>
        <v>Profesional III de apuestas</v>
      </c>
      <c r="BB4" s="106">
        <v>44562</v>
      </c>
      <c r="BC4" s="106">
        <v>44742</v>
      </c>
      <c r="BD4" s="97" t="str">
        <f t="shared" ref="BD4" si="3">+AQ4</f>
        <v>Plataforma de Juegos Promocionales y Rifas</v>
      </c>
      <c r="BE4" s="107">
        <v>44620</v>
      </c>
      <c r="BF4" s="305" t="s">
        <v>226</v>
      </c>
      <c r="BG4" s="109">
        <v>44681</v>
      </c>
      <c r="BH4" s="305" t="s">
        <v>227</v>
      </c>
      <c r="BI4" s="108"/>
      <c r="BJ4" s="109">
        <v>44742</v>
      </c>
      <c r="BK4" s="108"/>
      <c r="BL4" s="108"/>
      <c r="BM4" s="109">
        <v>44804</v>
      </c>
      <c r="BN4" s="108" t="s">
        <v>228</v>
      </c>
      <c r="BO4" s="201" t="s">
        <v>229</v>
      </c>
      <c r="BP4" s="109">
        <v>44865</v>
      </c>
      <c r="BQ4" s="108" t="s">
        <v>228</v>
      </c>
      <c r="BR4" s="201" t="s">
        <v>229</v>
      </c>
      <c r="BS4" s="109">
        <v>44926</v>
      </c>
      <c r="BT4" s="108"/>
      <c r="BU4" s="145"/>
    </row>
    <row r="5" spans="1:16382" ht="184.5" customHeight="1" x14ac:dyDescent="0.3">
      <c r="A5" s="690" t="s">
        <v>217</v>
      </c>
      <c r="B5" s="689" t="s">
        <v>85</v>
      </c>
      <c r="C5" s="689" t="s">
        <v>58</v>
      </c>
      <c r="D5" s="689" t="s">
        <v>18</v>
      </c>
      <c r="E5" s="689" t="s">
        <v>67</v>
      </c>
      <c r="F5" s="689" t="s">
        <v>230</v>
      </c>
      <c r="G5" s="712" t="s">
        <v>231</v>
      </c>
      <c r="H5" s="689" t="s">
        <v>232</v>
      </c>
      <c r="I5" s="689" t="s">
        <v>233</v>
      </c>
      <c r="J5" s="689" t="s">
        <v>33</v>
      </c>
      <c r="K5" s="689">
        <v>1</v>
      </c>
      <c r="L5" s="713">
        <f>IF(J5="Diaria",+(K5/360),IF(J5="Mensual",+(K5/12),IF(J5="Bimestral",+(K5/6),IF(J5="Trimestral",+(K5/4),IF(J5="Semestral",+(K5/2),IF(J5="Anual",+(K5/1),""))))))</f>
        <v>2.7777777777777779E-3</v>
      </c>
      <c r="M5" s="689" t="s">
        <v>75</v>
      </c>
      <c r="N5" s="689">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0.8</v>
      </c>
      <c r="O5" s="689" t="s">
        <v>64</v>
      </c>
      <c r="P5" s="689">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0.6</v>
      </c>
      <c r="Q5" s="689" t="s">
        <v>73</v>
      </c>
      <c r="R5" s="68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17" t="s">
        <v>60</v>
      </c>
      <c r="T5" s="717" t="s">
        <v>61</v>
      </c>
      <c r="U5" s="717">
        <f>+MAX(N5,P5,R5)</f>
        <v>0.8</v>
      </c>
      <c r="V5" s="718" t="str">
        <f>IF(L5&lt;=20%,"Muy baja",IF(L5&lt;=40%,"Baja",IF(L5&lt;=60%,"Media",IF(L5&lt;=80%,"Alta",IF(L5&lt;=100%,"Muy alta",IF(L5&gt;=100%,"Muy alta",""))))))</f>
        <v>Muy baja</v>
      </c>
      <c r="W5" s="714">
        <f>+IFERROR(VLOOKUP(V5,Fórmula!$F$1:$G$6,2,FALSE),"")</f>
        <v>0.2</v>
      </c>
      <c r="X5" s="719" t="str">
        <f>IF(U5=20%,"Leve",IF(U5=40%,"Menor",IF(U5=60%,"Moderado",IF(U5=80%,"Mayor",IF(U5=100%,"Catastrófico","")))))</f>
        <v>Mayor</v>
      </c>
      <c r="Y5" s="714">
        <f>+IFERROR(VLOOKUP(X5,Fórmula!$H$1:$I$6,2,FALSE),"")</f>
        <v>0.8</v>
      </c>
      <c r="Z5" s="715" t="str">
        <f>+IFERROR(VLOOKUP(V5&amp;X5,Fórmula!$C$2:$D$26,2,FALSE),"")</f>
        <v>Alto</v>
      </c>
      <c r="AA5" s="714">
        <f>IF(Z5="Bajo",25%,IF(Z5="Moderado",50%,IF(Z5="Alto",75%,IF(Z5="Extremo",100%,""))))</f>
        <v>0.75</v>
      </c>
      <c r="AB5" s="716" t="s">
        <v>234</v>
      </c>
      <c r="AC5" s="48" t="s">
        <v>235</v>
      </c>
      <c r="AD5" s="48" t="s">
        <v>236</v>
      </c>
      <c r="AE5" s="48" t="s">
        <v>57</v>
      </c>
      <c r="AF5" s="31">
        <f t="shared" si="0"/>
        <v>0.25</v>
      </c>
      <c r="AG5" s="305" t="s">
        <v>215</v>
      </c>
      <c r="AH5" s="31">
        <f t="shared" ref="AH5:AH10" si="4">IF(AG5="Manual",15%,IF(AG5="Automático",25%,""))</f>
        <v>0.15</v>
      </c>
      <c r="AI5" s="31">
        <f t="shared" si="1"/>
        <v>0.4</v>
      </c>
      <c r="AJ5" s="305" t="s">
        <v>216</v>
      </c>
      <c r="AK5" s="293" t="s">
        <v>217</v>
      </c>
      <c r="AL5" s="48" t="s">
        <v>237</v>
      </c>
      <c r="AM5" s="293" t="s">
        <v>24</v>
      </c>
      <c r="AN5" s="305" t="s">
        <v>238</v>
      </c>
      <c r="AO5" s="305" t="s">
        <v>25</v>
      </c>
      <c r="AP5" s="305" t="s">
        <v>89</v>
      </c>
      <c r="AQ5" s="305" t="s">
        <v>238</v>
      </c>
      <c r="AR5" s="305" t="s">
        <v>222</v>
      </c>
      <c r="AS5" s="305" t="s">
        <v>239</v>
      </c>
      <c r="AT5" s="305" t="s">
        <v>224</v>
      </c>
      <c r="AU5" s="689">
        <f>+AA5*AI5</f>
        <v>0.30000000000000004</v>
      </c>
      <c r="AV5" s="713">
        <f>+AA5-AU5</f>
        <v>0.44999999999999996</v>
      </c>
      <c r="AW5" s="710" t="str">
        <f>IF(AV5&lt;=25%,"Bajo",IF(AV5&lt;=50%,"Moderado",IF(AV5&lt;=75%,"Alto",IF(AV5&gt;75%,"Extremo",""))))</f>
        <v>Moderado</v>
      </c>
      <c r="AX5" s="711" t="s">
        <v>59</v>
      </c>
      <c r="AY5" s="142">
        <v>1</v>
      </c>
      <c r="AZ5" s="29" t="s">
        <v>240</v>
      </c>
      <c r="BA5" s="324" t="s">
        <v>241</v>
      </c>
      <c r="BB5" s="143">
        <v>44896</v>
      </c>
      <c r="BC5" s="143">
        <v>44926</v>
      </c>
      <c r="BD5" s="326" t="s">
        <v>242</v>
      </c>
      <c r="BE5" s="78">
        <v>44620</v>
      </c>
      <c r="BF5" s="305" t="s">
        <v>243</v>
      </c>
      <c r="BG5" s="34">
        <v>44681</v>
      </c>
      <c r="BH5" s="79" t="s">
        <v>244</v>
      </c>
      <c r="BI5" s="79"/>
      <c r="BJ5" s="34">
        <v>44742</v>
      </c>
      <c r="BK5" s="79"/>
      <c r="BL5" s="79"/>
      <c r="BM5" s="34">
        <v>44804</v>
      </c>
      <c r="BN5" s="79"/>
      <c r="BO5" s="79"/>
      <c r="BP5" s="34">
        <v>44865</v>
      </c>
      <c r="BQ5" s="79" t="s">
        <v>245</v>
      </c>
      <c r="BR5" s="202" t="s">
        <v>246</v>
      </c>
      <c r="BS5" s="34">
        <v>44926</v>
      </c>
      <c r="BT5" s="79"/>
      <c r="BU5" s="135"/>
    </row>
    <row r="6" spans="1:16382" ht="300.75" customHeight="1" x14ac:dyDescent="0.3">
      <c r="A6" s="690"/>
      <c r="B6" s="689"/>
      <c r="C6" s="689"/>
      <c r="D6" s="689"/>
      <c r="E6" s="689"/>
      <c r="F6" s="689"/>
      <c r="G6" s="712"/>
      <c r="H6" s="689"/>
      <c r="I6" s="689"/>
      <c r="J6" s="689"/>
      <c r="K6" s="689"/>
      <c r="L6" s="713"/>
      <c r="M6" s="689"/>
      <c r="N6" s="689"/>
      <c r="O6" s="689"/>
      <c r="P6" s="689"/>
      <c r="Q6" s="689"/>
      <c r="R6" s="689"/>
      <c r="S6" s="717"/>
      <c r="T6" s="717"/>
      <c r="U6" s="717"/>
      <c r="V6" s="718"/>
      <c r="W6" s="714"/>
      <c r="X6" s="719"/>
      <c r="Y6" s="714"/>
      <c r="Z6" s="715"/>
      <c r="AA6" s="714"/>
      <c r="AB6" s="716"/>
      <c r="AC6" s="48" t="s">
        <v>247</v>
      </c>
      <c r="AD6" s="48" t="s">
        <v>248</v>
      </c>
      <c r="AE6" s="48" t="s">
        <v>57</v>
      </c>
      <c r="AF6" s="31">
        <f t="shared" si="0"/>
        <v>0.25</v>
      </c>
      <c r="AG6" s="305" t="s">
        <v>215</v>
      </c>
      <c r="AH6" s="31">
        <f t="shared" si="4"/>
        <v>0.15</v>
      </c>
      <c r="AI6" s="31">
        <f t="shared" si="1"/>
        <v>0.4</v>
      </c>
      <c r="AJ6" s="305" t="s">
        <v>216</v>
      </c>
      <c r="AK6" s="293" t="s">
        <v>217</v>
      </c>
      <c r="AL6" s="48" t="s">
        <v>249</v>
      </c>
      <c r="AM6" s="293" t="s">
        <v>24</v>
      </c>
      <c r="AN6" s="305" t="s">
        <v>250</v>
      </c>
      <c r="AO6" s="305" t="s">
        <v>25</v>
      </c>
      <c r="AP6" s="305" t="s">
        <v>251</v>
      </c>
      <c r="AQ6" s="305" t="s">
        <v>250</v>
      </c>
      <c r="AR6" s="305" t="s">
        <v>222</v>
      </c>
      <c r="AS6" s="305" t="s">
        <v>239</v>
      </c>
      <c r="AT6" s="305" t="s">
        <v>224</v>
      </c>
      <c r="AU6" s="689"/>
      <c r="AV6" s="713"/>
      <c r="AW6" s="710"/>
      <c r="AX6" s="711"/>
      <c r="AY6" s="146">
        <v>2</v>
      </c>
      <c r="AZ6" s="29" t="s">
        <v>252</v>
      </c>
      <c r="BA6" s="324" t="s">
        <v>241</v>
      </c>
      <c r="BB6" s="143">
        <v>44896</v>
      </c>
      <c r="BC6" s="143">
        <v>44926</v>
      </c>
      <c r="BD6" s="326" t="s">
        <v>242</v>
      </c>
      <c r="BE6" s="78">
        <v>44620</v>
      </c>
      <c r="BF6" s="305" t="s">
        <v>253</v>
      </c>
      <c r="BG6" s="34">
        <v>44681</v>
      </c>
      <c r="BH6" s="79" t="s">
        <v>254</v>
      </c>
      <c r="BI6" s="79"/>
      <c r="BJ6" s="34">
        <v>44742</v>
      </c>
      <c r="BK6" s="79"/>
      <c r="BL6" s="79"/>
      <c r="BM6" s="34">
        <v>44804</v>
      </c>
      <c r="BN6" s="79"/>
      <c r="BO6" s="79"/>
      <c r="BP6" s="34">
        <v>44865</v>
      </c>
      <c r="BQ6" s="79" t="s">
        <v>255</v>
      </c>
      <c r="BR6" s="111" t="s">
        <v>256</v>
      </c>
      <c r="BS6" s="34">
        <v>44926</v>
      </c>
      <c r="BT6" s="79"/>
      <c r="BU6" s="135"/>
    </row>
    <row r="7" spans="1:16382" ht="193.5" customHeight="1" x14ac:dyDescent="0.3">
      <c r="A7" s="690"/>
      <c r="B7" s="689"/>
      <c r="C7" s="689"/>
      <c r="D7" s="689"/>
      <c r="E7" s="689"/>
      <c r="F7" s="689"/>
      <c r="G7" s="712"/>
      <c r="H7" s="689"/>
      <c r="I7" s="689"/>
      <c r="J7" s="689"/>
      <c r="K7" s="689"/>
      <c r="L7" s="713"/>
      <c r="M7" s="689"/>
      <c r="N7" s="689"/>
      <c r="O7" s="689"/>
      <c r="P7" s="689"/>
      <c r="Q7" s="689"/>
      <c r="R7" s="689"/>
      <c r="S7" s="717"/>
      <c r="T7" s="717"/>
      <c r="U7" s="717"/>
      <c r="V7" s="718"/>
      <c r="W7" s="714"/>
      <c r="X7" s="719"/>
      <c r="Y7" s="714"/>
      <c r="Z7" s="715"/>
      <c r="AA7" s="714"/>
      <c r="AB7" s="716"/>
      <c r="AC7" s="48" t="s">
        <v>257</v>
      </c>
      <c r="AD7" s="326" t="s">
        <v>258</v>
      </c>
      <c r="AE7" s="48" t="s">
        <v>57</v>
      </c>
      <c r="AF7" s="31">
        <f t="shared" si="0"/>
        <v>0.25</v>
      </c>
      <c r="AG7" s="305" t="s">
        <v>215</v>
      </c>
      <c r="AH7" s="31">
        <f t="shared" si="4"/>
        <v>0.15</v>
      </c>
      <c r="AI7" s="31">
        <f t="shared" si="1"/>
        <v>0.4</v>
      </c>
      <c r="AJ7" s="305" t="s">
        <v>216</v>
      </c>
      <c r="AK7" s="293" t="s">
        <v>217</v>
      </c>
      <c r="AL7" s="48" t="s">
        <v>237</v>
      </c>
      <c r="AM7" s="293" t="s">
        <v>24</v>
      </c>
      <c r="AN7" s="305" t="s">
        <v>238</v>
      </c>
      <c r="AO7" s="305" t="s">
        <v>25</v>
      </c>
      <c r="AP7" s="305" t="s">
        <v>89</v>
      </c>
      <c r="AQ7" s="305" t="s">
        <v>238</v>
      </c>
      <c r="AR7" s="305" t="s">
        <v>222</v>
      </c>
      <c r="AS7" s="305" t="s">
        <v>239</v>
      </c>
      <c r="AT7" s="305" t="s">
        <v>224</v>
      </c>
      <c r="AU7" s="689"/>
      <c r="AV7" s="713"/>
      <c r="AW7" s="710"/>
      <c r="AX7" s="711"/>
      <c r="AY7" s="146">
        <v>3</v>
      </c>
      <c r="AZ7" s="29" t="s">
        <v>259</v>
      </c>
      <c r="BA7" s="324" t="s">
        <v>241</v>
      </c>
      <c r="BB7" s="143">
        <v>44896</v>
      </c>
      <c r="BC7" s="143">
        <v>44926</v>
      </c>
      <c r="BD7" s="326" t="s">
        <v>242</v>
      </c>
      <c r="BE7" s="78">
        <v>44620</v>
      </c>
      <c r="BF7" s="305" t="s">
        <v>260</v>
      </c>
      <c r="BG7" s="34">
        <v>44681</v>
      </c>
      <c r="BH7" s="79" t="s">
        <v>261</v>
      </c>
      <c r="BI7" s="79"/>
      <c r="BJ7" s="34">
        <v>44742</v>
      </c>
      <c r="BK7" s="79"/>
      <c r="BL7" s="79"/>
      <c r="BM7" s="34">
        <v>44804</v>
      </c>
      <c r="BN7" s="79"/>
      <c r="BO7" s="79"/>
      <c r="BP7" s="34">
        <v>44865</v>
      </c>
      <c r="BQ7" s="203" t="s">
        <v>262</v>
      </c>
      <c r="BR7" s="79"/>
      <c r="BS7" s="34">
        <v>44926</v>
      </c>
      <c r="BT7" s="79"/>
      <c r="BU7" s="135"/>
    </row>
    <row r="8" spans="1:16382" ht="288" x14ac:dyDescent="0.3">
      <c r="A8" s="690" t="s">
        <v>217</v>
      </c>
      <c r="B8" s="689" t="s">
        <v>85</v>
      </c>
      <c r="C8" s="689" t="s">
        <v>58</v>
      </c>
      <c r="D8" s="689" t="s">
        <v>79</v>
      </c>
      <c r="E8" s="689" t="s">
        <v>80</v>
      </c>
      <c r="F8" s="721" t="s">
        <v>263</v>
      </c>
      <c r="G8" s="712" t="s">
        <v>264</v>
      </c>
      <c r="H8" s="722" t="s">
        <v>265</v>
      </c>
      <c r="I8" s="721" t="s">
        <v>266</v>
      </c>
      <c r="J8" s="689" t="s">
        <v>50</v>
      </c>
      <c r="K8" s="689">
        <v>1</v>
      </c>
      <c r="L8" s="713">
        <f>IF(J8="Diaria",+(K8/360),IF(J8="Mensual",+(K8/12),IF(J8="Semanal",+(K8/52),IF(J8="Bimestral",+(K8/6),IF(J8="Trimestral",+(K8/4),IF(J8="Semestral",+(K8/2),IF(J8="Anual",+(K8/1),"")))))))</f>
        <v>1.9230769230769232E-2</v>
      </c>
      <c r="M8" s="689" t="s">
        <v>30</v>
      </c>
      <c r="N8" s="689">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689" t="s">
        <v>48</v>
      </c>
      <c r="P8" s="689">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689" t="s">
        <v>73</v>
      </c>
      <c r="R8" s="689">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717" t="s">
        <v>60</v>
      </c>
      <c r="T8" s="717" t="s">
        <v>61</v>
      </c>
      <c r="U8" s="717">
        <f>+MAX(N8,P8,R8)</f>
        <v>0.4</v>
      </c>
      <c r="V8" s="718" t="str">
        <f>IF(L8&lt;=20%,"Muy baja",IF(L8&lt;=40%,"Baja",IF(L8&lt;=60%,"Media",IF(L8&lt;=80%,"Alta",IF(L8&lt;=100%,"Muy alta",IF(L8&gt;=100%,"Muy alta",""))))))</f>
        <v>Muy baja</v>
      </c>
      <c r="W8" s="714">
        <f>+IFERROR(VLOOKUP(V8,Fórmula!$F$1:$G$6,2,FALSE),"")</f>
        <v>0.2</v>
      </c>
      <c r="X8" s="720" t="s">
        <v>56</v>
      </c>
      <c r="Y8" s="714">
        <f>+IFERROR(VLOOKUP(X8,Fórmula!$H$1:$I$6,2,FALSE),"")</f>
        <v>0.6</v>
      </c>
      <c r="Z8" s="710" t="s">
        <v>56</v>
      </c>
      <c r="AA8" s="714">
        <f>IF(Z8="Bajo",25%,IF(Z8="Moderado",50%,IF(Z8="Alto",75%,IF(Z8="Extremo",100%,""))))</f>
        <v>0.5</v>
      </c>
      <c r="AB8" s="724" t="s">
        <v>267</v>
      </c>
      <c r="AC8" s="48" t="s">
        <v>268</v>
      </c>
      <c r="AD8" s="48" t="s">
        <v>269</v>
      </c>
      <c r="AE8" s="48" t="s">
        <v>57</v>
      </c>
      <c r="AF8" s="31">
        <f t="shared" si="0"/>
        <v>0.25</v>
      </c>
      <c r="AG8" s="305" t="s">
        <v>215</v>
      </c>
      <c r="AH8" s="31">
        <f t="shared" si="4"/>
        <v>0.15</v>
      </c>
      <c r="AI8" s="31">
        <f>+AH8+AF8</f>
        <v>0.4</v>
      </c>
      <c r="AJ8" s="305" t="s">
        <v>216</v>
      </c>
      <c r="AK8" s="293" t="s">
        <v>217</v>
      </c>
      <c r="AL8" s="48" t="s">
        <v>270</v>
      </c>
      <c r="AM8" s="293" t="s">
        <v>24</v>
      </c>
      <c r="AN8" s="305" t="s">
        <v>271</v>
      </c>
      <c r="AO8" s="305" t="s">
        <v>25</v>
      </c>
      <c r="AP8" s="305" t="s">
        <v>50</v>
      </c>
      <c r="AQ8" s="305" t="s">
        <v>272</v>
      </c>
      <c r="AR8" s="305" t="s">
        <v>222</v>
      </c>
      <c r="AS8" s="305" t="s">
        <v>273</v>
      </c>
      <c r="AT8" s="305" t="s">
        <v>224</v>
      </c>
      <c r="AU8" s="305">
        <f>+AA8*AI8</f>
        <v>0.2</v>
      </c>
      <c r="AV8" s="32">
        <f>+AA8-AU8</f>
        <v>0.3</v>
      </c>
      <c r="AW8" s="710" t="str">
        <f>+IF(C8="Corrupción","Moderado",IF(AV9&lt;=25%,"Bajo",IF(AV9&lt;=50%,"Moderado",IF(AV9&lt;=75%,"Alto",IF(AV9&gt;75%,"Extremo","")))))</f>
        <v>Moderado</v>
      </c>
      <c r="AX8" s="711" t="s">
        <v>59</v>
      </c>
      <c r="AY8" s="134">
        <v>1</v>
      </c>
      <c r="AZ8" s="87" t="s">
        <v>274</v>
      </c>
      <c r="BA8" s="293" t="s">
        <v>275</v>
      </c>
      <c r="BB8" s="38">
        <v>44766</v>
      </c>
      <c r="BC8" s="36">
        <v>44865</v>
      </c>
      <c r="BD8" s="35" t="s">
        <v>276</v>
      </c>
      <c r="BE8" s="78">
        <v>44620</v>
      </c>
      <c r="BF8" s="79" t="s">
        <v>277</v>
      </c>
      <c r="BG8" s="34">
        <v>44681</v>
      </c>
      <c r="BH8" s="79" t="s">
        <v>277</v>
      </c>
      <c r="BI8" s="79" t="s">
        <v>278</v>
      </c>
      <c r="BJ8" s="34">
        <v>44742</v>
      </c>
      <c r="BK8" s="79" t="s">
        <v>277</v>
      </c>
      <c r="BL8" s="79" t="s">
        <v>278</v>
      </c>
      <c r="BM8" s="34">
        <v>44804</v>
      </c>
      <c r="BN8" s="79" t="s">
        <v>277</v>
      </c>
      <c r="BO8" s="79" t="s">
        <v>278</v>
      </c>
      <c r="BP8" s="34">
        <v>44865</v>
      </c>
      <c r="BQ8" s="79" t="s">
        <v>277</v>
      </c>
      <c r="BR8" s="79" t="s">
        <v>278</v>
      </c>
      <c r="BS8" s="34">
        <v>44926</v>
      </c>
      <c r="BT8" s="92"/>
      <c r="BU8" s="135"/>
    </row>
    <row r="9" spans="1:16382" s="2" customFormat="1" ht="220.8" x14ac:dyDescent="0.3">
      <c r="A9" s="690"/>
      <c r="B9" s="689"/>
      <c r="C9" s="689"/>
      <c r="D9" s="689"/>
      <c r="E9" s="689"/>
      <c r="F9" s="721"/>
      <c r="G9" s="712"/>
      <c r="H9" s="722"/>
      <c r="I9" s="721"/>
      <c r="J9" s="689"/>
      <c r="K9" s="689"/>
      <c r="L9" s="713"/>
      <c r="M9" s="689"/>
      <c r="N9" s="689"/>
      <c r="O9" s="689"/>
      <c r="P9" s="689"/>
      <c r="Q9" s="689"/>
      <c r="R9" s="689"/>
      <c r="S9" s="717"/>
      <c r="T9" s="717"/>
      <c r="U9" s="717"/>
      <c r="V9" s="718"/>
      <c r="W9" s="714"/>
      <c r="X9" s="720"/>
      <c r="Y9" s="714"/>
      <c r="Z9" s="710"/>
      <c r="AA9" s="714"/>
      <c r="AB9" s="724"/>
      <c r="AC9" s="48" t="s">
        <v>279</v>
      </c>
      <c r="AD9" s="48" t="s">
        <v>280</v>
      </c>
      <c r="AE9" s="48" t="s">
        <v>57</v>
      </c>
      <c r="AF9" s="31">
        <f t="shared" si="0"/>
        <v>0.25</v>
      </c>
      <c r="AG9" s="305" t="s">
        <v>215</v>
      </c>
      <c r="AH9" s="31">
        <f t="shared" si="4"/>
        <v>0.15</v>
      </c>
      <c r="AI9" s="31">
        <f>+AH9+AF9</f>
        <v>0.4</v>
      </c>
      <c r="AJ9" s="305" t="s">
        <v>216</v>
      </c>
      <c r="AK9" s="293" t="s">
        <v>217</v>
      </c>
      <c r="AL9" s="48" t="s">
        <v>270</v>
      </c>
      <c r="AM9" s="293" t="s">
        <v>24</v>
      </c>
      <c r="AN9" s="305" t="s">
        <v>271</v>
      </c>
      <c r="AO9" s="305" t="s">
        <v>25</v>
      </c>
      <c r="AP9" s="305" t="s">
        <v>50</v>
      </c>
      <c r="AQ9" s="305" t="s">
        <v>281</v>
      </c>
      <c r="AR9" s="305" t="s">
        <v>222</v>
      </c>
      <c r="AS9" s="305" t="s">
        <v>282</v>
      </c>
      <c r="AT9" s="305" t="s">
        <v>224</v>
      </c>
      <c r="AU9" s="305">
        <f>+AV8*AI9</f>
        <v>0.12</v>
      </c>
      <c r="AV9" s="32">
        <f>+AV8-AU9</f>
        <v>0.18</v>
      </c>
      <c r="AW9" s="710"/>
      <c r="AX9" s="711"/>
      <c r="AY9" s="140">
        <v>2</v>
      </c>
      <c r="AZ9" s="88" t="s">
        <v>283</v>
      </c>
      <c r="BA9" s="293" t="s">
        <v>284</v>
      </c>
      <c r="BB9" s="38">
        <v>44774</v>
      </c>
      <c r="BC9" s="38">
        <v>44864</v>
      </c>
      <c r="BD9" s="296" t="s">
        <v>285</v>
      </c>
      <c r="BE9" s="78">
        <v>44620</v>
      </c>
      <c r="BF9" s="79"/>
      <c r="BG9" s="34">
        <v>44681</v>
      </c>
      <c r="BH9" s="79" t="s">
        <v>286</v>
      </c>
      <c r="BI9" s="79" t="s">
        <v>286</v>
      </c>
      <c r="BJ9" s="34">
        <v>44742</v>
      </c>
      <c r="BK9" s="79" t="s">
        <v>286</v>
      </c>
      <c r="BL9" s="92" t="s">
        <v>287</v>
      </c>
      <c r="BM9" s="34">
        <v>44804</v>
      </c>
      <c r="BN9" s="79" t="s">
        <v>286</v>
      </c>
      <c r="BO9" s="92" t="s">
        <v>287</v>
      </c>
      <c r="BP9" s="34">
        <v>44865</v>
      </c>
      <c r="BQ9" s="92" t="s">
        <v>288</v>
      </c>
      <c r="BR9" s="92" t="s">
        <v>287</v>
      </c>
      <c r="BS9" s="34">
        <v>44926</v>
      </c>
      <c r="BT9" s="92"/>
      <c r="BU9" s="135"/>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row>
    <row r="10" spans="1:16382" s="2" customFormat="1" ht="276.60000000000002" thickBot="1" x14ac:dyDescent="0.35">
      <c r="A10" s="318" t="s">
        <v>217</v>
      </c>
      <c r="B10" s="283" t="s">
        <v>112</v>
      </c>
      <c r="C10" s="283" t="s">
        <v>58</v>
      </c>
      <c r="D10" s="283" t="s">
        <v>79</v>
      </c>
      <c r="E10" s="283" t="s">
        <v>80</v>
      </c>
      <c r="F10" s="319" t="s">
        <v>289</v>
      </c>
      <c r="G10" s="283" t="s">
        <v>290</v>
      </c>
      <c r="H10" s="197" t="s">
        <v>291</v>
      </c>
      <c r="I10" s="319" t="s">
        <v>292</v>
      </c>
      <c r="J10" s="283" t="s">
        <v>33</v>
      </c>
      <c r="K10" s="283">
        <v>0</v>
      </c>
      <c r="L10" s="286">
        <f>IF(J10="Diaria",+(K10/360),IF(J10="Mensual",+(K10/12),IF(J10="Bimestral",+(K10/6),IF(J10="Trimestral",+(K10/4),IF(J10="Semestral",+(K10/2),IF(J10="Anual",+(K10/1),""))))))</f>
        <v>0</v>
      </c>
      <c r="M10" s="283" t="s">
        <v>30</v>
      </c>
      <c r="N10" s="283">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283" t="s">
        <v>48</v>
      </c>
      <c r="P10" s="283">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283" t="s">
        <v>73</v>
      </c>
      <c r="R10" s="283">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279" t="s">
        <v>72</v>
      </c>
      <c r="T10" s="279" t="s">
        <v>61</v>
      </c>
      <c r="U10" s="279">
        <f>+MAX(N10,P10,R10)</f>
        <v>0.4</v>
      </c>
      <c r="V10" s="317" t="str">
        <f>IF(L10&lt;=20%,"Muy baja",IF(L10&lt;=40%,"Baja",IF(L10&lt;=60%,"Media",IF(L10&lt;=80%,"Alta",IF(L10&lt;=100%,"Muy alta",IF(L10&gt;=100%,"Muy alta",""))))))</f>
        <v>Muy baja</v>
      </c>
      <c r="W10" s="272">
        <f>+IFERROR(VLOOKUP(V10,[1]Fórmula!$F$1:$G$6,2,FALSE),"")</f>
        <v>0.2</v>
      </c>
      <c r="X10" s="281" t="s">
        <v>56</v>
      </c>
      <c r="Y10" s="272">
        <f>+IFERROR(VLOOKUP(X10,[1]Fórmula!$H$1:$I$6,2,FALSE),"")</f>
        <v>0.6</v>
      </c>
      <c r="Z10" s="276" t="s">
        <v>56</v>
      </c>
      <c r="AA10" s="272">
        <f>IF(Z10="Bajo",25%,IF(Z10="Moderado",50%,IF(Z10="Alto",75%,IF(Z10="Extremo",100%,""))))</f>
        <v>0.5</v>
      </c>
      <c r="AB10" s="552" t="s">
        <v>293</v>
      </c>
      <c r="AC10" s="198" t="s">
        <v>294</v>
      </c>
      <c r="AD10" s="168"/>
      <c r="AE10" s="28" t="s">
        <v>57</v>
      </c>
      <c r="AF10" s="37">
        <f t="shared" si="0"/>
        <v>0.25</v>
      </c>
      <c r="AG10" s="319" t="s">
        <v>215</v>
      </c>
      <c r="AH10" s="37">
        <f t="shared" si="4"/>
        <v>0.15</v>
      </c>
      <c r="AI10" s="37">
        <f t="shared" ref="AI10" si="5">+AH10+AF10</f>
        <v>0.4</v>
      </c>
      <c r="AJ10" s="319" t="s">
        <v>216</v>
      </c>
      <c r="AK10" s="283" t="s">
        <v>217</v>
      </c>
      <c r="AL10" s="41" t="s">
        <v>295</v>
      </c>
      <c r="AM10" s="283" t="s">
        <v>41</v>
      </c>
      <c r="AN10" s="319"/>
      <c r="AO10" s="319" t="s">
        <v>25</v>
      </c>
      <c r="AP10" s="319" t="s">
        <v>66</v>
      </c>
      <c r="AQ10" s="319" t="s">
        <v>296</v>
      </c>
      <c r="AR10" s="319" t="s">
        <v>222</v>
      </c>
      <c r="AS10" s="319" t="s">
        <v>297</v>
      </c>
      <c r="AT10" s="319" t="s">
        <v>224</v>
      </c>
      <c r="AU10" s="319">
        <f>+AA10*AI10</f>
        <v>0.2</v>
      </c>
      <c r="AV10" s="366">
        <f>+AA10-AU10</f>
        <v>0.3</v>
      </c>
      <c r="AW10" s="276" t="str">
        <f>+IF(C10="Corrupción","Moderado",IF(AV10&lt;=25%,"Bajo",IF(AV10&lt;=50%,"Moderado",IF(AV10&lt;=75%,"Alto",IF(AV10&gt;75%,"Extremo","")))))</f>
        <v>Moderado</v>
      </c>
      <c r="AX10" s="316" t="s">
        <v>59</v>
      </c>
      <c r="AY10" s="136">
        <v>1</v>
      </c>
      <c r="AZ10" s="199" t="s">
        <v>298</v>
      </c>
      <c r="BA10" s="94" t="s">
        <v>275</v>
      </c>
      <c r="BB10" s="14">
        <v>44876</v>
      </c>
      <c r="BC10" s="14">
        <v>44926</v>
      </c>
      <c r="BD10" s="200" t="s">
        <v>299</v>
      </c>
      <c r="BE10" s="114">
        <v>44620</v>
      </c>
      <c r="BF10" s="115" t="s">
        <v>300</v>
      </c>
      <c r="BG10" s="116">
        <v>44681</v>
      </c>
      <c r="BH10" s="115" t="s">
        <v>301</v>
      </c>
      <c r="BI10" s="147" t="s">
        <v>302</v>
      </c>
      <c r="BJ10" s="116">
        <v>44742</v>
      </c>
      <c r="BK10" s="115" t="s">
        <v>303</v>
      </c>
      <c r="BL10" s="115" t="s">
        <v>304</v>
      </c>
      <c r="BM10" s="116">
        <v>44804</v>
      </c>
      <c r="BN10" s="115" t="s">
        <v>305</v>
      </c>
      <c r="BO10" s="195" t="s">
        <v>304</v>
      </c>
      <c r="BP10" s="116">
        <v>44865</v>
      </c>
      <c r="BQ10" s="115"/>
      <c r="BR10" s="115"/>
      <c r="BS10" s="116">
        <v>44926</v>
      </c>
      <c r="BT10" s="115"/>
      <c r="BU10" s="137"/>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row>
    <row r="11" spans="1:16382" s="2" customFormat="1" ht="409.6" x14ac:dyDescent="0.3">
      <c r="A11" s="303" t="s">
        <v>51</v>
      </c>
      <c r="B11" s="293" t="s">
        <v>102</v>
      </c>
      <c r="C11" s="293" t="s">
        <v>58</v>
      </c>
      <c r="D11" s="293" t="s">
        <v>79</v>
      </c>
      <c r="E11" s="293" t="s">
        <v>36</v>
      </c>
      <c r="F11" s="306" t="s">
        <v>306</v>
      </c>
      <c r="G11" s="294" t="s">
        <v>307</v>
      </c>
      <c r="H11" s="294" t="s">
        <v>308</v>
      </c>
      <c r="I11" s="306" t="s">
        <v>309</v>
      </c>
      <c r="J11" s="293" t="s">
        <v>33</v>
      </c>
      <c r="K11" s="293">
        <v>0</v>
      </c>
      <c r="L11" s="301">
        <v>0</v>
      </c>
      <c r="M11" s="293" t="s">
        <v>73</v>
      </c>
      <c r="N11" s="293">
        <v>0</v>
      </c>
      <c r="O11" s="293" t="s">
        <v>31</v>
      </c>
      <c r="P11" s="293">
        <v>0.2</v>
      </c>
      <c r="Q11" s="293" t="s">
        <v>73</v>
      </c>
      <c r="R11" s="293">
        <v>0</v>
      </c>
      <c r="S11" s="288" t="s">
        <v>73</v>
      </c>
      <c r="T11" s="288" t="s">
        <v>61</v>
      </c>
      <c r="U11" s="48" t="s">
        <v>310</v>
      </c>
      <c r="V11" s="48" t="s">
        <v>311</v>
      </c>
      <c r="W11" s="48" t="s">
        <v>57</v>
      </c>
      <c r="X11" s="31">
        <v>0.25</v>
      </c>
      <c r="Y11" s="305" t="s">
        <v>215</v>
      </c>
      <c r="Z11" s="31">
        <v>0.15</v>
      </c>
      <c r="AA11" s="31">
        <v>0.4</v>
      </c>
      <c r="AB11" s="305" t="s">
        <v>216</v>
      </c>
      <c r="AC11" s="293" t="s">
        <v>51</v>
      </c>
      <c r="AD11" s="48"/>
      <c r="AE11" s="293" t="s">
        <v>41</v>
      </c>
      <c r="AF11" s="48"/>
      <c r="AG11" s="134">
        <v>1</v>
      </c>
      <c r="AH11" s="89" t="s">
        <v>312</v>
      </c>
      <c r="AI11" s="295">
        <v>44805</v>
      </c>
      <c r="AJ11" s="295">
        <v>44925</v>
      </c>
      <c r="AK11" s="47"/>
      <c r="AL11" s="78">
        <v>44620</v>
      </c>
      <c r="AM11" s="79"/>
      <c r="AN11" s="34" t="s">
        <v>313</v>
      </c>
      <c r="AO11" s="79" t="s">
        <v>314</v>
      </c>
      <c r="AP11" s="79"/>
      <c r="AQ11" s="34">
        <v>44742</v>
      </c>
      <c r="AR11" s="95" t="s">
        <v>315</v>
      </c>
      <c r="AS11" s="186" t="s">
        <v>316</v>
      </c>
      <c r="AT11" s="34">
        <v>44804</v>
      </c>
      <c r="AU11" s="95" t="s">
        <v>315</v>
      </c>
      <c r="AV11" s="185" t="s">
        <v>316</v>
      </c>
      <c r="AW11" s="34">
        <v>44865</v>
      </c>
      <c r="AX11" s="95" t="s">
        <v>315</v>
      </c>
      <c r="AY11" s="185" t="s">
        <v>316</v>
      </c>
      <c r="AZ11" s="34">
        <v>44926</v>
      </c>
      <c r="BA11" s="34"/>
      <c r="BB11" s="135"/>
      <c r="BC11" s="3"/>
      <c r="BE11" s="1"/>
      <c r="BF11" s="1"/>
      <c r="BG11" s="1"/>
      <c r="BH11" s="1"/>
      <c r="BI11" s="1"/>
      <c r="BJ11" s="1"/>
      <c r="BK11" s="69"/>
      <c r="BL11" s="69"/>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row>
    <row r="12" spans="1:16382" s="2" customFormat="1" ht="388.8" x14ac:dyDescent="0.3">
      <c r="A12" s="690" t="s">
        <v>51</v>
      </c>
      <c r="B12" s="689" t="s">
        <v>102</v>
      </c>
      <c r="C12" s="689" t="s">
        <v>58</v>
      </c>
      <c r="D12" s="689" t="s">
        <v>79</v>
      </c>
      <c r="E12" s="689" t="s">
        <v>36</v>
      </c>
      <c r="F12" s="723" t="s">
        <v>317</v>
      </c>
      <c r="G12" s="712" t="s">
        <v>318</v>
      </c>
      <c r="H12" s="712" t="s">
        <v>319</v>
      </c>
      <c r="I12" s="723" t="s">
        <v>320</v>
      </c>
      <c r="J12" s="689" t="s">
        <v>66</v>
      </c>
      <c r="K12" s="689">
        <v>0</v>
      </c>
      <c r="L12" s="713">
        <v>0</v>
      </c>
      <c r="M12" s="689" t="s">
        <v>30</v>
      </c>
      <c r="N12" s="689">
        <v>0.2</v>
      </c>
      <c r="O12" s="689" t="s">
        <v>48</v>
      </c>
      <c r="P12" s="689">
        <v>0.4</v>
      </c>
      <c r="Q12" s="689" t="s">
        <v>73</v>
      </c>
      <c r="R12" s="689">
        <v>0</v>
      </c>
      <c r="S12" s="717" t="s">
        <v>73</v>
      </c>
      <c r="T12" s="717" t="s">
        <v>61</v>
      </c>
      <c r="U12" s="48" t="s">
        <v>321</v>
      </c>
      <c r="V12" s="48" t="s">
        <v>322</v>
      </c>
      <c r="W12" s="48" t="s">
        <v>57</v>
      </c>
      <c r="X12" s="31">
        <v>0.25</v>
      </c>
      <c r="Y12" s="305" t="s">
        <v>215</v>
      </c>
      <c r="Z12" s="31">
        <v>0.15</v>
      </c>
      <c r="AA12" s="31">
        <v>0.4</v>
      </c>
      <c r="AB12" s="305" t="s">
        <v>216</v>
      </c>
      <c r="AC12" s="293" t="s">
        <v>217</v>
      </c>
      <c r="AD12" s="48">
        <v>0</v>
      </c>
      <c r="AE12" s="293" t="s">
        <v>24</v>
      </c>
      <c r="AF12" s="48" t="s">
        <v>323</v>
      </c>
      <c r="AG12" s="134">
        <v>1</v>
      </c>
      <c r="AH12" s="89"/>
      <c r="AI12" s="295">
        <v>44562</v>
      </c>
      <c r="AJ12" s="295">
        <v>44925</v>
      </c>
      <c r="AK12" s="47" t="s">
        <v>299</v>
      </c>
      <c r="AL12" s="78">
        <v>44620</v>
      </c>
      <c r="AM12" s="79" t="s">
        <v>324</v>
      </c>
      <c r="AN12" s="34" t="s">
        <v>313</v>
      </c>
      <c r="AO12" s="79" t="s">
        <v>314</v>
      </c>
      <c r="AP12" s="79"/>
      <c r="AQ12" s="34">
        <v>44742</v>
      </c>
      <c r="AR12" s="188" t="s">
        <v>325</v>
      </c>
      <c r="AS12" s="189" t="s">
        <v>326</v>
      </c>
      <c r="AT12" s="179">
        <v>44804</v>
      </c>
      <c r="AU12" s="324" t="s">
        <v>325</v>
      </c>
      <c r="AV12" s="178" t="s">
        <v>326</v>
      </c>
      <c r="AW12" s="34">
        <v>44865</v>
      </c>
      <c r="AX12" s="324" t="s">
        <v>325</v>
      </c>
      <c r="AY12" s="178" t="s">
        <v>326</v>
      </c>
      <c r="AZ12" s="34">
        <v>44926</v>
      </c>
      <c r="BA12" s="34"/>
      <c r="BB12" s="135"/>
      <c r="BC12" s="3"/>
      <c r="BE12" s="1"/>
      <c r="BF12" s="1"/>
      <c r="BG12" s="1"/>
      <c r="BH12" s="1"/>
      <c r="BI12" s="1"/>
      <c r="BJ12" s="1"/>
      <c r="BK12" s="69"/>
      <c r="BL12" s="69"/>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row>
    <row r="13" spans="1:16382" s="2" customFormat="1" ht="409.6" thickBot="1" x14ac:dyDescent="0.35">
      <c r="A13" s="690"/>
      <c r="B13" s="689"/>
      <c r="C13" s="689"/>
      <c r="D13" s="689"/>
      <c r="E13" s="689"/>
      <c r="F13" s="723"/>
      <c r="G13" s="712"/>
      <c r="H13" s="712"/>
      <c r="I13" s="723"/>
      <c r="J13" s="689"/>
      <c r="K13" s="689"/>
      <c r="L13" s="713"/>
      <c r="M13" s="689"/>
      <c r="N13" s="689"/>
      <c r="O13" s="689"/>
      <c r="P13" s="689"/>
      <c r="Q13" s="689"/>
      <c r="R13" s="689"/>
      <c r="S13" s="717"/>
      <c r="T13" s="717"/>
      <c r="U13" s="28" t="s">
        <v>327</v>
      </c>
      <c r="V13" s="28" t="s">
        <v>328</v>
      </c>
      <c r="W13" s="28" t="s">
        <v>57</v>
      </c>
      <c r="X13" s="37">
        <v>0.25</v>
      </c>
      <c r="Y13" s="319" t="s">
        <v>215</v>
      </c>
      <c r="Z13" s="37">
        <v>0.15</v>
      </c>
      <c r="AA13" s="37">
        <v>0.4</v>
      </c>
      <c r="AB13" s="319" t="s">
        <v>216</v>
      </c>
      <c r="AC13" s="283" t="s">
        <v>217</v>
      </c>
      <c r="AD13" s="28" t="s">
        <v>329</v>
      </c>
      <c r="AE13" s="283" t="s">
        <v>41</v>
      </c>
      <c r="AF13" s="319"/>
      <c r="AG13" s="140">
        <v>2</v>
      </c>
      <c r="AH13" s="48"/>
      <c r="AI13" s="295">
        <v>44562</v>
      </c>
      <c r="AJ13" s="295">
        <v>44925</v>
      </c>
      <c r="AK13" s="305" t="s">
        <v>330</v>
      </c>
      <c r="AL13" s="78">
        <v>44620</v>
      </c>
      <c r="AM13" s="79" t="s">
        <v>304</v>
      </c>
      <c r="AN13" s="34">
        <v>44681</v>
      </c>
      <c r="AO13" s="79" t="s">
        <v>331</v>
      </c>
      <c r="AP13" s="79" t="s">
        <v>332</v>
      </c>
      <c r="AQ13" s="180">
        <v>44742</v>
      </c>
      <c r="AR13" s="192" t="s">
        <v>333</v>
      </c>
      <c r="AS13" s="193" t="s">
        <v>334</v>
      </c>
      <c r="AT13" s="163">
        <v>44804</v>
      </c>
      <c r="AU13" s="178" t="s">
        <v>333</v>
      </c>
      <c r="AV13" s="187" t="s">
        <v>334</v>
      </c>
      <c r="AW13" s="179">
        <v>44865</v>
      </c>
      <c r="AX13" s="177" t="s">
        <v>333</v>
      </c>
      <c r="AY13" s="187" t="s">
        <v>334</v>
      </c>
      <c r="AZ13" s="34">
        <v>44926</v>
      </c>
      <c r="BA13" s="34"/>
      <c r="BB13" s="135"/>
      <c r="BC13" s="3"/>
      <c r="BE13" s="1"/>
      <c r="BF13" s="1"/>
      <c r="BG13" s="1"/>
      <c r="BH13" s="1"/>
      <c r="BI13" s="1"/>
      <c r="BJ13" s="1"/>
      <c r="BK13" s="69"/>
      <c r="BL13" s="69"/>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row>
    <row r="14" spans="1:16382" s="2" customFormat="1" ht="409.6" x14ac:dyDescent="0.3">
      <c r="A14" s="303" t="s">
        <v>51</v>
      </c>
      <c r="B14" s="293" t="s">
        <v>102</v>
      </c>
      <c r="C14" s="293" t="s">
        <v>58</v>
      </c>
      <c r="D14" s="293" t="s">
        <v>79</v>
      </c>
      <c r="E14" s="293" t="s">
        <v>36</v>
      </c>
      <c r="F14" s="306" t="s">
        <v>335</v>
      </c>
      <c r="G14" s="294" t="s">
        <v>336</v>
      </c>
      <c r="H14" s="294" t="s">
        <v>337</v>
      </c>
      <c r="I14" s="306" t="s">
        <v>338</v>
      </c>
      <c r="J14" s="293" t="s">
        <v>33</v>
      </c>
      <c r="K14" s="293">
        <v>0</v>
      </c>
      <c r="L14" s="301">
        <v>0</v>
      </c>
      <c r="M14" s="293" t="s">
        <v>73</v>
      </c>
      <c r="N14" s="293">
        <v>0</v>
      </c>
      <c r="O14" s="293" t="s">
        <v>31</v>
      </c>
      <c r="P14" s="293">
        <v>0.2</v>
      </c>
      <c r="Q14" s="293" t="s">
        <v>73</v>
      </c>
      <c r="R14" s="293">
        <v>0</v>
      </c>
      <c r="S14" s="288" t="s">
        <v>73</v>
      </c>
      <c r="T14" s="288" t="s">
        <v>61</v>
      </c>
      <c r="U14" s="48" t="s">
        <v>339</v>
      </c>
      <c r="V14" s="48" t="s">
        <v>340</v>
      </c>
      <c r="W14" s="48" t="s">
        <v>57</v>
      </c>
      <c r="X14" s="31">
        <v>0.25</v>
      </c>
      <c r="Y14" s="305" t="s">
        <v>215</v>
      </c>
      <c r="Z14" s="31">
        <v>0.15</v>
      </c>
      <c r="AA14" s="31">
        <v>0.4</v>
      </c>
      <c r="AB14" s="305" t="s">
        <v>216</v>
      </c>
      <c r="AC14" s="293" t="s">
        <v>51</v>
      </c>
      <c r="AD14" s="48"/>
      <c r="AE14" s="293" t="s">
        <v>41</v>
      </c>
      <c r="AF14" s="48"/>
      <c r="AG14" s="134">
        <v>1</v>
      </c>
      <c r="AH14" s="89" t="s">
        <v>341</v>
      </c>
      <c r="AI14" s="295">
        <v>44805</v>
      </c>
      <c r="AJ14" s="295">
        <v>44925</v>
      </c>
      <c r="AK14" s="47"/>
      <c r="AL14" s="78">
        <v>44620</v>
      </c>
      <c r="AM14" s="79"/>
      <c r="AN14" s="34" t="s">
        <v>313</v>
      </c>
      <c r="AO14" s="79" t="s">
        <v>314</v>
      </c>
      <c r="AP14" s="79"/>
      <c r="AQ14" s="180">
        <v>44742</v>
      </c>
      <c r="AR14" s="190" t="s">
        <v>342</v>
      </c>
      <c r="AS14" s="164" t="s">
        <v>343</v>
      </c>
      <c r="AT14" s="164">
        <v>44804</v>
      </c>
      <c r="AU14" s="191" t="s">
        <v>342</v>
      </c>
      <c r="AV14" s="194" t="s">
        <v>343</v>
      </c>
      <c r="AW14" s="179">
        <v>44865</v>
      </c>
      <c r="AX14" s="191" t="s">
        <v>342</v>
      </c>
      <c r="AY14" s="194" t="s">
        <v>343</v>
      </c>
      <c r="AZ14" s="34">
        <v>44926</v>
      </c>
      <c r="BA14" s="34"/>
      <c r="BB14" s="135"/>
      <c r="BC14" s="3"/>
      <c r="BE14" s="1"/>
      <c r="BF14" s="1"/>
      <c r="BG14" s="1"/>
      <c r="BH14" s="1"/>
      <c r="BI14" s="1"/>
      <c r="BJ14" s="1"/>
      <c r="BK14" s="69"/>
      <c r="BL14" s="69"/>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pans="1:16382" s="2" customFormat="1" ht="115.2" x14ac:dyDescent="0.3">
      <c r="A15" s="690" t="s">
        <v>51</v>
      </c>
      <c r="B15" s="689" t="s">
        <v>106</v>
      </c>
      <c r="C15" s="689" t="s">
        <v>58</v>
      </c>
      <c r="D15" s="689" t="s">
        <v>79</v>
      </c>
      <c r="E15" s="689" t="s">
        <v>80</v>
      </c>
      <c r="F15" s="721" t="s">
        <v>344</v>
      </c>
      <c r="G15" s="712" t="s">
        <v>345</v>
      </c>
      <c r="H15" s="689" t="s">
        <v>346</v>
      </c>
      <c r="I15" s="721" t="s">
        <v>347</v>
      </c>
      <c r="J15" s="689" t="s">
        <v>50</v>
      </c>
      <c r="K15" s="689">
        <v>0</v>
      </c>
      <c r="L15" s="713">
        <f>IF(J15="Diaria",+(K15/360),IF(J15="Semanal",+(K15/52),IF(J15="Mensual",+(K15/12),IF(J15="Bimestral",+(K15/6),IF(J15="Trimestral",+(K15/4),IF(J15="Semestral",+(K15/2),IF(J15="Anual",+(K15/1),"")))))))</f>
        <v>0</v>
      </c>
      <c r="M15" s="689" t="s">
        <v>47</v>
      </c>
      <c r="N15" s="689">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0.4</v>
      </c>
      <c r="O15" s="689" t="s">
        <v>48</v>
      </c>
      <c r="P15" s="689">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689" t="s">
        <v>73</v>
      </c>
      <c r="R15" s="689">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717" t="s">
        <v>60</v>
      </c>
      <c r="T15" s="717" t="s">
        <v>28</v>
      </c>
      <c r="U15" s="717">
        <f>+MAX(N15,P15,R15)</f>
        <v>0.4</v>
      </c>
      <c r="V15" s="718" t="str">
        <f>IF(L15&lt;=20%,"Muy baja",IF(L15&lt;=40%,"Baja",IF(L15&lt;=60%,"Media",IF(L15&lt;=80%,"Alta",IF(L15&lt;=100%,"Muy alta",IF(L15&gt;=100%,"Muy alta",""))))))</f>
        <v>Muy baja</v>
      </c>
      <c r="W15" s="725">
        <f>+IFERROR(VLOOKUP(V15,Fórmula!$F$1:$G$6,2,FALSE),"")</f>
        <v>0.2</v>
      </c>
      <c r="X15" s="720" t="s">
        <v>56</v>
      </c>
      <c r="Y15" s="726">
        <f>+IFERROR(VLOOKUP(X15,Fórmula!$H$1:$I$6,2,FALSE),"")</f>
        <v>0.6</v>
      </c>
      <c r="Z15" s="710" t="str">
        <f>+IFERROR(VLOOKUP(V15&amp;X15,Fórmula!$C$2:$D$26,2,FALSE),"")</f>
        <v>Moderado</v>
      </c>
      <c r="AA15" s="714">
        <f>IF(Z15="Bajo",25%,IF(Z15="Moderado",50%,IF(Z15="Alto",75%,IF(Z15="Extremo",100%,""))))</f>
        <v>0.5</v>
      </c>
      <c r="AB15" s="724" t="s">
        <v>348</v>
      </c>
      <c r="AC15" s="48" t="s">
        <v>349</v>
      </c>
      <c r="AD15" s="48" t="s">
        <v>350</v>
      </c>
      <c r="AE15" s="48" t="s">
        <v>57</v>
      </c>
      <c r="AF15" s="31">
        <f t="shared" ref="AF15:AF29" si="6">IF(AE15="Preventivo",25%,IF(AE15="Detectivo",15%,IF(AE15="Correctivo",10%,"")))</f>
        <v>0.25</v>
      </c>
      <c r="AG15" s="305" t="s">
        <v>215</v>
      </c>
      <c r="AH15" s="31">
        <f t="shared" ref="AH15:AH17" si="7">IF(AG15="Manual",15%,IF(AG15="Automático",25%,""))</f>
        <v>0.15</v>
      </c>
      <c r="AI15" s="31">
        <f t="shared" ref="AI15:AI29" si="8">+AH15+AF15</f>
        <v>0.4</v>
      </c>
      <c r="AJ15" s="305" t="s">
        <v>216</v>
      </c>
      <c r="AK15" s="293" t="s">
        <v>217</v>
      </c>
      <c r="AL15" s="48" t="s">
        <v>351</v>
      </c>
      <c r="AM15" s="293" t="s">
        <v>24</v>
      </c>
      <c r="AN15" s="305" t="s">
        <v>352</v>
      </c>
      <c r="AO15" s="305" t="s">
        <v>25</v>
      </c>
      <c r="AP15" s="305" t="s">
        <v>353</v>
      </c>
      <c r="AQ15" s="305" t="s">
        <v>354</v>
      </c>
      <c r="AR15" s="305" t="s">
        <v>222</v>
      </c>
      <c r="AS15" s="305" t="s">
        <v>355</v>
      </c>
      <c r="AT15" s="305" t="s">
        <v>224</v>
      </c>
      <c r="AU15" s="305">
        <f>+AA15*AI15</f>
        <v>0.2</v>
      </c>
      <c r="AV15" s="32">
        <f>+AA15-AU15</f>
        <v>0.3</v>
      </c>
      <c r="AW15" s="710" t="str">
        <f>+IF(C15="Corrupción","Moderado",IF(AV17&lt;=25%,"Bajo",IF(AV17&lt;=50%,"Moderado",IF(AV17&lt;=75%,"Alto",IF(AV17&gt;75%,"Extremo","")))))</f>
        <v>Moderado</v>
      </c>
      <c r="AX15" s="711" t="s">
        <v>59</v>
      </c>
      <c r="AY15" s="134">
        <v>1</v>
      </c>
      <c r="AZ15" s="40" t="s">
        <v>356</v>
      </c>
      <c r="BA15" s="293" t="s">
        <v>357</v>
      </c>
      <c r="BB15" s="38">
        <v>44562</v>
      </c>
      <c r="BC15" s="38">
        <v>44926</v>
      </c>
      <c r="BD15" s="296" t="s">
        <v>358</v>
      </c>
      <c r="BE15" s="78">
        <v>44620</v>
      </c>
      <c r="BF15" s="79" t="s">
        <v>359</v>
      </c>
      <c r="BG15" s="34">
        <v>44681</v>
      </c>
      <c r="BH15" s="79" t="s">
        <v>360</v>
      </c>
      <c r="BI15" s="111" t="s">
        <v>361</v>
      </c>
      <c r="BJ15" s="34">
        <v>44742</v>
      </c>
      <c r="BK15" s="324" t="s">
        <v>362</v>
      </c>
      <c r="BL15" s="174" t="s">
        <v>363</v>
      </c>
      <c r="BM15" s="34">
        <v>44804</v>
      </c>
      <c r="BN15" s="95" t="s">
        <v>364</v>
      </c>
      <c r="BO15" s="111" t="s">
        <v>365</v>
      </c>
      <c r="BP15" s="34">
        <v>44865</v>
      </c>
      <c r="BQ15" s="95"/>
      <c r="BR15" s="111"/>
      <c r="BS15" s="34">
        <v>44926</v>
      </c>
      <c r="BT15" s="79"/>
      <c r="BU15" s="135"/>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row>
    <row r="16" spans="1:16382" s="2" customFormat="1" ht="259.2" x14ac:dyDescent="0.3">
      <c r="A16" s="690"/>
      <c r="B16" s="689"/>
      <c r="C16" s="689"/>
      <c r="D16" s="689"/>
      <c r="E16" s="689"/>
      <c r="F16" s="721"/>
      <c r="G16" s="712"/>
      <c r="H16" s="689"/>
      <c r="I16" s="721"/>
      <c r="J16" s="689"/>
      <c r="K16" s="689"/>
      <c r="L16" s="713"/>
      <c r="M16" s="689"/>
      <c r="N16" s="689"/>
      <c r="O16" s="689"/>
      <c r="P16" s="689"/>
      <c r="Q16" s="689"/>
      <c r="R16" s="689"/>
      <c r="S16" s="717"/>
      <c r="T16" s="717"/>
      <c r="U16" s="717"/>
      <c r="V16" s="718"/>
      <c r="W16" s="725"/>
      <c r="X16" s="720"/>
      <c r="Y16" s="726"/>
      <c r="Z16" s="710"/>
      <c r="AA16" s="714"/>
      <c r="AB16" s="724"/>
      <c r="AC16" s="48" t="s">
        <v>366</v>
      </c>
      <c r="AD16" s="48" t="s">
        <v>367</v>
      </c>
      <c r="AE16" s="48" t="s">
        <v>57</v>
      </c>
      <c r="AF16" s="31">
        <f t="shared" si="6"/>
        <v>0.25</v>
      </c>
      <c r="AG16" s="305" t="s">
        <v>215</v>
      </c>
      <c r="AH16" s="31">
        <f t="shared" si="7"/>
        <v>0.15</v>
      </c>
      <c r="AI16" s="31">
        <f t="shared" si="8"/>
        <v>0.4</v>
      </c>
      <c r="AJ16" s="305" t="s">
        <v>216</v>
      </c>
      <c r="AK16" s="293" t="s">
        <v>217</v>
      </c>
      <c r="AL16" s="48" t="s">
        <v>351</v>
      </c>
      <c r="AM16" s="293" t="s">
        <v>24</v>
      </c>
      <c r="AN16" s="305" t="s">
        <v>368</v>
      </c>
      <c r="AO16" s="305" t="s">
        <v>25</v>
      </c>
      <c r="AP16" s="305" t="s">
        <v>353</v>
      </c>
      <c r="AQ16" s="305" t="s">
        <v>369</v>
      </c>
      <c r="AR16" s="305" t="s">
        <v>222</v>
      </c>
      <c r="AS16" s="305" t="s">
        <v>370</v>
      </c>
      <c r="AT16" s="305" t="s">
        <v>224</v>
      </c>
      <c r="AU16" s="305">
        <f>+AV15*AI16</f>
        <v>0.12</v>
      </c>
      <c r="AV16" s="32">
        <f>+AV15-AU16</f>
        <v>0.18</v>
      </c>
      <c r="AW16" s="710"/>
      <c r="AX16" s="711"/>
      <c r="AY16" s="140">
        <v>2</v>
      </c>
      <c r="AZ16" s="33" t="s">
        <v>371</v>
      </c>
      <c r="BA16" s="296" t="s">
        <v>372</v>
      </c>
      <c r="BB16" s="38">
        <v>44562</v>
      </c>
      <c r="BC16" s="38">
        <v>44772</v>
      </c>
      <c r="BD16" s="296" t="s">
        <v>373</v>
      </c>
      <c r="BE16" s="78">
        <v>44620</v>
      </c>
      <c r="BF16" s="79" t="s">
        <v>374</v>
      </c>
      <c r="BG16" s="34">
        <v>44681</v>
      </c>
      <c r="BH16" s="361" t="s">
        <v>375</v>
      </c>
      <c r="BI16" s="111" t="s">
        <v>361</v>
      </c>
      <c r="BJ16" s="34">
        <v>44742</v>
      </c>
      <c r="BK16" s="175" t="s">
        <v>376</v>
      </c>
      <c r="BL16" s="176" t="s">
        <v>377</v>
      </c>
      <c r="BM16" s="34">
        <v>44804</v>
      </c>
      <c r="BN16" s="169" t="s">
        <v>378</v>
      </c>
      <c r="BO16" s="111" t="s">
        <v>379</v>
      </c>
      <c r="BP16" s="34">
        <v>44865</v>
      </c>
      <c r="BQ16" s="169"/>
      <c r="BR16" s="196"/>
      <c r="BS16" s="34">
        <v>44926</v>
      </c>
      <c r="BT16" s="85"/>
      <c r="BU16" s="135"/>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pans="1:73" s="2" customFormat="1" ht="409.6" x14ac:dyDescent="0.3">
      <c r="A17" s="690"/>
      <c r="B17" s="689"/>
      <c r="C17" s="689"/>
      <c r="D17" s="689"/>
      <c r="E17" s="689"/>
      <c r="F17" s="721"/>
      <c r="G17" s="712"/>
      <c r="H17" s="689"/>
      <c r="I17" s="721"/>
      <c r="J17" s="689"/>
      <c r="K17" s="689"/>
      <c r="L17" s="713"/>
      <c r="M17" s="689"/>
      <c r="N17" s="689"/>
      <c r="O17" s="689"/>
      <c r="P17" s="689"/>
      <c r="Q17" s="689"/>
      <c r="R17" s="689"/>
      <c r="S17" s="717"/>
      <c r="T17" s="717"/>
      <c r="U17" s="717"/>
      <c r="V17" s="718"/>
      <c r="W17" s="725"/>
      <c r="X17" s="720"/>
      <c r="Y17" s="726"/>
      <c r="Z17" s="710"/>
      <c r="AA17" s="714"/>
      <c r="AB17" s="724"/>
      <c r="AC17" s="48" t="s">
        <v>380</v>
      </c>
      <c r="AD17" s="48" t="s">
        <v>381</v>
      </c>
      <c r="AE17" s="48" t="s">
        <v>57</v>
      </c>
      <c r="AF17" s="31">
        <f t="shared" si="6"/>
        <v>0.25</v>
      </c>
      <c r="AG17" s="305" t="s">
        <v>215</v>
      </c>
      <c r="AH17" s="31">
        <f t="shared" si="7"/>
        <v>0.15</v>
      </c>
      <c r="AI17" s="31">
        <f t="shared" si="8"/>
        <v>0.4</v>
      </c>
      <c r="AJ17" s="48">
        <f>+AJ14</f>
        <v>44925</v>
      </c>
      <c r="AK17" s="293">
        <f>+AK14</f>
        <v>0</v>
      </c>
      <c r="AL17" s="48" t="s">
        <v>382</v>
      </c>
      <c r="AM17" s="293" t="s">
        <v>24</v>
      </c>
      <c r="AN17" s="305" t="s">
        <v>368</v>
      </c>
      <c r="AO17" s="305" t="s">
        <v>25</v>
      </c>
      <c r="AP17" s="305" t="s">
        <v>66</v>
      </c>
      <c r="AQ17" s="305" t="s">
        <v>383</v>
      </c>
      <c r="AR17" s="48" t="str">
        <f>+AR14</f>
        <v>El responsable de expedir un certificado de experiencia e idoneidad, verifica y valida los certificados de estudios y diplomas presentados y demas informacion que se deba tener en cuenta para realizar dichos certificados,  para trabajadores oficiales y publicos se tiene en cuenta los manuales de funciones y en el caso de contratistas se tiene en cuenta la experiencia relacionada con el objeto del contrato.</v>
      </c>
      <c r="AS17" s="305" t="s">
        <v>370</v>
      </c>
      <c r="AT17" s="48">
        <f>+AT14</f>
        <v>44804</v>
      </c>
      <c r="AU17" s="305">
        <f>+AV16*AI17</f>
        <v>7.1999999999999995E-2</v>
      </c>
      <c r="AV17" s="32">
        <f>+AV16-AU17</f>
        <v>0.108</v>
      </c>
      <c r="AW17" s="710"/>
      <c r="AX17" s="711"/>
      <c r="AY17" s="140">
        <v>3</v>
      </c>
      <c r="AZ17" s="33" t="s">
        <v>384</v>
      </c>
      <c r="BA17" s="296" t="s">
        <v>385</v>
      </c>
      <c r="BB17" s="38">
        <v>44562</v>
      </c>
      <c r="BC17" s="38">
        <v>44926</v>
      </c>
      <c r="BD17" s="296" t="s">
        <v>386</v>
      </c>
      <c r="BE17" s="78">
        <v>44620</v>
      </c>
      <c r="BF17" s="79" t="s">
        <v>387</v>
      </c>
      <c r="BG17" s="34">
        <v>44681</v>
      </c>
      <c r="BH17" s="79" t="s">
        <v>388</v>
      </c>
      <c r="BI17" s="111" t="s">
        <v>361</v>
      </c>
      <c r="BJ17" s="34">
        <v>44742</v>
      </c>
      <c r="BK17" s="175" t="s">
        <v>389</v>
      </c>
      <c r="BL17" s="176" t="s">
        <v>390</v>
      </c>
      <c r="BM17" s="34">
        <v>44804</v>
      </c>
      <c r="BN17" s="169" t="s">
        <v>391</v>
      </c>
      <c r="BO17" s="160" t="s">
        <v>392</v>
      </c>
      <c r="BP17" s="34">
        <v>44865</v>
      </c>
      <c r="BQ17" s="169"/>
      <c r="BR17" s="181"/>
      <c r="BS17" s="34">
        <v>44926</v>
      </c>
      <c r="BT17" s="34"/>
      <c r="BU17" s="135"/>
    </row>
    <row r="18" spans="1:73" s="2" customFormat="1" ht="317.39999999999998" x14ac:dyDescent="0.3">
      <c r="A18" s="690" t="s">
        <v>51</v>
      </c>
      <c r="B18" s="689" t="s">
        <v>94</v>
      </c>
      <c r="C18" s="689" t="s">
        <v>58</v>
      </c>
      <c r="D18" s="689" t="s">
        <v>79</v>
      </c>
      <c r="E18" s="689" t="s">
        <v>80</v>
      </c>
      <c r="F18" s="723" t="s">
        <v>393</v>
      </c>
      <c r="G18" s="712" t="s">
        <v>394</v>
      </c>
      <c r="H18" s="689" t="s">
        <v>395</v>
      </c>
      <c r="I18" s="723" t="s">
        <v>396</v>
      </c>
      <c r="J18" s="689" t="s">
        <v>89</v>
      </c>
      <c r="K18" s="689">
        <v>0</v>
      </c>
      <c r="L18" s="713">
        <f>IF(J18="Diaria",+(K18/360),IF(J18="Mensual",+(K18/12),IF(J18="Bimestral",+(K18/6),IF(J18="Trimestral",+(K18/4),IF(J18="Semestral",+(K18/2),IF(J18="Anual",+(K18/1),""))))))</f>
        <v>0</v>
      </c>
      <c r="M18" s="689" t="s">
        <v>30</v>
      </c>
      <c r="N18" s="689">
        <f>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0.2</v>
      </c>
      <c r="O18" s="689" t="s">
        <v>73</v>
      </c>
      <c r="P18" s="689">
        <f>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0</v>
      </c>
      <c r="Q18" s="689" t="s">
        <v>73</v>
      </c>
      <c r="R18" s="689">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717" t="s">
        <v>93</v>
      </c>
      <c r="T18" s="717" t="s">
        <v>45</v>
      </c>
      <c r="U18" s="717">
        <f>+MAX(N18,P18,R18)</f>
        <v>0.2</v>
      </c>
      <c r="V18" s="718" t="str">
        <f>IF(L18&lt;=20%,"Muy baja",IF(L18&lt;=40%,"Baja",IF(L18&lt;=60%,"Media",IF(L18&lt;=80%,"Alta",IF(L18&lt;=100%,"Muy alta",IF(L18&gt;=100%,"Muy alta",""))))))</f>
        <v>Muy baja</v>
      </c>
      <c r="W18" s="725">
        <f>+IFERROR(VLOOKUP(V18,Fórmula!$F$1:$G$6,2,FALSE),"")</f>
        <v>0.2</v>
      </c>
      <c r="X18" s="720" t="s">
        <v>56</v>
      </c>
      <c r="Y18" s="714">
        <f>+IFERROR(VLOOKUP(X18,Fórmula!$H$1:$I$6,2,FALSE),"")</f>
        <v>0.6</v>
      </c>
      <c r="Z18" s="710" t="s">
        <v>56</v>
      </c>
      <c r="AA18" s="714">
        <f>IF(Z18="Bajo",25%,IF(Z18="Moderado",50%,IF(Z18="Alto",75%,IF(Z18="Extremo",100%,""))))</f>
        <v>0.5</v>
      </c>
      <c r="AB18" s="724" t="s">
        <v>397</v>
      </c>
      <c r="AC18" s="332" t="s">
        <v>398</v>
      </c>
      <c r="AD18" s="39" t="s">
        <v>399</v>
      </c>
      <c r="AE18" s="48" t="s">
        <v>57</v>
      </c>
      <c r="AF18" s="31">
        <f t="shared" si="6"/>
        <v>0.25</v>
      </c>
      <c r="AG18" s="305" t="s">
        <v>215</v>
      </c>
      <c r="AH18" s="31">
        <f>IF(AG18="Manual",15%,IF(AG18="Automático",25%,""))</f>
        <v>0.15</v>
      </c>
      <c r="AI18" s="31">
        <f t="shared" si="8"/>
        <v>0.4</v>
      </c>
      <c r="AJ18" s="305" t="s">
        <v>216</v>
      </c>
      <c r="AK18" s="293" t="s">
        <v>217</v>
      </c>
      <c r="AL18" s="48" t="s">
        <v>400</v>
      </c>
      <c r="AM18" s="293" t="s">
        <v>24</v>
      </c>
      <c r="AN18" s="305" t="s">
        <v>401</v>
      </c>
      <c r="AO18" s="305" t="s">
        <v>25</v>
      </c>
      <c r="AP18" s="305" t="s">
        <v>89</v>
      </c>
      <c r="AQ18" s="305" t="s">
        <v>402</v>
      </c>
      <c r="AR18" s="305" t="s">
        <v>222</v>
      </c>
      <c r="AS18" s="305" t="s">
        <v>403</v>
      </c>
      <c r="AT18" s="305" t="s">
        <v>224</v>
      </c>
      <c r="AU18" s="305">
        <f>+AI18*AA18</f>
        <v>0.2</v>
      </c>
      <c r="AV18" s="32">
        <f>+AA18-AU18</f>
        <v>0.3</v>
      </c>
      <c r="AW18" s="710" t="str">
        <f>+IF(C18="Corrupción","Moderado",IF(AV22&lt;=25%,"Bajo",IF(AV22&lt;=50%,"Moderado",IF(AV22&lt;=75%,"Alto",IF(AV22&gt;75%,"Extremo","")))))</f>
        <v>Moderado</v>
      </c>
      <c r="AX18" s="711" t="s">
        <v>59</v>
      </c>
      <c r="AY18" s="134">
        <v>1</v>
      </c>
      <c r="AZ18" s="46" t="s">
        <v>404</v>
      </c>
      <c r="BA18" s="294" t="s">
        <v>405</v>
      </c>
      <c r="BB18" s="295">
        <v>44805</v>
      </c>
      <c r="BC18" s="295">
        <v>44926</v>
      </c>
      <c r="BD18" s="306" t="s">
        <v>406</v>
      </c>
      <c r="BE18" s="78">
        <v>44620</v>
      </c>
      <c r="BF18" s="79"/>
      <c r="BG18" s="34">
        <v>44681</v>
      </c>
      <c r="BH18" s="79"/>
      <c r="BI18" s="79"/>
      <c r="BJ18" s="34">
        <v>44742</v>
      </c>
      <c r="BK18" s="92"/>
      <c r="BL18" s="92"/>
      <c r="BM18" s="34">
        <v>44804</v>
      </c>
      <c r="BN18" s="154" t="s">
        <v>407</v>
      </c>
      <c r="BO18" s="92"/>
      <c r="BP18" s="34">
        <v>44865</v>
      </c>
      <c r="BQ18" s="92"/>
      <c r="BR18" s="92"/>
      <c r="BS18" s="34">
        <v>44926</v>
      </c>
      <c r="BT18" s="92"/>
      <c r="BU18" s="135"/>
    </row>
    <row r="19" spans="1:73" s="2" customFormat="1" ht="409.6" x14ac:dyDescent="0.3">
      <c r="A19" s="690"/>
      <c r="B19" s="689"/>
      <c r="C19" s="689"/>
      <c r="D19" s="689"/>
      <c r="E19" s="689"/>
      <c r="F19" s="723"/>
      <c r="G19" s="712"/>
      <c r="H19" s="689"/>
      <c r="I19" s="723"/>
      <c r="J19" s="689"/>
      <c r="K19" s="689"/>
      <c r="L19" s="713"/>
      <c r="M19" s="689"/>
      <c r="N19" s="689"/>
      <c r="O19" s="689"/>
      <c r="P19" s="689"/>
      <c r="Q19" s="689"/>
      <c r="R19" s="689"/>
      <c r="S19" s="717"/>
      <c r="T19" s="717"/>
      <c r="U19" s="717"/>
      <c r="V19" s="718"/>
      <c r="W19" s="725"/>
      <c r="X19" s="720"/>
      <c r="Y19" s="714"/>
      <c r="Z19" s="710"/>
      <c r="AA19" s="714"/>
      <c r="AB19" s="724"/>
      <c r="AC19" s="331" t="s">
        <v>408</v>
      </c>
      <c r="AD19" s="39" t="s">
        <v>409</v>
      </c>
      <c r="AE19" s="48" t="s">
        <v>57</v>
      </c>
      <c r="AF19" s="31">
        <f t="shared" si="6"/>
        <v>0.25</v>
      </c>
      <c r="AG19" s="305" t="s">
        <v>215</v>
      </c>
      <c r="AH19" s="31">
        <f>IF(AG19="Manual",15%,IF(AG19="Automático",25%,""))</f>
        <v>0.15</v>
      </c>
      <c r="AI19" s="31">
        <f t="shared" si="8"/>
        <v>0.4</v>
      </c>
      <c r="AJ19" s="305" t="s">
        <v>216</v>
      </c>
      <c r="AK19" s="293" t="s">
        <v>217</v>
      </c>
      <c r="AL19" s="48" t="s">
        <v>410</v>
      </c>
      <c r="AM19" s="293" t="s">
        <v>24</v>
      </c>
      <c r="AN19" s="305" t="s">
        <v>411</v>
      </c>
      <c r="AO19" s="305" t="s">
        <v>25</v>
      </c>
      <c r="AP19" s="305" t="s">
        <v>99</v>
      </c>
      <c r="AQ19" s="305" t="s">
        <v>412</v>
      </c>
      <c r="AR19" s="305" t="s">
        <v>222</v>
      </c>
      <c r="AS19" s="305" t="s">
        <v>413</v>
      </c>
      <c r="AT19" s="305" t="s">
        <v>224</v>
      </c>
      <c r="AU19" s="305">
        <f>+AV18*AI19</f>
        <v>0.12</v>
      </c>
      <c r="AV19" s="32">
        <f>+AV18-AU19</f>
        <v>0.18</v>
      </c>
      <c r="AW19" s="710"/>
      <c r="AX19" s="711"/>
      <c r="AY19" s="140">
        <v>2</v>
      </c>
      <c r="AZ19" s="46" t="s">
        <v>414</v>
      </c>
      <c r="BA19" s="294" t="s">
        <v>415</v>
      </c>
      <c r="BB19" s="295">
        <v>44805</v>
      </c>
      <c r="BC19" s="295">
        <v>44926</v>
      </c>
      <c r="BD19" s="306" t="s">
        <v>416</v>
      </c>
      <c r="BE19" s="78">
        <v>44620</v>
      </c>
      <c r="BF19" s="79"/>
      <c r="BG19" s="34">
        <v>44681</v>
      </c>
      <c r="BH19" s="79"/>
      <c r="BI19" s="79"/>
      <c r="BJ19" s="34">
        <v>44742</v>
      </c>
      <c r="BK19" s="92"/>
      <c r="BL19" s="92"/>
      <c r="BM19" s="34">
        <v>44804</v>
      </c>
      <c r="BN19" s="92"/>
      <c r="BO19" s="92"/>
      <c r="BP19" s="34">
        <v>44865</v>
      </c>
      <c r="BQ19" s="92"/>
      <c r="BR19" s="92"/>
      <c r="BS19" s="34">
        <v>44926</v>
      </c>
      <c r="BT19" s="92"/>
      <c r="BU19" s="135"/>
    </row>
    <row r="20" spans="1:73" s="2" customFormat="1" ht="262.2" x14ac:dyDescent="0.3">
      <c r="A20" s="690"/>
      <c r="B20" s="689"/>
      <c r="C20" s="689"/>
      <c r="D20" s="689"/>
      <c r="E20" s="689"/>
      <c r="F20" s="723"/>
      <c r="G20" s="712"/>
      <c r="H20" s="689"/>
      <c r="I20" s="723"/>
      <c r="J20" s="689"/>
      <c r="K20" s="689"/>
      <c r="L20" s="713"/>
      <c r="M20" s="689"/>
      <c r="N20" s="689"/>
      <c r="O20" s="689"/>
      <c r="P20" s="689"/>
      <c r="Q20" s="689"/>
      <c r="R20" s="689"/>
      <c r="S20" s="717"/>
      <c r="T20" s="717"/>
      <c r="U20" s="717"/>
      <c r="V20" s="718"/>
      <c r="W20" s="725"/>
      <c r="X20" s="720"/>
      <c r="Y20" s="714"/>
      <c r="Z20" s="710"/>
      <c r="AA20" s="714"/>
      <c r="AB20" s="724"/>
      <c r="AC20" s="331" t="s">
        <v>417</v>
      </c>
      <c r="AD20" s="39" t="s">
        <v>418</v>
      </c>
      <c r="AE20" s="48" t="s">
        <v>57</v>
      </c>
      <c r="AF20" s="31">
        <f t="shared" si="6"/>
        <v>0.25</v>
      </c>
      <c r="AG20" s="305" t="s">
        <v>215</v>
      </c>
      <c r="AH20" s="31">
        <f>IF(AG20="Manual",15%,IF(AG20="Automático",25%,""))</f>
        <v>0.15</v>
      </c>
      <c r="AI20" s="31">
        <f t="shared" si="8"/>
        <v>0.4</v>
      </c>
      <c r="AJ20" s="305" t="s">
        <v>216</v>
      </c>
      <c r="AK20" s="293" t="s">
        <v>217</v>
      </c>
      <c r="AL20" s="48" t="s">
        <v>419</v>
      </c>
      <c r="AM20" s="293" t="s">
        <v>24</v>
      </c>
      <c r="AN20" s="305" t="s">
        <v>420</v>
      </c>
      <c r="AO20" s="305" t="s">
        <v>42</v>
      </c>
      <c r="AP20" s="305" t="s">
        <v>421</v>
      </c>
      <c r="AQ20" s="305" t="s">
        <v>422</v>
      </c>
      <c r="AR20" s="305" t="s">
        <v>222</v>
      </c>
      <c r="AS20" s="305" t="s">
        <v>413</v>
      </c>
      <c r="AT20" s="305" t="s">
        <v>224</v>
      </c>
      <c r="AU20" s="305">
        <f>+AV19*AI20</f>
        <v>7.1999999999999995E-2</v>
      </c>
      <c r="AV20" s="32">
        <f>+AV19-AU20</f>
        <v>0.108</v>
      </c>
      <c r="AW20" s="710"/>
      <c r="AX20" s="711"/>
      <c r="AY20" s="140">
        <v>3</v>
      </c>
      <c r="AZ20" s="33"/>
      <c r="BA20" s="305" t="s">
        <v>413</v>
      </c>
      <c r="BB20" s="295">
        <v>44562</v>
      </c>
      <c r="BC20" s="295">
        <v>44926</v>
      </c>
      <c r="BD20" s="296"/>
      <c r="BE20" s="78">
        <v>44620</v>
      </c>
      <c r="BF20" s="79"/>
      <c r="BG20" s="34">
        <v>44681</v>
      </c>
      <c r="BH20" s="80"/>
      <c r="BI20" s="80"/>
      <c r="BJ20" s="34">
        <v>44742</v>
      </c>
      <c r="BK20" s="80"/>
      <c r="BL20" s="80"/>
      <c r="BM20" s="34">
        <v>44804</v>
      </c>
      <c r="BN20" s="80"/>
      <c r="BO20" s="80"/>
      <c r="BP20" s="34">
        <v>44865</v>
      </c>
      <c r="BQ20" s="80"/>
      <c r="BR20" s="80"/>
      <c r="BS20" s="34">
        <v>44926</v>
      </c>
      <c r="BT20" s="80"/>
      <c r="BU20" s="135"/>
    </row>
    <row r="21" spans="1:73" s="2" customFormat="1" ht="409.6" x14ac:dyDescent="0.3">
      <c r="A21" s="690"/>
      <c r="B21" s="689"/>
      <c r="C21" s="689"/>
      <c r="D21" s="689"/>
      <c r="E21" s="689"/>
      <c r="F21" s="723"/>
      <c r="G21" s="712"/>
      <c r="H21" s="689"/>
      <c r="I21" s="723"/>
      <c r="J21" s="689"/>
      <c r="K21" s="689"/>
      <c r="L21" s="713"/>
      <c r="M21" s="689"/>
      <c r="N21" s="689"/>
      <c r="O21" s="689"/>
      <c r="P21" s="689"/>
      <c r="Q21" s="689"/>
      <c r="R21" s="689"/>
      <c r="S21" s="717"/>
      <c r="T21" s="717"/>
      <c r="U21" s="717"/>
      <c r="V21" s="718"/>
      <c r="W21" s="725"/>
      <c r="X21" s="720"/>
      <c r="Y21" s="714"/>
      <c r="Z21" s="710"/>
      <c r="AA21" s="714"/>
      <c r="AB21" s="724"/>
      <c r="AC21" s="331" t="s">
        <v>423</v>
      </c>
      <c r="AD21" s="48" t="s">
        <v>424</v>
      </c>
      <c r="AE21" s="48" t="s">
        <v>57</v>
      </c>
      <c r="AF21" s="31">
        <f t="shared" si="6"/>
        <v>0.25</v>
      </c>
      <c r="AG21" s="305" t="s">
        <v>215</v>
      </c>
      <c r="AH21" s="31">
        <f>IF(AG21="Manual",15%,IF(AG21="Automático",25%,""))</f>
        <v>0.15</v>
      </c>
      <c r="AI21" s="31">
        <f t="shared" si="8"/>
        <v>0.4</v>
      </c>
      <c r="AJ21" s="305" t="s">
        <v>216</v>
      </c>
      <c r="AK21" s="293" t="s">
        <v>217</v>
      </c>
      <c r="AL21" s="48" t="s">
        <v>425</v>
      </c>
      <c r="AM21" s="293" t="s">
        <v>24</v>
      </c>
      <c r="AN21" s="305" t="s">
        <v>426</v>
      </c>
      <c r="AO21" s="305" t="s">
        <v>25</v>
      </c>
      <c r="AP21" s="305" t="s">
        <v>427</v>
      </c>
      <c r="AQ21" s="305" t="s">
        <v>428</v>
      </c>
      <c r="AR21" s="305" t="s">
        <v>222</v>
      </c>
      <c r="AS21" s="305" t="s">
        <v>429</v>
      </c>
      <c r="AT21" s="305" t="s">
        <v>224</v>
      </c>
      <c r="AU21" s="305">
        <f>+AV20*AI21</f>
        <v>4.3200000000000002E-2</v>
      </c>
      <c r="AV21" s="32">
        <f>+AV20-AU21</f>
        <v>6.4799999999999996E-2</v>
      </c>
      <c r="AW21" s="710"/>
      <c r="AX21" s="711"/>
      <c r="AY21" s="140">
        <v>4</v>
      </c>
      <c r="AZ21" s="33"/>
      <c r="BA21" s="305" t="s">
        <v>429</v>
      </c>
      <c r="BB21" s="295">
        <v>44562</v>
      </c>
      <c r="BC21" s="295">
        <v>44926</v>
      </c>
      <c r="BD21" s="296"/>
      <c r="BE21" s="78">
        <v>44620</v>
      </c>
      <c r="BF21" s="79"/>
      <c r="BG21" s="34">
        <v>44681</v>
      </c>
      <c r="BH21" s="79"/>
      <c r="BI21" s="79"/>
      <c r="BJ21" s="34">
        <v>44742</v>
      </c>
      <c r="BK21" s="79"/>
      <c r="BL21" s="79"/>
      <c r="BM21" s="34">
        <v>44804</v>
      </c>
      <c r="BN21" s="79"/>
      <c r="BO21" s="79"/>
      <c r="BP21" s="34">
        <v>44865</v>
      </c>
      <c r="BQ21" s="79"/>
      <c r="BR21" s="79"/>
      <c r="BS21" s="34">
        <v>44926</v>
      </c>
      <c r="BT21" s="79"/>
      <c r="BU21" s="135"/>
    </row>
    <row r="22" spans="1:73" s="2" customFormat="1" ht="289.8" x14ac:dyDescent="0.3">
      <c r="A22" s="690"/>
      <c r="B22" s="689"/>
      <c r="C22" s="689"/>
      <c r="D22" s="689"/>
      <c r="E22" s="689"/>
      <c r="F22" s="723"/>
      <c r="G22" s="712"/>
      <c r="H22" s="689"/>
      <c r="I22" s="723"/>
      <c r="J22" s="689"/>
      <c r="K22" s="689"/>
      <c r="L22" s="713"/>
      <c r="M22" s="689"/>
      <c r="N22" s="689"/>
      <c r="O22" s="689"/>
      <c r="P22" s="689"/>
      <c r="Q22" s="689"/>
      <c r="R22" s="689"/>
      <c r="S22" s="717"/>
      <c r="T22" s="717"/>
      <c r="U22" s="717"/>
      <c r="V22" s="718"/>
      <c r="W22" s="725"/>
      <c r="X22" s="720"/>
      <c r="Y22" s="714"/>
      <c r="Z22" s="710"/>
      <c r="AA22" s="714"/>
      <c r="AB22" s="724"/>
      <c r="AC22" s="331" t="s">
        <v>430</v>
      </c>
      <c r="AD22" s="48" t="s">
        <v>431</v>
      </c>
      <c r="AE22" s="48" t="s">
        <v>57</v>
      </c>
      <c r="AF22" s="31">
        <f t="shared" si="6"/>
        <v>0.25</v>
      </c>
      <c r="AG22" s="305" t="s">
        <v>215</v>
      </c>
      <c r="AH22" s="31">
        <f>IF(AG22="Manual",15%,IF(AG22="Automático",25%,""))</f>
        <v>0.15</v>
      </c>
      <c r="AI22" s="31">
        <f t="shared" si="8"/>
        <v>0.4</v>
      </c>
      <c r="AJ22" s="305" t="s">
        <v>216</v>
      </c>
      <c r="AK22" s="293" t="s">
        <v>217</v>
      </c>
      <c r="AL22" s="48" t="s">
        <v>432</v>
      </c>
      <c r="AM22" s="293" t="s">
        <v>24</v>
      </c>
      <c r="AN22" s="305" t="s">
        <v>401</v>
      </c>
      <c r="AO22" s="305" t="s">
        <v>25</v>
      </c>
      <c r="AP22" s="305" t="s">
        <v>99</v>
      </c>
      <c r="AQ22" s="305" t="s">
        <v>433</v>
      </c>
      <c r="AR22" s="305" t="s">
        <v>434</v>
      </c>
      <c r="AS22" s="305" t="s">
        <v>415</v>
      </c>
      <c r="AT22" s="305" t="s">
        <v>224</v>
      </c>
      <c r="AU22" s="305">
        <f>+AV21*AI22</f>
        <v>2.5919999999999999E-2</v>
      </c>
      <c r="AV22" s="32">
        <f>+AV21-AU22</f>
        <v>3.8879999999999998E-2</v>
      </c>
      <c r="AW22" s="710"/>
      <c r="AX22" s="711"/>
      <c r="AY22" s="140">
        <v>5</v>
      </c>
      <c r="AZ22" s="33"/>
      <c r="BA22" s="305" t="s">
        <v>415</v>
      </c>
      <c r="BB22" s="295">
        <v>44562</v>
      </c>
      <c r="BC22" s="295">
        <v>44926</v>
      </c>
      <c r="BD22" s="296"/>
      <c r="BE22" s="78">
        <v>44620</v>
      </c>
      <c r="BF22" s="79"/>
      <c r="BG22" s="34">
        <v>44681</v>
      </c>
      <c r="BH22" s="85"/>
      <c r="BI22" s="85"/>
      <c r="BJ22" s="34">
        <v>44742</v>
      </c>
      <c r="BK22" s="85"/>
      <c r="BL22" s="85"/>
      <c r="BM22" s="34">
        <v>44804</v>
      </c>
      <c r="BN22" s="85"/>
      <c r="BO22" s="85"/>
      <c r="BP22" s="34">
        <v>44865</v>
      </c>
      <c r="BQ22" s="85"/>
      <c r="BR22" s="85"/>
      <c r="BS22" s="34">
        <v>44926</v>
      </c>
      <c r="BT22" s="85"/>
      <c r="BU22" s="135"/>
    </row>
    <row r="23" spans="1:73" s="2" customFormat="1" ht="386.4" x14ac:dyDescent="0.3">
      <c r="A23" s="690" t="s">
        <v>51</v>
      </c>
      <c r="B23" s="689" t="s">
        <v>94</v>
      </c>
      <c r="C23" s="689" t="s">
        <v>58</v>
      </c>
      <c r="D23" s="689" t="s">
        <v>79</v>
      </c>
      <c r="E23" s="689" t="s">
        <v>80</v>
      </c>
      <c r="F23" s="723" t="s">
        <v>435</v>
      </c>
      <c r="G23" s="712" t="s">
        <v>436</v>
      </c>
      <c r="H23" s="689" t="s">
        <v>437</v>
      </c>
      <c r="I23" s="723" t="s">
        <v>438</v>
      </c>
      <c r="J23" s="689" t="s">
        <v>66</v>
      </c>
      <c r="K23" s="689">
        <v>2</v>
      </c>
      <c r="L23" s="713">
        <f>IF(J23="Diaria",+(K23/360),IF(J23="Mensual",+(K23/12),IF(J23="Bimestral",+(K23/6),IF(J23="Trimestral",+(K23/4),IF(J23="Semestral",+(K23/2),IF(J23="Anual",+(K23/1),""))))))</f>
        <v>0.16666666666666666</v>
      </c>
      <c r="M23" s="689" t="s">
        <v>30</v>
      </c>
      <c r="N23" s="689">
        <f>IF(M23="Menor al 1% del patrimonio de la Lotería de Bogotá",20%,IF(M23="Entre el 1% y el 3% del patrimonio de la Lotería de Bogotá",40%,IF(M23="Entre el 3% y el 6% del patrimonio de la Lotería de Bogotá",60%,IF(M23="Entre el 6% y el 10% del patrimonio de la Lotería de Bogotá",80%,IF(M23="Mayor al 10% del patrimonio de la Lotería de Bogotá",100%,IF(M23="NA",0%,""))))))</f>
        <v>0.2</v>
      </c>
      <c r="O23" s="689" t="s">
        <v>48</v>
      </c>
      <c r="P23" s="689">
        <f>IF(O23="El riesgo afecta la imagen de algún área de la organización",20%,IF(O23="El riesgo afecta la imagen de la entidad internamente, de conocimiento general nivel interno, de junta directiva y accionistas y/o de proveedores",40%,IF(O23="El riesgo afecta la imagen de la entidad con algunos usuarios de relevancia frente al logro de los objetivos",60%,IF(O23="El riesgo afecta la imagen de la entidad con efecto publicitario sistenido a nivel de sector administrativo, nivel departamental o municipal",80%,IF(O23="El riesgo afecta la imagen de la entidad a nivel nacional, con efecto publicitario sistenido a nivel país",100%,IF(O23="NA",0%,""))))))</f>
        <v>0.4</v>
      </c>
      <c r="Q23" s="689" t="s">
        <v>73</v>
      </c>
      <c r="R23" s="689">
        <f>IF(Q23="Interrupción de la operación por menos de un día",20%,IF(Q23="Interrupción de la operación por un día completo",40%,IF(Q23="Interrupción de la operación mayor a 1 día y menor a 2 días",60%,IF(Q23="Interrupción de la operación por dos días completos",80%,IF(Q23="Interrupción de la operación por más de dos días",100%,IF(Q23="NA",0%,""))))))</f>
        <v>0</v>
      </c>
      <c r="S23" s="717" t="s">
        <v>60</v>
      </c>
      <c r="T23" s="717" t="s">
        <v>73</v>
      </c>
      <c r="U23" s="717">
        <f>+MAX(N23,P23,R23)</f>
        <v>0.4</v>
      </c>
      <c r="V23" s="718" t="str">
        <f>IF(L23&lt;=20%,"Muy baja",IF(L23&lt;=40%,"Baja",IF(L23&lt;=60%,"Media",IF(L23&lt;=80%,"Alta",IF(L23&lt;=100%,"Muy alta",IF(L23&gt;=100%,"Muy alta",""))))))</f>
        <v>Muy baja</v>
      </c>
      <c r="W23" s="714">
        <f>+IFERROR(VLOOKUP(V23,Fórmula!$F$1:$G$6,2,FALSE),"")</f>
        <v>0.2</v>
      </c>
      <c r="X23" s="720" t="s">
        <v>56</v>
      </c>
      <c r="Y23" s="714">
        <f>+IFERROR(VLOOKUP(X23,Fórmula!$H$1:$I$6,2,FALSE),"")</f>
        <v>0.6</v>
      </c>
      <c r="Z23" s="710" t="s">
        <v>56</v>
      </c>
      <c r="AA23" s="714">
        <f>IF(Z23="Bajo",25%,IF(Z23="Moderado",50%,IF(Z23="Alto",75%,IF(Z23="Extremo",100%,""))))</f>
        <v>0.5</v>
      </c>
      <c r="AB23" s="724" t="s">
        <v>439</v>
      </c>
      <c r="AC23" s="39" t="s">
        <v>440</v>
      </c>
      <c r="AD23" s="39" t="s">
        <v>441</v>
      </c>
      <c r="AE23" s="48" t="s">
        <v>57</v>
      </c>
      <c r="AF23" s="31">
        <f t="shared" si="6"/>
        <v>0.25</v>
      </c>
      <c r="AG23" s="305" t="s">
        <v>215</v>
      </c>
      <c r="AH23" s="31">
        <f t="shared" ref="AH23:AH29" si="9">IF(AG23="Manual",15%,IF(AG23="Automático",25%,""))</f>
        <v>0.15</v>
      </c>
      <c r="AI23" s="31">
        <f t="shared" si="8"/>
        <v>0.4</v>
      </c>
      <c r="AJ23" s="305" t="s">
        <v>216</v>
      </c>
      <c r="AK23" s="293" t="s">
        <v>217</v>
      </c>
      <c r="AL23" s="48" t="s">
        <v>442</v>
      </c>
      <c r="AM23" s="293" t="s">
        <v>24</v>
      </c>
      <c r="AN23" s="305" t="s">
        <v>443</v>
      </c>
      <c r="AO23" s="305" t="s">
        <v>25</v>
      </c>
      <c r="AP23" s="305" t="s">
        <v>66</v>
      </c>
      <c r="AQ23" s="305" t="s">
        <v>444</v>
      </c>
      <c r="AR23" s="305" t="s">
        <v>222</v>
      </c>
      <c r="AS23" s="305" t="s">
        <v>445</v>
      </c>
      <c r="AT23" s="305" t="s">
        <v>224</v>
      </c>
      <c r="AU23" s="305">
        <f>+AI23*AA23</f>
        <v>0.2</v>
      </c>
      <c r="AV23" s="32">
        <f>+AA23-AU23</f>
        <v>0.3</v>
      </c>
      <c r="AW23" s="710" t="str">
        <f>+IF(C23="Corrupción","Moderado",IF(AV24&lt;=25%,"Bajo",IF(AV24&lt;=50%,"Moderado",IF(AV24&lt;=75%,"Alto",IF(AV24&gt;75%,"Extremo","")))))</f>
        <v>Moderado</v>
      </c>
      <c r="AX23" s="711" t="s">
        <v>59</v>
      </c>
      <c r="AY23" s="134">
        <v>1</v>
      </c>
      <c r="AZ23" s="305" t="s">
        <v>446</v>
      </c>
      <c r="BA23" s="293" t="s">
        <v>284</v>
      </c>
      <c r="BB23" s="295">
        <v>44562</v>
      </c>
      <c r="BC23" s="295">
        <v>44926</v>
      </c>
      <c r="BD23" s="305" t="s">
        <v>447</v>
      </c>
      <c r="BE23" s="78">
        <v>44620</v>
      </c>
      <c r="BF23" s="79"/>
      <c r="BG23" s="34">
        <v>44681</v>
      </c>
      <c r="BH23" s="79"/>
      <c r="BI23" s="79"/>
      <c r="BJ23" s="34">
        <v>44742</v>
      </c>
      <c r="BK23" s="34"/>
      <c r="BL23" s="34"/>
      <c r="BM23" s="34">
        <v>44804</v>
      </c>
      <c r="BN23" s="34"/>
      <c r="BO23" s="34"/>
      <c r="BP23" s="34">
        <v>44865</v>
      </c>
      <c r="BQ23" s="34"/>
      <c r="BR23" s="34"/>
      <c r="BS23" s="34">
        <v>44926</v>
      </c>
      <c r="BT23" s="34"/>
      <c r="BU23" s="135"/>
    </row>
    <row r="24" spans="1:73" s="2" customFormat="1" ht="387" thickBot="1" x14ac:dyDescent="0.35">
      <c r="A24" s="690"/>
      <c r="B24" s="689"/>
      <c r="C24" s="689"/>
      <c r="D24" s="689"/>
      <c r="E24" s="689"/>
      <c r="F24" s="723"/>
      <c r="G24" s="712"/>
      <c r="H24" s="689"/>
      <c r="I24" s="723"/>
      <c r="J24" s="689"/>
      <c r="K24" s="689"/>
      <c r="L24" s="713"/>
      <c r="M24" s="689"/>
      <c r="N24" s="689"/>
      <c r="O24" s="689"/>
      <c r="P24" s="689"/>
      <c r="Q24" s="689"/>
      <c r="R24" s="689"/>
      <c r="S24" s="717"/>
      <c r="T24" s="717"/>
      <c r="U24" s="717"/>
      <c r="V24" s="718"/>
      <c r="W24" s="714"/>
      <c r="X24" s="720"/>
      <c r="Y24" s="714"/>
      <c r="Z24" s="710"/>
      <c r="AA24" s="714"/>
      <c r="AB24" s="724"/>
      <c r="AC24" s="39" t="s">
        <v>448</v>
      </c>
      <c r="AD24" s="39" t="s">
        <v>449</v>
      </c>
      <c r="AE24" s="48" t="s">
        <v>57</v>
      </c>
      <c r="AF24" s="31">
        <f t="shared" si="6"/>
        <v>0.25</v>
      </c>
      <c r="AG24" s="305" t="s">
        <v>215</v>
      </c>
      <c r="AH24" s="31">
        <f t="shared" si="9"/>
        <v>0.15</v>
      </c>
      <c r="AI24" s="31">
        <f t="shared" si="8"/>
        <v>0.4</v>
      </c>
      <c r="AJ24" s="305" t="s">
        <v>216</v>
      </c>
      <c r="AK24" s="293" t="s">
        <v>51</v>
      </c>
      <c r="AL24" s="48"/>
      <c r="AM24" s="293" t="s">
        <v>24</v>
      </c>
      <c r="AN24" s="305" t="s">
        <v>450</v>
      </c>
      <c r="AO24" s="305" t="s">
        <v>25</v>
      </c>
      <c r="AP24" s="305" t="s">
        <v>99</v>
      </c>
      <c r="AQ24" s="305" t="s">
        <v>451</v>
      </c>
      <c r="AR24" s="305" t="s">
        <v>222</v>
      </c>
      <c r="AS24" s="305" t="s">
        <v>284</v>
      </c>
      <c r="AT24" s="305" t="s">
        <v>224</v>
      </c>
      <c r="AU24" s="305">
        <f>+AV23*AI24</f>
        <v>0.12</v>
      </c>
      <c r="AV24" s="32">
        <f>+AV23-AU24</f>
        <v>0.18</v>
      </c>
      <c r="AW24" s="710"/>
      <c r="AX24" s="711"/>
      <c r="AY24" s="140">
        <v>2</v>
      </c>
      <c r="AZ24" s="48" t="s">
        <v>452</v>
      </c>
      <c r="BA24" s="293" t="s">
        <v>284</v>
      </c>
      <c r="BB24" s="295">
        <v>44562</v>
      </c>
      <c r="BC24" s="295">
        <v>44926</v>
      </c>
      <c r="BD24" s="305" t="s">
        <v>453</v>
      </c>
      <c r="BE24" s="78">
        <v>44620</v>
      </c>
      <c r="BF24" s="79" t="s">
        <v>454</v>
      </c>
      <c r="BG24" s="34">
        <v>44681</v>
      </c>
      <c r="BH24" s="79" t="s">
        <v>455</v>
      </c>
      <c r="BI24" s="79" t="s">
        <v>456</v>
      </c>
      <c r="BJ24" s="34" t="s">
        <v>457</v>
      </c>
      <c r="BK24" s="34"/>
      <c r="BL24" s="34"/>
      <c r="BM24" s="34">
        <v>44804</v>
      </c>
      <c r="BN24" s="165" t="s">
        <v>458</v>
      </c>
      <c r="BO24" s="166" t="s">
        <v>459</v>
      </c>
      <c r="BP24" s="34">
        <v>44865</v>
      </c>
      <c r="BQ24" s="165" t="s">
        <v>460</v>
      </c>
      <c r="BR24" s="167" t="s">
        <v>461</v>
      </c>
      <c r="BS24" s="34">
        <v>44926</v>
      </c>
      <c r="BT24" s="165" t="s">
        <v>462</v>
      </c>
      <c r="BU24" s="135"/>
    </row>
    <row r="25" spans="1:73" s="2" customFormat="1" ht="302.39999999999998" x14ac:dyDescent="0.3">
      <c r="A25" s="729" t="s">
        <v>51</v>
      </c>
      <c r="B25" s="727" t="s">
        <v>104</v>
      </c>
      <c r="C25" s="727" t="s">
        <v>58</v>
      </c>
      <c r="D25" s="727" t="s">
        <v>79</v>
      </c>
      <c r="E25" s="727" t="s">
        <v>80</v>
      </c>
      <c r="F25" s="730" t="s">
        <v>463</v>
      </c>
      <c r="G25" s="749" t="s">
        <v>464</v>
      </c>
      <c r="H25" s="727" t="s">
        <v>465</v>
      </c>
      <c r="I25" s="727" t="s">
        <v>466</v>
      </c>
      <c r="J25" s="727" t="s">
        <v>33</v>
      </c>
      <c r="K25" s="727">
        <v>72</v>
      </c>
      <c r="L25" s="728">
        <f>IF(J25="Diaria",+(K25/360),IF(J25="Mensual",+(K25/12),IF(J25="Bimestral",+(K25/6),IF(J25="Trimestral",+(K25/4),IF(J25="Semestral",+(K25/2),IF(J25="Anual",+(K25/1),""))))))</f>
        <v>0.2</v>
      </c>
      <c r="M25" s="727" t="s">
        <v>73</v>
      </c>
      <c r="N25" s="727">
        <f>IF(M25="Menor al 1% del patrimonio de la Lotería de Bogotá",20%,IF(M25="Entre el 1% y el 3% del patrimonio de la Lotería de Bogotá",40%,IF(M25="Entre el 3% y el 6% del patrimonio de la Lotería de Bogotá",60%,IF(M25="Entre el 6% y el 10% del patrimonio de la Lotería de Bogotá",80%,IF(M25="Mayor al 10% del patrimonio de la Lotería de Bogotá",100%,IF(M25="NA",0%,""))))))</f>
        <v>0</v>
      </c>
      <c r="O25" s="727" t="s">
        <v>64</v>
      </c>
      <c r="P25" s="727">
        <f>IF(O25="El riesgo afecta la imagen de algún área de la organización",20%,IF(O25="El riesgo afecta la imagen de la entidad internamente, de conocimiento general nivel interno, de junta directiva y accionistas y/o de proveedores",40%,IF(O25="El riesgo afecta la imagen de la entidad con algunos usuarios de relevancia frente al logro de los objetivos",60%,IF(O25="El riesgo afecta la imagen de la entidad con efecto publicitario sistenido a nivel de sector administrativo, nivel departamental o municipal",80%,IF(O25="El riesgo afecta la imagen de la entidad a nivel nacional, con efecto publicitario sistenido a nivel país",100%,IF(O25="NA",0%,""))))))</f>
        <v>0.6</v>
      </c>
      <c r="Q25" s="727" t="s">
        <v>73</v>
      </c>
      <c r="R25" s="727">
        <f>IF(Q25="Interrupción de la operación por menos de un día",20%,IF(Q25="Interrupción de la operación por un día completo",40%,IF(Q25="Interrupción de la operación mayor a 1 día y menor a 2 días",60%,IF(Q25="Interrupción de la operación por dos días completos",80%,IF(Q25="Interrupción de la operación por más de dos días",100%,IF(Q25="NA",0%,""))))))</f>
        <v>0</v>
      </c>
      <c r="S25" s="746" t="s">
        <v>72</v>
      </c>
      <c r="T25" s="746" t="s">
        <v>84</v>
      </c>
      <c r="U25" s="746">
        <f>+MAX(N25,P25,R25)</f>
        <v>0.6</v>
      </c>
      <c r="V25" s="747" t="str">
        <f>IF(L25&lt;=20%,"Muy baja",IF(L25&lt;=40%,"Baja",IF(L25&lt;=60%,"Media",IF(L25&lt;=80%,"Alta",IF(L25&lt;=100%,"Muy alta",IF(L25&gt;=100%,"Muy alta",""))))))</f>
        <v>Muy baja</v>
      </c>
      <c r="W25" s="735">
        <v>0.2</v>
      </c>
      <c r="X25" s="748" t="str">
        <f>IF(U25=20%,"Leve",IF(U25=40%,"Menor",IF(U25=60%,"Moderado",IF(U25=80%,"Mayor",IF(U25=100%,"Catastrófico","")))))</f>
        <v>Moderado</v>
      </c>
      <c r="Y25" s="733">
        <v>0.6</v>
      </c>
      <c r="Z25" s="734" t="s">
        <v>56</v>
      </c>
      <c r="AA25" s="735">
        <f>IF(Z25="Bajo",25%,IF(Z25="Moderado",50%,IF(Z25="Alto",75%,IF(Z25="Extremo",100%,""))))</f>
        <v>0.5</v>
      </c>
      <c r="AB25" s="736" t="s">
        <v>467</v>
      </c>
      <c r="AC25" s="48" t="s">
        <v>468</v>
      </c>
      <c r="AD25" s="48" t="s">
        <v>469</v>
      </c>
      <c r="AE25" s="48" t="s">
        <v>39</v>
      </c>
      <c r="AF25" s="31">
        <f t="shared" si="6"/>
        <v>0.15</v>
      </c>
      <c r="AG25" s="305" t="s">
        <v>215</v>
      </c>
      <c r="AH25" s="31">
        <f t="shared" si="9"/>
        <v>0.15</v>
      </c>
      <c r="AI25" s="31">
        <f t="shared" si="8"/>
        <v>0.3</v>
      </c>
      <c r="AJ25" s="305" t="s">
        <v>216</v>
      </c>
      <c r="AK25" s="293" t="s">
        <v>51</v>
      </c>
      <c r="AL25" s="48"/>
      <c r="AM25" s="293" t="s">
        <v>24</v>
      </c>
      <c r="AN25" s="305" t="s">
        <v>470</v>
      </c>
      <c r="AO25" s="305" t="s">
        <v>42</v>
      </c>
      <c r="AP25" s="305" t="s">
        <v>471</v>
      </c>
      <c r="AQ25" s="305" t="s">
        <v>472</v>
      </c>
      <c r="AR25" s="305" t="s">
        <v>222</v>
      </c>
      <c r="AS25" s="305" t="s">
        <v>473</v>
      </c>
      <c r="AT25" s="305" t="s">
        <v>224</v>
      </c>
      <c r="AU25" s="304">
        <f>+AI25*AA25</f>
        <v>0.15</v>
      </c>
      <c r="AV25" s="365">
        <f>+AA25-AU25</f>
        <v>0.35</v>
      </c>
      <c r="AW25" s="734" t="str">
        <f>+IF(C25="Corrupción","Moderado",IF(#REF!&lt;=25%,"Bajo",IF(#REF!&lt;=50%,"Moderado",IF(#REF!&lt;=75%,"Alto",IF(#REF!&gt;75%,"Extremo","")))))</f>
        <v>Moderado</v>
      </c>
      <c r="AX25" s="738" t="s">
        <v>59</v>
      </c>
      <c r="AY25" s="134">
        <v>1</v>
      </c>
      <c r="AZ25" s="33" t="s">
        <v>474</v>
      </c>
      <c r="BA25" s="296" t="s">
        <v>475</v>
      </c>
      <c r="BB25" s="295">
        <v>44562</v>
      </c>
      <c r="BC25" s="295">
        <v>44925</v>
      </c>
      <c r="BD25" s="296" t="s">
        <v>476</v>
      </c>
      <c r="BE25" s="78">
        <v>44620</v>
      </c>
      <c r="BF25" s="79" t="s">
        <v>477</v>
      </c>
      <c r="BG25" s="34">
        <v>44681</v>
      </c>
      <c r="BH25" s="79"/>
      <c r="BI25" s="79"/>
      <c r="BJ25" s="34">
        <v>44742</v>
      </c>
      <c r="BK25" s="92"/>
      <c r="BL25" s="159"/>
      <c r="BM25" s="34">
        <v>44804</v>
      </c>
      <c r="BN25" s="92" t="s">
        <v>478</v>
      </c>
      <c r="BO25" s="160" t="s">
        <v>479</v>
      </c>
      <c r="BP25" s="34">
        <v>44865</v>
      </c>
      <c r="BQ25" s="92" t="s">
        <v>478</v>
      </c>
      <c r="BR25" s="160" t="s">
        <v>480</v>
      </c>
      <c r="BS25" s="34">
        <v>44926</v>
      </c>
      <c r="BT25" s="92" t="s">
        <v>481</v>
      </c>
      <c r="BU25" s="135"/>
    </row>
    <row r="26" spans="1:73" s="2" customFormat="1" ht="317.39999999999998" x14ac:dyDescent="0.3">
      <c r="A26" s="690"/>
      <c r="B26" s="689"/>
      <c r="C26" s="689"/>
      <c r="D26" s="689"/>
      <c r="E26" s="689"/>
      <c r="F26" s="721"/>
      <c r="G26" s="712"/>
      <c r="H26" s="689"/>
      <c r="I26" s="689"/>
      <c r="J26" s="689"/>
      <c r="K26" s="689"/>
      <c r="L26" s="713"/>
      <c r="M26" s="689"/>
      <c r="N26" s="689"/>
      <c r="O26" s="689"/>
      <c r="P26" s="689"/>
      <c r="Q26" s="689"/>
      <c r="R26" s="689"/>
      <c r="S26" s="717"/>
      <c r="T26" s="717"/>
      <c r="U26" s="717"/>
      <c r="V26" s="718"/>
      <c r="W26" s="714"/>
      <c r="X26" s="720"/>
      <c r="Y26" s="726"/>
      <c r="Z26" s="710"/>
      <c r="AA26" s="714"/>
      <c r="AB26" s="737"/>
      <c r="AC26" s="48" t="s">
        <v>482</v>
      </c>
      <c r="AD26" s="48" t="s">
        <v>483</v>
      </c>
      <c r="AE26" s="48" t="s">
        <v>39</v>
      </c>
      <c r="AF26" s="31">
        <f t="shared" si="6"/>
        <v>0.15</v>
      </c>
      <c r="AG26" s="305" t="s">
        <v>215</v>
      </c>
      <c r="AH26" s="31">
        <f t="shared" si="9"/>
        <v>0.15</v>
      </c>
      <c r="AI26" s="31">
        <f t="shared" si="8"/>
        <v>0.3</v>
      </c>
      <c r="AJ26" s="305" t="s">
        <v>216</v>
      </c>
      <c r="AK26" s="293" t="s">
        <v>217</v>
      </c>
      <c r="AL26" s="48" t="s">
        <v>484</v>
      </c>
      <c r="AM26" s="293" t="s">
        <v>41</v>
      </c>
      <c r="AN26" s="305" t="s">
        <v>485</v>
      </c>
      <c r="AO26" s="305" t="s">
        <v>42</v>
      </c>
      <c r="AP26" s="305" t="s">
        <v>486</v>
      </c>
      <c r="AQ26" s="305" t="s">
        <v>472</v>
      </c>
      <c r="AR26" s="305" t="s">
        <v>222</v>
      </c>
      <c r="AS26" s="305" t="s">
        <v>473</v>
      </c>
      <c r="AT26" s="305" t="s">
        <v>224</v>
      </c>
      <c r="AU26" s="305">
        <f>+AV25*AI26</f>
        <v>0.105</v>
      </c>
      <c r="AV26" s="32">
        <f>+AV25-AU26</f>
        <v>0.245</v>
      </c>
      <c r="AW26" s="710"/>
      <c r="AX26" s="711"/>
      <c r="AY26" s="744">
        <v>2</v>
      </c>
      <c r="AZ26" s="737" t="s">
        <v>487</v>
      </c>
      <c r="BA26" s="745" t="s">
        <v>284</v>
      </c>
      <c r="BB26" s="731">
        <v>44562</v>
      </c>
      <c r="BC26" s="731">
        <v>44925</v>
      </c>
      <c r="BD26" s="732" t="s">
        <v>488</v>
      </c>
      <c r="BE26" s="78">
        <v>44620</v>
      </c>
      <c r="BF26" s="79" t="s">
        <v>489</v>
      </c>
      <c r="BG26" s="34">
        <v>44681</v>
      </c>
      <c r="BH26" s="79"/>
      <c r="BI26" s="79"/>
      <c r="BJ26" s="34">
        <v>44742</v>
      </c>
      <c r="BK26" s="138"/>
      <c r="BL26" s="92"/>
      <c r="BM26" s="34">
        <v>44804</v>
      </c>
      <c r="BN26" s="138" t="s">
        <v>490</v>
      </c>
      <c r="BO26" s="92" t="s">
        <v>304</v>
      </c>
      <c r="BP26" s="34">
        <v>44865</v>
      </c>
      <c r="BQ26" s="138" t="s">
        <v>490</v>
      </c>
      <c r="BR26" s="92" t="s">
        <v>304</v>
      </c>
      <c r="BS26" s="34">
        <v>44926</v>
      </c>
      <c r="BT26" s="92"/>
      <c r="BU26" s="135"/>
    </row>
    <row r="27" spans="1:73" s="2" customFormat="1" ht="387" thickBot="1" x14ac:dyDescent="0.35">
      <c r="A27" s="690"/>
      <c r="B27" s="689"/>
      <c r="C27" s="689"/>
      <c r="D27" s="689"/>
      <c r="E27" s="689"/>
      <c r="F27" s="721"/>
      <c r="G27" s="712"/>
      <c r="H27" s="689"/>
      <c r="I27" s="689"/>
      <c r="J27" s="689"/>
      <c r="K27" s="689"/>
      <c r="L27" s="713"/>
      <c r="M27" s="689"/>
      <c r="N27" s="689"/>
      <c r="O27" s="689"/>
      <c r="P27" s="689"/>
      <c r="Q27" s="689"/>
      <c r="R27" s="689"/>
      <c r="S27" s="717"/>
      <c r="T27" s="717"/>
      <c r="U27" s="717"/>
      <c r="V27" s="718"/>
      <c r="W27" s="714"/>
      <c r="X27" s="720"/>
      <c r="Y27" s="726"/>
      <c r="Z27" s="710"/>
      <c r="AA27" s="714"/>
      <c r="AB27" s="737"/>
      <c r="AC27" s="48" t="s">
        <v>491</v>
      </c>
      <c r="AD27" s="48" t="s">
        <v>492</v>
      </c>
      <c r="AE27" s="48" t="s">
        <v>57</v>
      </c>
      <c r="AF27" s="31">
        <f t="shared" si="6"/>
        <v>0.25</v>
      </c>
      <c r="AG27" s="305" t="s">
        <v>215</v>
      </c>
      <c r="AH27" s="31">
        <f t="shared" si="9"/>
        <v>0.15</v>
      </c>
      <c r="AI27" s="31">
        <f t="shared" si="8"/>
        <v>0.4</v>
      </c>
      <c r="AJ27" s="305" t="s">
        <v>216</v>
      </c>
      <c r="AK27" s="293" t="s">
        <v>217</v>
      </c>
      <c r="AL27" s="48" t="s">
        <v>493</v>
      </c>
      <c r="AM27" s="293" t="s">
        <v>41</v>
      </c>
      <c r="AN27" s="305" t="s">
        <v>494</v>
      </c>
      <c r="AO27" s="305" t="s">
        <v>25</v>
      </c>
      <c r="AP27" s="305" t="s">
        <v>495</v>
      </c>
      <c r="AQ27" s="305" t="s">
        <v>496</v>
      </c>
      <c r="AR27" s="305" t="s">
        <v>222</v>
      </c>
      <c r="AS27" s="305" t="s">
        <v>497</v>
      </c>
      <c r="AT27" s="305" t="s">
        <v>224</v>
      </c>
      <c r="AU27" s="305">
        <f>+AV26*AI27</f>
        <v>9.8000000000000004E-2</v>
      </c>
      <c r="AV27" s="32">
        <f>+AV26-AU27</f>
        <v>0.14699999999999999</v>
      </c>
      <c r="AW27" s="710"/>
      <c r="AX27" s="711"/>
      <c r="AY27" s="744"/>
      <c r="AZ27" s="737"/>
      <c r="BA27" s="745"/>
      <c r="BB27" s="731"/>
      <c r="BC27" s="731"/>
      <c r="BD27" s="732"/>
      <c r="BE27" s="78">
        <v>44620</v>
      </c>
      <c r="BF27" s="79" t="s">
        <v>498</v>
      </c>
      <c r="BG27" s="34">
        <v>44681</v>
      </c>
      <c r="BH27" s="80"/>
      <c r="BI27" s="80"/>
      <c r="BJ27" s="34">
        <v>44742</v>
      </c>
      <c r="BK27" s="138"/>
      <c r="BL27" s="92"/>
      <c r="BM27" s="34">
        <v>44804</v>
      </c>
      <c r="BN27" s="138" t="s">
        <v>490</v>
      </c>
      <c r="BO27" s="80"/>
      <c r="BP27" s="34">
        <v>44865</v>
      </c>
      <c r="BQ27" s="138" t="s">
        <v>490</v>
      </c>
      <c r="BR27" s="80" t="s">
        <v>304</v>
      </c>
      <c r="BS27" s="34">
        <v>44926</v>
      </c>
      <c r="BT27" s="80"/>
      <c r="BU27" s="135"/>
    </row>
    <row r="28" spans="1:73" s="2" customFormat="1" ht="165.6" x14ac:dyDescent="0.3">
      <c r="A28" s="739" t="s">
        <v>51</v>
      </c>
      <c r="B28" s="741" t="s">
        <v>108</v>
      </c>
      <c r="C28" s="741" t="s">
        <v>58</v>
      </c>
      <c r="D28" s="741" t="s">
        <v>79</v>
      </c>
      <c r="E28" s="727" t="s">
        <v>80</v>
      </c>
      <c r="F28" s="727" t="s">
        <v>499</v>
      </c>
      <c r="G28" s="727" t="s">
        <v>500</v>
      </c>
      <c r="H28" s="741" t="s">
        <v>501</v>
      </c>
      <c r="I28" s="741" t="s">
        <v>502</v>
      </c>
      <c r="J28" s="741" t="s">
        <v>99</v>
      </c>
      <c r="K28" s="741">
        <v>1</v>
      </c>
      <c r="L28" s="728">
        <f>IF(J28="Diaria",+(K28/360),IF(J28="Mensual",+(K28/12),IF(J28="Bimestral",+(K28/6),IF(J28="Trimestral",+(K28/4),IF(J28="Semestral",+(K28/2),IF(J28="Anual",+(K28/1),""))))))</f>
        <v>1</v>
      </c>
      <c r="M28" s="727" t="s">
        <v>30</v>
      </c>
      <c r="N28" s="727">
        <f>IF(M28="Menor al 1% del patrimonio de la Lotería de Bogotá",20%,IF(M28="Entre el 1% y el 3% del patrimonio de la Lotería de Bogotá",40%,IF(M28="Entre el 3% y el 6% del patrimonio de la Lotería de Bogotá",60%,IF(M28="Entre el 6% y el 10% del patrimonio de la Lotería de Bogotá",80%,IF(M28="Mayor al 10% del patrimonio de la Lotería de Bogotá",100%,IF(M28="NA",0%,""))))))</f>
        <v>0.2</v>
      </c>
      <c r="O28" s="727" t="s">
        <v>64</v>
      </c>
      <c r="P28" s="727">
        <f>IF(O28="El riesgo afecta la imagen de algún área de la organización",20%,IF(O28="El riesgo afecta la imagen de la entidad internamente, de conocimiento general nivel interno, de junta directiva y accionistas y/o de proveedores",40%,IF(O28="El riesgo afecta la imagen de la entidad con algunos usuarios de relevancia frente al logro de los objetivos",60%,IF(O28="El riesgo afecta la imagen de la entidad con efecto publicitario sistenido a nivel de sector administrativo, nivel departamental o municipal",80%,IF(O28="El riesgo afecta la imagen de la entidad a nivel nacional, con efecto publicitario sistenido a nivel país",100%,IF(O28="NA",0%,""))))))</f>
        <v>0.6</v>
      </c>
      <c r="Q28" s="741" t="s">
        <v>73</v>
      </c>
      <c r="R28" s="727">
        <f>IF(Q28="Interrupción de la operación por menos de un día",20%,IF(Q28="Interrupción de la operación por un día completo",40%,IF(Q28="Interrupción de la operación mayor a 1 día y menor a 2 días",60%,IF(Q28="Interrupción de la operación por dos días completos",80%,IF(Q28="Interrupción de la operación por más de dos días",100%,IF(Q28="NA",0%,""))))))</f>
        <v>0</v>
      </c>
      <c r="S28" s="756" t="s">
        <v>60</v>
      </c>
      <c r="T28" s="758" t="s">
        <v>28</v>
      </c>
      <c r="U28" s="746">
        <f>+MAX(N28,P28,R28)</f>
        <v>0.6</v>
      </c>
      <c r="V28" s="761" t="str">
        <f>IF(L28&lt;=20%,"Muy baja",IF(L28&lt;=40%,"Baja",IF(L28&lt;=60%,"Media",IF(L28&lt;=80%,"Alta",IF(L28&lt;=100%,"Muy alta",IF(L28&gt;=100%,"Muy alta",""))))))</f>
        <v>Muy alta</v>
      </c>
      <c r="W28" s="58"/>
      <c r="X28" s="748" t="str">
        <f>IF(U28=20%,"Leve",IF(U28=40%,"Menor",IF(U28=60%,"Moderado",IF(U28=80%,"Mayor",IF(U28=100%,"Catastrófico","")))))</f>
        <v>Moderado</v>
      </c>
      <c r="Y28" s="58"/>
      <c r="Z28" s="764" t="s">
        <v>170</v>
      </c>
      <c r="AA28" s="735">
        <f>IF(Z28="Bajo",25%,IF(Z28="Moderado",50%,IF(Z28="Alto",75%,IF(Z28="Extremo",100%,""))))</f>
        <v>0.75</v>
      </c>
      <c r="AB28" s="752"/>
      <c r="AC28" s="152" t="s">
        <v>503</v>
      </c>
      <c r="AD28" s="204" t="s">
        <v>504</v>
      </c>
      <c r="AE28" s="273" t="s">
        <v>57</v>
      </c>
      <c r="AF28" s="22">
        <f t="shared" si="6"/>
        <v>0.25</v>
      </c>
      <c r="AG28" s="58" t="s">
        <v>215</v>
      </c>
      <c r="AH28" s="22">
        <f t="shared" si="9"/>
        <v>0.15</v>
      </c>
      <c r="AI28" s="22">
        <f t="shared" si="8"/>
        <v>0.4</v>
      </c>
      <c r="AJ28" s="273" t="s">
        <v>216</v>
      </c>
      <c r="AK28" s="282" t="s">
        <v>217</v>
      </c>
      <c r="AL28" s="42" t="s">
        <v>505</v>
      </c>
      <c r="AM28" s="282" t="s">
        <v>24</v>
      </c>
      <c r="AN28" s="304" t="s">
        <v>506</v>
      </c>
      <c r="AO28" s="304" t="s">
        <v>42</v>
      </c>
      <c r="AP28" s="304" t="s">
        <v>507</v>
      </c>
      <c r="AQ28" s="304" t="s">
        <v>508</v>
      </c>
      <c r="AR28" s="304" t="s">
        <v>222</v>
      </c>
      <c r="AS28" s="304" t="s">
        <v>509</v>
      </c>
      <c r="AT28" s="273" t="s">
        <v>224</v>
      </c>
      <c r="AU28" s="273">
        <f>+AI28*AA28</f>
        <v>0.30000000000000004</v>
      </c>
      <c r="AV28" s="365">
        <f>+AA28-AU28</f>
        <v>0.44999999999999996</v>
      </c>
      <c r="AW28" s="734" t="str">
        <f>+IF(C28="Corrupción","Moderado",IF(AV29&lt;=25%,"Bajo",IF(AV29&lt;=50%,"Moderado",IF(AV29&lt;=75%,"Alto",IF(AV29&gt;75%,"Extremo","")))))</f>
        <v>Moderado</v>
      </c>
      <c r="AX28" s="738" t="s">
        <v>59</v>
      </c>
      <c r="AY28" s="149">
        <v>1</v>
      </c>
      <c r="AZ28" s="324" t="s">
        <v>510</v>
      </c>
      <c r="BA28" s="296" t="s">
        <v>509</v>
      </c>
      <c r="BB28" s="295">
        <v>44562</v>
      </c>
      <c r="BC28" s="295">
        <v>44926</v>
      </c>
      <c r="BD28" s="287" t="s">
        <v>511</v>
      </c>
      <c r="BE28" s="78">
        <v>44620</v>
      </c>
      <c r="BF28" s="79" t="s">
        <v>512</v>
      </c>
      <c r="BG28" s="92">
        <v>44681</v>
      </c>
      <c r="BH28" s="79" t="s">
        <v>513</v>
      </c>
      <c r="BI28" s="111" t="s">
        <v>514</v>
      </c>
      <c r="BJ28" s="34">
        <v>44742</v>
      </c>
      <c r="BK28" s="34"/>
      <c r="BL28" s="34"/>
      <c r="BM28" s="34">
        <v>44804</v>
      </c>
      <c r="BN28" s="79" t="s">
        <v>515</v>
      </c>
      <c r="BO28" s="34" t="s">
        <v>516</v>
      </c>
      <c r="BP28" s="34">
        <v>44865</v>
      </c>
      <c r="BQ28" s="79" t="s">
        <v>517</v>
      </c>
      <c r="BR28" s="167" t="s">
        <v>518</v>
      </c>
      <c r="BS28" s="34">
        <v>44926</v>
      </c>
      <c r="BT28" s="34"/>
      <c r="BU28" s="135"/>
    </row>
    <row r="29" spans="1:73" s="2" customFormat="1" ht="216.6" thickBot="1" x14ac:dyDescent="0.35">
      <c r="A29" s="740"/>
      <c r="B29" s="742"/>
      <c r="C29" s="742"/>
      <c r="D29" s="742"/>
      <c r="E29" s="743"/>
      <c r="F29" s="743"/>
      <c r="G29" s="743"/>
      <c r="H29" s="742"/>
      <c r="I29" s="742"/>
      <c r="J29" s="742"/>
      <c r="K29" s="742"/>
      <c r="L29" s="750"/>
      <c r="M29" s="743"/>
      <c r="N29" s="743"/>
      <c r="O29" s="743"/>
      <c r="P29" s="743"/>
      <c r="Q29" s="742"/>
      <c r="R29" s="743"/>
      <c r="S29" s="757"/>
      <c r="T29" s="759"/>
      <c r="U29" s="760"/>
      <c r="V29" s="762"/>
      <c r="W29" s="59"/>
      <c r="X29" s="763"/>
      <c r="Y29" s="59"/>
      <c r="Z29" s="765"/>
      <c r="AA29" s="751"/>
      <c r="AB29" s="753"/>
      <c r="AC29" s="153" t="s">
        <v>519</v>
      </c>
      <c r="AD29" s="153" t="s">
        <v>520</v>
      </c>
      <c r="AE29" s="274" t="s">
        <v>57</v>
      </c>
      <c r="AF29" s="37">
        <f t="shared" si="6"/>
        <v>0.25</v>
      </c>
      <c r="AG29" s="59" t="s">
        <v>215</v>
      </c>
      <c r="AH29" s="37">
        <f t="shared" si="9"/>
        <v>0.15</v>
      </c>
      <c r="AI29" s="37">
        <f t="shared" si="8"/>
        <v>0.4</v>
      </c>
      <c r="AJ29" s="274" t="s">
        <v>216</v>
      </c>
      <c r="AK29" s="283" t="s">
        <v>217</v>
      </c>
      <c r="AL29" s="274" t="s">
        <v>521</v>
      </c>
      <c r="AM29" s="283" t="s">
        <v>24</v>
      </c>
      <c r="AN29" s="274" t="s">
        <v>522</v>
      </c>
      <c r="AO29" s="319" t="s">
        <v>42</v>
      </c>
      <c r="AP29" s="319" t="s">
        <v>507</v>
      </c>
      <c r="AQ29" s="274" t="s">
        <v>523</v>
      </c>
      <c r="AR29" s="319" t="s">
        <v>222</v>
      </c>
      <c r="AS29" s="274" t="s">
        <v>524</v>
      </c>
      <c r="AT29" s="274" t="s">
        <v>224</v>
      </c>
      <c r="AU29" s="274">
        <f>+AV28*AI29</f>
        <v>0.18</v>
      </c>
      <c r="AV29" s="366">
        <f>+AV28-AU29</f>
        <v>0.26999999999999996</v>
      </c>
      <c r="AW29" s="754"/>
      <c r="AX29" s="755"/>
      <c r="AY29" s="150">
        <v>2</v>
      </c>
      <c r="AZ29" s="60" t="s">
        <v>525</v>
      </c>
      <c r="BA29" s="284" t="s">
        <v>526</v>
      </c>
      <c r="BB29" s="113">
        <v>44562</v>
      </c>
      <c r="BC29" s="113">
        <v>44926</v>
      </c>
      <c r="BD29" s="274"/>
      <c r="BE29" s="114">
        <v>44620</v>
      </c>
      <c r="BF29" s="115" t="s">
        <v>527</v>
      </c>
      <c r="BG29" s="148">
        <v>44681</v>
      </c>
      <c r="BH29" s="115" t="s">
        <v>528</v>
      </c>
      <c r="BI29" s="115" t="s">
        <v>73</v>
      </c>
      <c r="BJ29" s="116">
        <v>44742</v>
      </c>
      <c r="BK29" s="116"/>
      <c r="BL29" s="116"/>
      <c r="BM29" s="116">
        <v>44804</v>
      </c>
      <c r="BN29" s="115" t="s">
        <v>529</v>
      </c>
      <c r="BO29" s="116" t="s">
        <v>73</v>
      </c>
      <c r="BP29" s="116">
        <v>44865</v>
      </c>
      <c r="BQ29" s="115" t="s">
        <v>530</v>
      </c>
      <c r="BR29" s="116" t="s">
        <v>531</v>
      </c>
      <c r="BS29" s="116">
        <v>44926</v>
      </c>
      <c r="BT29" s="116"/>
      <c r="BU29" s="137"/>
    </row>
    <row r="30" spans="1:73" s="2" customFormat="1" ht="152.4" thickBot="1" x14ac:dyDescent="0.35">
      <c r="A30" s="318" t="s">
        <v>51</v>
      </c>
      <c r="B30" s="283" t="s">
        <v>46</v>
      </c>
      <c r="C30" s="283" t="s">
        <v>58</v>
      </c>
      <c r="D30" s="283" t="s">
        <v>79</v>
      </c>
      <c r="E30" s="283" t="s">
        <v>36</v>
      </c>
      <c r="F30" s="319" t="s">
        <v>532</v>
      </c>
      <c r="G30" s="283" t="s">
        <v>533</v>
      </c>
      <c r="H30" s="283" t="s">
        <v>534</v>
      </c>
      <c r="I30" s="319" t="s">
        <v>535</v>
      </c>
      <c r="J30" s="283" t="s">
        <v>66</v>
      </c>
      <c r="K30" s="283">
        <v>0</v>
      </c>
      <c r="L30" s="286">
        <f>IF(J30="Diaria",+(K30/360),IF(J30="Mensual",+(K30/12),IF(J30="Bimestral",+(K30/6),IF(J30="Trimestral",+(K30/4),IF(J30="Semestral",+(K30/2),IF(J30="Anual",+(K30/1),""))))))</f>
        <v>0</v>
      </c>
      <c r="M30" s="283" t="s">
        <v>73</v>
      </c>
      <c r="N30" s="283">
        <f>IF(M30="Menor al 1% del patrimonio de la Lotería de Bogotá",20%,IF(M30="Entre el 1% y el 3% del patrimonio de la Lotería de Bogotá",40%,IF(M30="Entre el 3% y el 6% del patrimonio de la Lotería de Bogotá",60%,IF(M30="Entre el 6% y el 10% del patrimonio de la Lotería de Bogotá",80%,IF(M30="Mayor al 10% del patrimonio de la Lotería de Bogotá",100%,IF(M30="NA",0%,""))))))</f>
        <v>0</v>
      </c>
      <c r="O30" s="283" t="s">
        <v>87</v>
      </c>
      <c r="P30" s="293">
        <f>IF(O30="El riesgo afecta la imagen de algún área de la organización",20%,IF(O30="El riesgo afecta la imagen de la entidad internamente, de conocimiento general nivel interno, de junta directiva y accionistas y/o de proveedores",40%,IF(O30="El riesgo afecta la imagen de la entidad con algunos usuarios de relevancia frente al logro de los objetivos",60%,IF(O30="El riesgo afecta la imagen de la entidad con efecto publicitario sostenido a nivel de sector administrativo, nivel departamental o municipal",80%,IF(O30="El riesgo afecta la imagen de la entidad a nivel nacional, con efecto publicitario sostenido a nivel país",100%,IF(O30="NA",0%,""))))))</f>
        <v>1</v>
      </c>
      <c r="Q30" s="283" t="s">
        <v>73</v>
      </c>
      <c r="R30" s="283">
        <f>IF(Q30="Interrupción de la operación por menos de un día",20%,IF(Q30="Interrupción de la operación por un día completo",40%,IF(Q30="Interrupción de la operación mayor a 1 día y menor a 2 días",60%,IF(Q30="Interrupción de la operación por dos días completos",80%,IF(Q30="Interrupción de la operación por más de dos días",100%,IF(Q30="NA",0%,""))))))</f>
        <v>0</v>
      </c>
      <c r="S30" s="279" t="s">
        <v>73</v>
      </c>
      <c r="T30" s="279" t="s">
        <v>73</v>
      </c>
      <c r="U30" s="279">
        <f>+MAX(N30,P30,R30)</f>
        <v>1</v>
      </c>
      <c r="V30" s="317" t="str">
        <f>IF(L30&lt;=20%,"Muy baja",IF(L30&lt;=40%,"Baja",IF(L30&lt;=60%,"Media",IF(L30&lt;=80%,"Alta",IF(L30&lt;=100%,"Muy alta",IF(L30&gt;=100%,"Muy alta",""))))))</f>
        <v>Muy baja</v>
      </c>
      <c r="W30" s="272">
        <f>+IFERROR(VLOOKUP(V30,Fórmula!$F$1:$G$6,2,FALSE),"")</f>
        <v>0.2</v>
      </c>
      <c r="X30" s="131" t="str">
        <f>IF(U30=20%,"Leve",IF(U30=40%,"Menor",IF(U30=60%,"Moderado",IF(U30=80%,"Mayor",IF(U30=100%,"Catastrófico","")))))</f>
        <v>Catastrófico</v>
      </c>
      <c r="Y30" s="272">
        <f>+IFERROR(VLOOKUP(X30,Fórmula!$H$1:$I$6,2,FALSE),"")</f>
        <v>1</v>
      </c>
      <c r="Z30" s="132" t="str">
        <f>+IFERROR(VLOOKUP(V30&amp;X30,Fórmula!$C$2:$D$26,2,FALSE),"")</f>
        <v>Extremo</v>
      </c>
      <c r="AA30" s="272">
        <f>IF(Z30="Bajo",25%,IF(Z30="Moderado",50%,IF(Z30="Alto",75%,IF(Z30="Extremo",100%,""))))</f>
        <v>1</v>
      </c>
      <c r="AB30" s="158" t="s">
        <v>536</v>
      </c>
      <c r="AC30" s="28" t="s">
        <v>537</v>
      </c>
      <c r="AD30" s="28" t="s">
        <v>538</v>
      </c>
      <c r="AE30" s="28" t="s">
        <v>39</v>
      </c>
      <c r="AF30" s="37">
        <f>IF(AE30="Preventivo",25%,IF(AE30="Detectivo",15%,IF(AE30="Correctivo",10%,"")))</f>
        <v>0.15</v>
      </c>
      <c r="AG30" s="319" t="s">
        <v>215</v>
      </c>
      <c r="AH30" s="37">
        <f>IF(AG30="Manual",15%,IF(AG30="Automático",25%,""))</f>
        <v>0.15</v>
      </c>
      <c r="AI30" s="37">
        <f>+AH30+AF30</f>
        <v>0.3</v>
      </c>
      <c r="AJ30" s="319" t="s">
        <v>216</v>
      </c>
      <c r="AK30" s="283" t="s">
        <v>217</v>
      </c>
      <c r="AL30" s="28" t="s">
        <v>539</v>
      </c>
      <c r="AM30" s="283" t="s">
        <v>41</v>
      </c>
      <c r="AN30" s="319"/>
      <c r="AO30" s="319" t="s">
        <v>25</v>
      </c>
      <c r="AP30" s="319" t="s">
        <v>89</v>
      </c>
      <c r="AQ30" s="319" t="s">
        <v>540</v>
      </c>
      <c r="AR30" s="319" t="s">
        <v>222</v>
      </c>
      <c r="AS30" s="319" t="s">
        <v>541</v>
      </c>
      <c r="AT30" s="319" t="s">
        <v>224</v>
      </c>
      <c r="AU30" s="319">
        <f>+AI30*AA30</f>
        <v>0.3</v>
      </c>
      <c r="AV30" s="366">
        <f>+AA30-AU30</f>
        <v>0.7</v>
      </c>
      <c r="AW30" s="133" t="str">
        <f>+IF(C30="Corrupción","Alto",IF(AV30&lt;=25%,"Bajo",IF(AV30&lt;=50%,"Moderado",IF(AV30&lt;=75%,"Alto",IF(AV30&gt;75%,"Extremo","")))))</f>
        <v>Alto</v>
      </c>
      <c r="AX30" s="316" t="s">
        <v>59</v>
      </c>
      <c r="AY30" s="136">
        <v>1</v>
      </c>
      <c r="AZ30" s="13" t="s">
        <v>542</v>
      </c>
      <c r="BA30" s="112" t="str">
        <f>+AS30</f>
        <v>Jefe de Control Disciplinario Interno</v>
      </c>
      <c r="BB30" s="14">
        <v>44743</v>
      </c>
      <c r="BC30" s="25">
        <v>44926</v>
      </c>
      <c r="BD30" s="112" t="str">
        <f>+AQ30</f>
        <v>Informe</v>
      </c>
      <c r="BE30" s="114">
        <v>44620</v>
      </c>
      <c r="BF30" s="115"/>
      <c r="BG30" s="116">
        <v>44681</v>
      </c>
      <c r="BH30" s="117"/>
      <c r="BI30" s="117"/>
      <c r="BJ30" s="116">
        <v>44742</v>
      </c>
      <c r="BK30" s="118"/>
      <c r="BL30" s="117"/>
      <c r="BM30" s="116">
        <v>44804</v>
      </c>
      <c r="BN30" s="117"/>
      <c r="BO30" s="117"/>
      <c r="BP30" s="116">
        <v>44865</v>
      </c>
      <c r="BQ30" s="117" t="s">
        <v>543</v>
      </c>
      <c r="BR30" s="117"/>
      <c r="BS30" s="116">
        <v>44926</v>
      </c>
      <c r="BT30" s="117"/>
      <c r="BU30" s="137"/>
    </row>
  </sheetData>
  <sheetProtection formatCells="0" formatColumns="0" formatRows="0"/>
  <autoFilter ref="A3:XFB7" xr:uid="{00000000-0009-0000-0000-000004000000}">
    <filterColumn colId="6" showButton="0"/>
    <filterColumn colId="36" showButton="0"/>
    <filterColumn colId="38" showButton="0"/>
    <filterColumn colId="40" showButton="0"/>
    <filterColumn colId="43" showButton="0"/>
    <filterColumn colId="46" showButton="0"/>
    <filterColumn colId="47" showButton="0"/>
    <filterColumn colId="50" showButton="0"/>
  </autoFilter>
  <mergeCells count="259">
    <mergeCell ref="AA28:AA29"/>
    <mergeCell ref="AB28:AB29"/>
    <mergeCell ref="AW28:AW29"/>
    <mergeCell ref="AX28:AX29"/>
    <mergeCell ref="S28:S29"/>
    <mergeCell ref="T28:T29"/>
    <mergeCell ref="U28:U29"/>
    <mergeCell ref="V28:V29"/>
    <mergeCell ref="X28:X29"/>
    <mergeCell ref="Z28:Z29"/>
    <mergeCell ref="M28:M29"/>
    <mergeCell ref="N28:N29"/>
    <mergeCell ref="O28:O29"/>
    <mergeCell ref="P28:P29"/>
    <mergeCell ref="Q28:Q29"/>
    <mergeCell ref="R28:R29"/>
    <mergeCell ref="G28:G29"/>
    <mergeCell ref="H28:H29"/>
    <mergeCell ref="I28:I29"/>
    <mergeCell ref="J28:J29"/>
    <mergeCell ref="K28:K29"/>
    <mergeCell ref="L28:L29"/>
    <mergeCell ref="A28:A29"/>
    <mergeCell ref="B28:B29"/>
    <mergeCell ref="C28:C29"/>
    <mergeCell ref="D28:D29"/>
    <mergeCell ref="E28:E29"/>
    <mergeCell ref="F28:F29"/>
    <mergeCell ref="AY26:AY27"/>
    <mergeCell ref="AZ26:AZ27"/>
    <mergeCell ref="BA26:BA27"/>
    <mergeCell ref="S25:S27"/>
    <mergeCell ref="T25:T27"/>
    <mergeCell ref="U25:U27"/>
    <mergeCell ref="V25:V27"/>
    <mergeCell ref="W25:W27"/>
    <mergeCell ref="X25:X27"/>
    <mergeCell ref="M25:M27"/>
    <mergeCell ref="N25:N27"/>
    <mergeCell ref="O25:O27"/>
    <mergeCell ref="P25:P27"/>
    <mergeCell ref="Q25:Q27"/>
    <mergeCell ref="R25:R27"/>
    <mergeCell ref="G25:G27"/>
    <mergeCell ref="H25:H27"/>
    <mergeCell ref="I25:I27"/>
    <mergeCell ref="BB26:BB27"/>
    <mergeCell ref="BC26:BC27"/>
    <mergeCell ref="BD26:BD27"/>
    <mergeCell ref="Y25:Y27"/>
    <mergeCell ref="Z25:Z27"/>
    <mergeCell ref="AA25:AA27"/>
    <mergeCell ref="AB25:AB27"/>
    <mergeCell ref="AW25:AW27"/>
    <mergeCell ref="AX25:AX27"/>
    <mergeCell ref="J25:J27"/>
    <mergeCell ref="K25:K27"/>
    <mergeCell ref="L25:L27"/>
    <mergeCell ref="A25:A27"/>
    <mergeCell ref="B25:B27"/>
    <mergeCell ref="C25:C27"/>
    <mergeCell ref="D25:D27"/>
    <mergeCell ref="E25:E27"/>
    <mergeCell ref="F25:F27"/>
    <mergeCell ref="Y23:Y24"/>
    <mergeCell ref="Z23:Z24"/>
    <mergeCell ref="AA23:AA24"/>
    <mergeCell ref="AB23:AB24"/>
    <mergeCell ref="AW23:AW24"/>
    <mergeCell ref="AX23:AX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AA18:AA22"/>
    <mergeCell ref="AB18:AB22"/>
    <mergeCell ref="AW18:AW22"/>
    <mergeCell ref="AX18:AX22"/>
    <mergeCell ref="A23:A24"/>
    <mergeCell ref="B23:B24"/>
    <mergeCell ref="C23:C24"/>
    <mergeCell ref="D23:D24"/>
    <mergeCell ref="E23:E24"/>
    <mergeCell ref="F23:F24"/>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K18:K22"/>
    <mergeCell ref="L18:L22"/>
    <mergeCell ref="M18:M22"/>
    <mergeCell ref="N18:N22"/>
    <mergeCell ref="AW15:AW17"/>
    <mergeCell ref="AX15:AX17"/>
    <mergeCell ref="A18:A22"/>
    <mergeCell ref="B18:B22"/>
    <mergeCell ref="C18:C22"/>
    <mergeCell ref="D18:D22"/>
    <mergeCell ref="E18:E22"/>
    <mergeCell ref="F18:F22"/>
    <mergeCell ref="G18:G22"/>
    <mergeCell ref="H18:H22"/>
    <mergeCell ref="W15:W17"/>
    <mergeCell ref="X15:X17"/>
    <mergeCell ref="Y15:Y17"/>
    <mergeCell ref="Z15:Z17"/>
    <mergeCell ref="AA15:AA17"/>
    <mergeCell ref="AB15:AB17"/>
    <mergeCell ref="Q15:Q17"/>
    <mergeCell ref="R15:R17"/>
    <mergeCell ref="S15:S17"/>
    <mergeCell ref="T15:T17"/>
    <mergeCell ref="H15:H17"/>
    <mergeCell ref="G12:G13"/>
    <mergeCell ref="H12:H13"/>
    <mergeCell ref="U15:U17"/>
    <mergeCell ref="V15:V17"/>
    <mergeCell ref="K15:K17"/>
    <mergeCell ref="L15:L17"/>
    <mergeCell ref="M15:M17"/>
    <mergeCell ref="N15:N17"/>
    <mergeCell ref="O15:O17"/>
    <mergeCell ref="P15:P17"/>
    <mergeCell ref="S12:S13"/>
    <mergeCell ref="T12:T13"/>
    <mergeCell ref="R12:R13"/>
    <mergeCell ref="I15:I17"/>
    <mergeCell ref="J15:J17"/>
    <mergeCell ref="E12:E13"/>
    <mergeCell ref="F12:F13"/>
    <mergeCell ref="A15:A17"/>
    <mergeCell ref="B15:B17"/>
    <mergeCell ref="C15:C17"/>
    <mergeCell ref="D15:D17"/>
    <mergeCell ref="E15:E17"/>
    <mergeCell ref="F15:F17"/>
    <mergeCell ref="G15:G17"/>
    <mergeCell ref="Y8:Y9"/>
    <mergeCell ref="Z8:Z9"/>
    <mergeCell ref="AA8:AA9"/>
    <mergeCell ref="AB8:AB9"/>
    <mergeCell ref="K8:K9"/>
    <mergeCell ref="L8:L9"/>
    <mergeCell ref="M8:M9"/>
    <mergeCell ref="N8:N9"/>
    <mergeCell ref="O8:O9"/>
    <mergeCell ref="P8:P9"/>
    <mergeCell ref="S8:S9"/>
    <mergeCell ref="T8:T9"/>
    <mergeCell ref="U8:U9"/>
    <mergeCell ref="V8:V9"/>
    <mergeCell ref="R8:R9"/>
    <mergeCell ref="A8:A9"/>
    <mergeCell ref="B8:B9"/>
    <mergeCell ref="C8:C9"/>
    <mergeCell ref="D8:D9"/>
    <mergeCell ref="E8:E9"/>
    <mergeCell ref="F8:F9"/>
    <mergeCell ref="O12:O13"/>
    <mergeCell ref="P12:P13"/>
    <mergeCell ref="Q12:Q13"/>
    <mergeCell ref="M12:M13"/>
    <mergeCell ref="N12:N13"/>
    <mergeCell ref="Q8:Q9"/>
    <mergeCell ref="G8:G9"/>
    <mergeCell ref="H8:H9"/>
    <mergeCell ref="I8:I9"/>
    <mergeCell ref="J8:J9"/>
    <mergeCell ref="I12:I13"/>
    <mergeCell ref="J12:J13"/>
    <mergeCell ref="K12:K13"/>
    <mergeCell ref="L12:L13"/>
    <mergeCell ref="A12:A13"/>
    <mergeCell ref="B12:B13"/>
    <mergeCell ref="C12:C13"/>
    <mergeCell ref="D12:D13"/>
    <mergeCell ref="AW8:AW9"/>
    <mergeCell ref="AX8:AX9"/>
    <mergeCell ref="G5:G7"/>
    <mergeCell ref="H5:H7"/>
    <mergeCell ref="I5:I7"/>
    <mergeCell ref="J5:J7"/>
    <mergeCell ref="K5:K7"/>
    <mergeCell ref="L5:L7"/>
    <mergeCell ref="AW5:AW7"/>
    <mergeCell ref="AX5:AX7"/>
    <mergeCell ref="Y5:Y7"/>
    <mergeCell ref="Z5:Z7"/>
    <mergeCell ref="AA5:AA7"/>
    <mergeCell ref="AB5:AB7"/>
    <mergeCell ref="AU5:AU7"/>
    <mergeCell ref="AV5:AV7"/>
    <mergeCell ref="S5:S7"/>
    <mergeCell ref="T5:T7"/>
    <mergeCell ref="U5:U7"/>
    <mergeCell ref="V5:V7"/>
    <mergeCell ref="W5:W7"/>
    <mergeCell ref="X5:X7"/>
    <mergeCell ref="W8:W9"/>
    <mergeCell ref="X8:X9"/>
    <mergeCell ref="BD2:BD3"/>
    <mergeCell ref="BE2:BU2"/>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U1"/>
    <mergeCell ref="AC2:AC3"/>
    <mergeCell ref="AD2:AD3"/>
    <mergeCell ref="AE2:AH2"/>
    <mergeCell ref="AI2:AI3"/>
    <mergeCell ref="AJ2:AT2"/>
    <mergeCell ref="P5:P7"/>
    <mergeCell ref="Q5:Q7"/>
    <mergeCell ref="R5:R7"/>
    <mergeCell ref="A5:A7"/>
    <mergeCell ref="B5:B7"/>
    <mergeCell ref="C5:C7"/>
    <mergeCell ref="D5:D7"/>
    <mergeCell ref="E5:E7"/>
    <mergeCell ref="F5:F7"/>
    <mergeCell ref="M5:M7"/>
    <mergeCell ref="N5:N7"/>
    <mergeCell ref="O5:O7"/>
  </mergeCells>
  <conditionalFormatting sqref="U11:V14">
    <cfRule type="containsText" dxfId="1145" priority="270" operator="containsText" text="BAJA">
      <formula>NOT(ISERROR(SEARCH("BAJA",U11)))</formula>
    </cfRule>
    <cfRule type="containsText" dxfId="1144" priority="271" operator="containsText" text="MEDIA">
      <formula>NOT(ISERROR(SEARCH("MEDIA",U11)))</formula>
    </cfRule>
    <cfRule type="containsText" dxfId="1143" priority="272" operator="containsText" text="ALTA">
      <formula>NOT(ISERROR(SEARCH("ALTA",U11)))</formula>
    </cfRule>
  </conditionalFormatting>
  <conditionalFormatting sqref="AB11:AD11">
    <cfRule type="containsText" dxfId="1142" priority="318" operator="containsText" text="BAJA">
      <formula>NOT(ISERROR(SEARCH("BAJA",AB11)))</formula>
    </cfRule>
    <cfRule type="containsText" dxfId="1141" priority="319" operator="containsText" text="MEDIA">
      <formula>NOT(ISERROR(SEARCH("MEDIA",AB11)))</formula>
    </cfRule>
    <cfRule type="containsText" dxfId="1140" priority="320" operator="containsText" text="ALTA">
      <formula>NOT(ISERROR(SEARCH("ALTA",AB11)))</formula>
    </cfRule>
  </conditionalFormatting>
  <conditionalFormatting sqref="AB13:AD14">
    <cfRule type="containsText" dxfId="1139" priority="276" operator="containsText" text="BAJA">
      <formula>NOT(ISERROR(SEARCH("BAJA",AB13)))</formula>
    </cfRule>
    <cfRule type="containsText" dxfId="1138" priority="278" operator="containsText" text="ALTA">
      <formula>NOT(ISERROR(SEARCH("ALTA",AB13)))</formula>
    </cfRule>
    <cfRule type="containsText" dxfId="1137" priority="277" operator="containsText" text="MEDIA">
      <formula>NOT(ISERROR(SEARCH("MEDIA",AB13)))</formula>
    </cfRule>
  </conditionalFormatting>
  <conditionalFormatting sqref="AB12:AF12">
    <cfRule type="containsText" dxfId="1136" priority="302" operator="containsText" text="ALTA">
      <formula>NOT(ISERROR(SEARCH("ALTA",AB12)))</formula>
    </cfRule>
    <cfRule type="containsText" dxfId="1135" priority="300" operator="containsText" text="BAJA">
      <formula>NOT(ISERROR(SEARCH("BAJA",AB12)))</formula>
    </cfRule>
    <cfRule type="containsText" dxfId="1134" priority="301" operator="containsText" text="MEDIA">
      <formula>NOT(ISERROR(SEARCH("MEDIA",AB12)))</formula>
    </cfRule>
  </conditionalFormatting>
  <conditionalFormatting sqref="AC8:AC9">
    <cfRule type="containsText" dxfId="1133" priority="355" operator="containsText" text="BAJA">
      <formula>NOT(ISERROR(SEARCH("BAJA",AC8)))</formula>
    </cfRule>
    <cfRule type="containsText" dxfId="1132" priority="356" operator="containsText" text="MEDIA">
      <formula>NOT(ISERROR(SEARCH("MEDIA",AC8)))</formula>
    </cfRule>
    <cfRule type="containsText" dxfId="1131" priority="357" operator="containsText" text="ALTA">
      <formula>NOT(ISERROR(SEARCH("ALTA",AC8)))</formula>
    </cfRule>
  </conditionalFormatting>
  <conditionalFormatting sqref="AC18:AC25">
    <cfRule type="containsText" dxfId="1130" priority="48" operator="containsText" text="BAJA">
      <formula>NOT(ISERROR(SEARCH("BAJA",AC18)))</formula>
    </cfRule>
    <cfRule type="containsText" dxfId="1129" priority="49" operator="containsText" text="MEDIA">
      <formula>NOT(ISERROR(SEARCH("MEDIA",AC18)))</formula>
    </cfRule>
    <cfRule type="containsText" dxfId="1128" priority="50" operator="containsText" text="ALTA">
      <formula>NOT(ISERROR(SEARCH("ALTA",AC18)))</formula>
    </cfRule>
  </conditionalFormatting>
  <conditionalFormatting sqref="AC28">
    <cfRule type="containsText" dxfId="1127" priority="20" operator="containsText" text="BAJA">
      <formula>NOT(ISERROR(SEARCH("BAJA",AC28)))</formula>
    </cfRule>
    <cfRule type="containsText" dxfId="1126" priority="21" operator="containsText" text="MEDIA">
      <formula>NOT(ISERROR(SEARCH("MEDIA",AC28)))</formula>
    </cfRule>
    <cfRule type="containsText" dxfId="1125" priority="22" operator="containsText" text="ALTA">
      <formula>NOT(ISERROR(SEARCH("ALTA",AC28)))</formula>
    </cfRule>
  </conditionalFormatting>
  <conditionalFormatting sqref="AC30">
    <cfRule type="containsText" dxfId="1124" priority="13" operator="containsText" text="ALTA">
      <formula>NOT(ISERROR(SEARCH("ALTA",AC30)))</formula>
    </cfRule>
    <cfRule type="containsText" dxfId="1123" priority="12" operator="containsText" text="MEDIA">
      <formula>NOT(ISERROR(SEARCH("MEDIA",AC30)))</formula>
    </cfRule>
    <cfRule type="containsText" dxfId="1122" priority="11" operator="containsText" text="BAJA">
      <formula>NOT(ISERROR(SEARCH("BAJA",AC30)))</formula>
    </cfRule>
  </conditionalFormatting>
  <conditionalFormatting sqref="AC4:AD4">
    <cfRule type="containsText" dxfId="1121" priority="582" operator="containsText" text="ALTA">
      <formula>NOT(ISERROR(SEARCH("ALTA",AC4)))</formula>
    </cfRule>
    <cfRule type="containsText" dxfId="1120" priority="581" operator="containsText" text="MEDIA">
      <formula>NOT(ISERROR(SEARCH("MEDIA",AC4)))</formula>
    </cfRule>
    <cfRule type="containsText" dxfId="1119" priority="580" operator="containsText" text="BAJA">
      <formula>NOT(ISERROR(SEARCH("BAJA",AC4)))</formula>
    </cfRule>
  </conditionalFormatting>
  <conditionalFormatting sqref="AC10:AD10">
    <cfRule type="containsText" dxfId="1118" priority="339" operator="containsText" text="BAJA">
      <formula>NOT(ISERROR(SEARCH("BAJA",AC10)))</formula>
    </cfRule>
    <cfRule type="containsText" dxfId="1117" priority="340" operator="containsText" text="MEDIA">
      <formula>NOT(ISERROR(SEARCH("MEDIA",AC10)))</formula>
    </cfRule>
    <cfRule type="containsText" dxfId="1116" priority="341" operator="containsText" text="ALTA">
      <formula>NOT(ISERROR(SEARCH("ALTA",AC10)))</formula>
    </cfRule>
  </conditionalFormatting>
  <conditionalFormatting sqref="AD6">
    <cfRule type="containsText" dxfId="1115" priority="457" operator="containsText" text="ALTA">
      <formula>NOT(ISERROR(SEARCH("ALTA",AD6)))</formula>
    </cfRule>
  </conditionalFormatting>
  <conditionalFormatting sqref="AD15">
    <cfRule type="containsText" dxfId="1114" priority="243" operator="containsText" text="ALTA">
      <formula>NOT(ISERROR(SEARCH("ALTA",AD15)))</formula>
    </cfRule>
    <cfRule type="containsText" dxfId="1113" priority="241" operator="containsText" text="BAJA">
      <formula>NOT(ISERROR(SEARCH("BAJA",AD15)))</formula>
    </cfRule>
    <cfRule type="containsText" dxfId="1112" priority="242" operator="containsText" text="MEDIA">
      <formula>NOT(ISERROR(SEARCH("MEDIA",AD15)))</formula>
    </cfRule>
  </conditionalFormatting>
  <conditionalFormatting sqref="AD23:AD24">
    <cfRule type="containsText" dxfId="1111" priority="81" operator="containsText" text="MEDIA">
      <formula>NOT(ISERROR(SEARCH("MEDIA",AD23)))</formula>
    </cfRule>
    <cfRule type="containsText" dxfId="1110" priority="82" operator="containsText" text="ALTA">
      <formula>NOT(ISERROR(SEARCH("ALTA",AD23)))</formula>
    </cfRule>
    <cfRule type="containsText" dxfId="1109" priority="80" operator="containsText" text="BAJA">
      <formula>NOT(ISERROR(SEARCH("BAJA",AD23)))</formula>
    </cfRule>
  </conditionalFormatting>
  <conditionalFormatting sqref="AD5:AK6">
    <cfRule type="containsText" dxfId="1108" priority="456" operator="containsText" text="MEDIA">
      <formula>NOT(ISERROR(SEARCH("MEDIA",AD5)))</formula>
    </cfRule>
    <cfRule type="containsText" dxfId="1107" priority="455" operator="containsText" text="BAJA">
      <formula>NOT(ISERROR(SEARCH("BAJA",AD5)))</formula>
    </cfRule>
  </conditionalFormatting>
  <conditionalFormatting sqref="AD5:AS5">
    <cfRule type="containsText" dxfId="1106" priority="463" operator="containsText" text="ALTA">
      <formula>NOT(ISERROR(SEARCH("ALTA",AD5)))</formula>
    </cfRule>
  </conditionalFormatting>
  <conditionalFormatting sqref="AF11">
    <cfRule type="containsText" dxfId="1105" priority="315" operator="containsText" text="BAJA">
      <formula>NOT(ISERROR(SEARCH("BAJA",AF11)))</formula>
    </cfRule>
    <cfRule type="containsText" dxfId="1104" priority="316" operator="containsText" text="MEDIA">
      <formula>NOT(ISERROR(SEARCH("MEDIA",AF11)))</formula>
    </cfRule>
    <cfRule type="containsText" dxfId="1103" priority="317" operator="containsText" text="ALTA">
      <formula>NOT(ISERROR(SEARCH("ALTA",AF11)))</formula>
    </cfRule>
  </conditionalFormatting>
  <conditionalFormatting sqref="AF13:AF14">
    <cfRule type="containsText" dxfId="1102" priority="274" operator="containsText" text="MEDIA">
      <formula>NOT(ISERROR(SEARCH("MEDIA",AF13)))</formula>
    </cfRule>
    <cfRule type="containsText" dxfId="1101" priority="275" operator="containsText" text="ALTA">
      <formula>NOT(ISERROR(SEARCH("ALTA",AF13)))</formula>
    </cfRule>
    <cfRule type="containsText" dxfId="1100" priority="273" operator="containsText" text="BAJA">
      <formula>NOT(ISERROR(SEARCH("BAJA",AF13)))</formula>
    </cfRule>
  </conditionalFormatting>
  <conditionalFormatting sqref="AJ6:AK6">
    <cfRule type="containsText" dxfId="1099" priority="460" operator="containsText" text="ALTA">
      <formula>NOT(ISERROR(SEARCH("ALTA",AJ6)))</formula>
    </cfRule>
  </conditionalFormatting>
  <conditionalFormatting sqref="AJ7:AK9">
    <cfRule type="containsText" dxfId="1098" priority="385" operator="containsText" text="MEDIA">
      <formula>NOT(ISERROR(SEARCH("MEDIA",AJ7)))</formula>
    </cfRule>
    <cfRule type="containsText" dxfId="1097" priority="386" operator="containsText" text="ALTA">
      <formula>NOT(ISERROR(SEARCH("ALTA",AJ7)))</formula>
    </cfRule>
    <cfRule type="containsText" dxfId="1096" priority="384" operator="containsText" text="BAJA">
      <formula>NOT(ISERROR(SEARCH("BAJA",AJ7)))</formula>
    </cfRule>
  </conditionalFormatting>
  <conditionalFormatting sqref="AJ18:AK22">
    <cfRule type="containsText" dxfId="1095" priority="184" operator="containsText" text="MEDIA">
      <formula>NOT(ISERROR(SEARCH("MEDIA",AJ18)))</formula>
    </cfRule>
    <cfRule type="containsText" dxfId="1094" priority="185" operator="containsText" text="ALTA">
      <formula>NOT(ISERROR(SEARCH("ALTA",AJ18)))</formula>
    </cfRule>
    <cfRule type="containsText" dxfId="1093" priority="183" operator="containsText" text="BAJA">
      <formula>NOT(ISERROR(SEARCH("BAJA",AJ18)))</formula>
    </cfRule>
  </conditionalFormatting>
  <conditionalFormatting sqref="AJ25:AK27">
    <cfRule type="containsText" dxfId="1092" priority="36" operator="containsText" text="BAJA">
      <formula>NOT(ISERROR(SEARCH("BAJA",AJ25)))</formula>
    </cfRule>
    <cfRule type="containsText" dxfId="1091" priority="37" operator="containsText" text="MEDIA">
      <formula>NOT(ISERROR(SEARCH("MEDIA",AJ25)))</formula>
    </cfRule>
    <cfRule type="containsText" dxfId="1090" priority="38" operator="containsText" text="ALTA">
      <formula>NOT(ISERROR(SEARCH("ALTA",AJ25)))</formula>
    </cfRule>
  </conditionalFormatting>
  <conditionalFormatting sqref="AJ30:AK30">
    <cfRule type="containsText" dxfId="1089" priority="14" operator="containsText" text="BAJA">
      <formula>NOT(ISERROR(SEARCH("BAJA",AJ30)))</formula>
    </cfRule>
    <cfRule type="containsText" dxfId="1088" priority="16" operator="containsText" text="ALTA">
      <formula>NOT(ISERROR(SEARCH("ALTA",AJ30)))</formula>
    </cfRule>
    <cfRule type="containsText" dxfId="1087" priority="15" operator="containsText" text="MEDIA">
      <formula>NOT(ISERROR(SEARCH("MEDIA",AJ30)))</formula>
    </cfRule>
  </conditionalFormatting>
  <conditionalFormatting sqref="AJ4:AL4">
    <cfRule type="containsText" dxfId="1086" priority="577" operator="containsText" text="BAJA">
      <formula>NOT(ISERROR(SEARCH("BAJA",AJ4)))</formula>
    </cfRule>
    <cfRule type="containsText" dxfId="1085" priority="578" operator="containsText" text="MEDIA">
      <formula>NOT(ISERROR(SEARCH("MEDIA",AJ4)))</formula>
    </cfRule>
    <cfRule type="containsText" dxfId="1084" priority="579" operator="containsText" text="ALTA">
      <formula>NOT(ISERROR(SEARCH("ALTA",AJ4)))</formula>
    </cfRule>
  </conditionalFormatting>
  <conditionalFormatting sqref="AJ10:AL10">
    <cfRule type="containsText" dxfId="1083" priority="338" operator="containsText" text="ALTA">
      <formula>NOT(ISERROR(SEARCH("ALTA",AJ10)))</formula>
    </cfRule>
  </conditionalFormatting>
  <conditionalFormatting sqref="AJ15:AN16">
    <cfRule type="containsText" dxfId="1082" priority="232" operator="containsText" text="BAJA">
      <formula>NOT(ISERROR(SEARCH("BAJA",AJ15)))</formula>
    </cfRule>
    <cfRule type="containsText" dxfId="1081" priority="234" operator="containsText" text="ALTA">
      <formula>NOT(ISERROR(SEARCH("ALTA",AJ15)))</formula>
    </cfRule>
    <cfRule type="containsText" dxfId="1080" priority="233" operator="containsText" text="MEDIA">
      <formula>NOT(ISERROR(SEARCH("MEDIA",AJ15)))</formula>
    </cfRule>
  </conditionalFormatting>
  <conditionalFormatting sqref="AJ10:AS10">
    <cfRule type="containsText" dxfId="1079" priority="333" operator="containsText" text="BAJA">
      <formula>NOT(ISERROR(SEARCH("BAJA",AJ10)))</formula>
    </cfRule>
    <cfRule type="containsText" dxfId="1078" priority="334" operator="containsText" text="MEDIA">
      <formula>NOT(ISERROR(SEARCH("MEDIA",AJ10)))</formula>
    </cfRule>
  </conditionalFormatting>
  <conditionalFormatting sqref="AJ23:AS24">
    <cfRule type="containsText" dxfId="1077" priority="100" operator="containsText" text="ALTA">
      <formula>NOT(ISERROR(SEARCH("ALTA",AJ23)))</formula>
    </cfRule>
    <cfRule type="containsText" dxfId="1076" priority="98" operator="containsText" text="BAJA">
      <formula>NOT(ISERROR(SEARCH("BAJA",AJ23)))</formula>
    </cfRule>
    <cfRule type="containsText" dxfId="1075" priority="99" operator="containsText" text="MEDIA">
      <formula>NOT(ISERROR(SEARCH("MEDIA",AJ23)))</formula>
    </cfRule>
  </conditionalFormatting>
  <conditionalFormatting sqref="AK28:AK29">
    <cfRule type="containsText" dxfId="1074" priority="30" operator="containsText" text="BAJA">
      <formula>NOT(ISERROR(SEARCH("BAJA",AK28)))</formula>
    </cfRule>
    <cfRule type="containsText" dxfId="1073" priority="32" operator="containsText" text="ALTA">
      <formula>NOT(ISERROR(SEARCH("ALTA",AK28)))</formula>
    </cfRule>
    <cfRule type="containsText" dxfId="1072" priority="31" operator="containsText" text="MEDIA">
      <formula>NOT(ISERROR(SEARCH("MEDIA",AK28)))</formula>
    </cfRule>
  </conditionalFormatting>
  <conditionalFormatting sqref="AL15:AL16">
    <cfRule type="containsText" dxfId="1071" priority="198" operator="containsText" text="BAJA">
      <formula>NOT(ISERROR(SEARCH("BAJA",AL15)))</formula>
    </cfRule>
    <cfRule type="containsText" dxfId="1070" priority="199" operator="containsText" text="MEDIA">
      <formula>NOT(ISERROR(SEARCH("MEDIA",AL15)))</formula>
    </cfRule>
    <cfRule type="containsText" dxfId="1069" priority="200" operator="containsText" text="ALTA">
      <formula>NOT(ISERROR(SEARCH("ALTA",AL15)))</formula>
    </cfRule>
  </conditionalFormatting>
  <conditionalFormatting sqref="AL23">
    <cfRule type="containsText" dxfId="1068" priority="115" operator="containsText" text="ALTA">
      <formula>NOT(ISERROR(SEARCH("ALTA",AL23)))</formula>
    </cfRule>
    <cfRule type="containsText" dxfId="1067" priority="114" operator="containsText" text="MEDIA">
      <formula>NOT(ISERROR(SEARCH("MEDIA",AL23)))</formula>
    </cfRule>
    <cfRule type="containsText" dxfId="1066" priority="113" operator="containsText" text="BAJA">
      <formula>NOT(ISERROR(SEARCH("BAJA",AL23)))</formula>
    </cfRule>
  </conditionalFormatting>
  <conditionalFormatting sqref="AN4:AN5">
    <cfRule type="containsText" dxfId="1065" priority="464" operator="containsText" text="BAJA">
      <formula>NOT(ISERROR(SEARCH("BAJA",AN4)))</formula>
    </cfRule>
    <cfRule type="containsText" dxfId="1064" priority="465" operator="containsText" text="MEDIA">
      <formula>NOT(ISERROR(SEARCH("MEDIA",AN4)))</formula>
    </cfRule>
    <cfRule type="containsText" dxfId="1063" priority="466" operator="containsText" text="ALTA">
      <formula>NOT(ISERROR(SEARCH("ALTA",AN4)))</formula>
    </cfRule>
  </conditionalFormatting>
  <conditionalFormatting sqref="AN6:AN7">
    <cfRule type="containsText" dxfId="1062" priority="448" operator="containsText" text="ALTA">
      <formula>NOT(ISERROR(SEARCH("ALTA",AN6)))</formula>
    </cfRule>
  </conditionalFormatting>
  <conditionalFormatting sqref="AN8:AN9">
    <cfRule type="containsText" dxfId="1061" priority="352" operator="containsText" text="BAJA">
      <formula>NOT(ISERROR(SEARCH("BAJA",AN8)))</formula>
    </cfRule>
    <cfRule type="containsText" dxfId="1060" priority="353" operator="containsText" text="MEDIA">
      <formula>NOT(ISERROR(SEARCH("MEDIA",AN8)))</formula>
    </cfRule>
    <cfRule type="containsText" dxfId="1059" priority="354" operator="containsText" text="ALTA">
      <formula>NOT(ISERROR(SEARCH("ALTA",AN8)))</formula>
    </cfRule>
  </conditionalFormatting>
  <conditionalFormatting sqref="AN17">
    <cfRule type="containsText" dxfId="1058" priority="202" operator="containsText" text="MEDIA">
      <formula>NOT(ISERROR(SEARCH("MEDIA",AN17)))</formula>
    </cfRule>
    <cfRule type="containsText" dxfId="1057" priority="203" operator="containsText" text="ALTA">
      <formula>NOT(ISERROR(SEARCH("ALTA",AN17)))</formula>
    </cfRule>
    <cfRule type="containsText" dxfId="1056" priority="201" operator="containsText" text="BAJA">
      <formula>NOT(ISERROR(SEARCH("BAJA",AN17)))</formula>
    </cfRule>
  </conditionalFormatting>
  <conditionalFormatting sqref="AN6:AS7">
    <cfRule type="containsText" dxfId="1055" priority="443" operator="containsText" text="BAJA">
      <formula>NOT(ISERROR(SEARCH("BAJA",AN6)))</formula>
    </cfRule>
    <cfRule type="containsText" dxfId="1054" priority="444" operator="containsText" text="MEDIA">
      <formula>NOT(ISERROR(SEARCH("MEDIA",AN6)))</formula>
    </cfRule>
  </conditionalFormatting>
  <conditionalFormatting sqref="AP4">
    <cfRule type="containsText" dxfId="1053" priority="565" operator="containsText" text="BAJA">
      <formula>NOT(ISERROR(SEARCH("BAJA",AP4)))</formula>
    </cfRule>
    <cfRule type="containsText" dxfId="1052" priority="566" operator="containsText" text="MEDIA">
      <formula>NOT(ISERROR(SEARCH("MEDIA",AP4)))</formula>
    </cfRule>
    <cfRule type="containsText" dxfId="1051" priority="567" operator="containsText" text="ALTA">
      <formula>NOT(ISERROR(SEARCH("ALTA",AP4)))</formula>
    </cfRule>
  </conditionalFormatting>
  <conditionalFormatting sqref="AP15:AP16">
    <cfRule type="containsText" dxfId="1050" priority="214" operator="containsText" text="BAJA">
      <formula>NOT(ISERROR(SEARCH("BAJA",AP15)))</formula>
    </cfRule>
    <cfRule type="containsText" dxfId="1049" priority="215" operator="containsText" text="MEDIA">
      <formula>NOT(ISERROR(SEARCH("MEDIA",AP15)))</formula>
    </cfRule>
    <cfRule type="containsText" dxfId="1048" priority="216" operator="containsText" text="ALTA">
      <formula>NOT(ISERROR(SEARCH("ALTA",AP15)))</formula>
    </cfRule>
  </conditionalFormatting>
  <conditionalFormatting sqref="AP23:AQ24">
    <cfRule type="containsText" dxfId="1047" priority="88" operator="containsText" text="ALTA">
      <formula>NOT(ISERROR(SEARCH("ALTA",AP23)))</formula>
    </cfRule>
    <cfRule type="containsText" dxfId="1046" priority="86" operator="containsText" text="BAJA">
      <formula>NOT(ISERROR(SEARCH("BAJA",AP23)))</formula>
    </cfRule>
    <cfRule type="containsText" dxfId="1045" priority="87" operator="containsText" text="MEDIA">
      <formula>NOT(ISERROR(SEARCH("MEDIA",AP23)))</formula>
    </cfRule>
  </conditionalFormatting>
  <conditionalFormatting sqref="AQ5:AQ7">
    <cfRule type="containsText" dxfId="1044" priority="434" operator="containsText" text="BAJA">
      <formula>NOT(ISERROR(SEARCH("BAJA",AQ5)))</formula>
    </cfRule>
    <cfRule type="containsText" dxfId="1043" priority="435" operator="containsText" text="MEDIA">
      <formula>NOT(ISERROR(SEARCH("MEDIA",AQ5)))</formula>
    </cfRule>
    <cfRule type="containsText" dxfId="1042" priority="436" operator="containsText" text="ALTA">
      <formula>NOT(ISERROR(SEARCH("ALTA",AQ5)))</formula>
    </cfRule>
  </conditionalFormatting>
  <conditionalFormatting sqref="AQ10">
    <cfRule type="containsText" dxfId="1041" priority="332" operator="containsText" text="ALTA">
      <formula>NOT(ISERROR(SEARCH("ALTA",AQ10)))</formula>
    </cfRule>
    <cfRule type="containsText" dxfId="1040" priority="330" operator="containsText" text="BAJA">
      <formula>NOT(ISERROR(SEARCH("BAJA",AQ10)))</formula>
    </cfRule>
    <cfRule type="containsText" dxfId="1039" priority="331" operator="containsText" text="MEDIA">
      <formula>NOT(ISERROR(SEARCH("MEDIA",AQ10)))</formula>
    </cfRule>
  </conditionalFormatting>
  <conditionalFormatting sqref="AQ15:AR15">
    <cfRule type="containsText" dxfId="1038" priority="213" operator="containsText" text="ALTA">
      <formula>NOT(ISERROR(SEARCH("ALTA",AQ15)))</formula>
    </cfRule>
    <cfRule type="containsText" dxfId="1037" priority="212" operator="containsText" text="MEDIA">
      <formula>NOT(ISERROR(SEARCH("MEDIA",AQ15)))</formula>
    </cfRule>
    <cfRule type="containsText" dxfId="1036" priority="211" operator="containsText" text="BAJA">
      <formula>NOT(ISERROR(SEARCH("BAJA",AQ15)))</formula>
    </cfRule>
  </conditionalFormatting>
  <conditionalFormatting sqref="AR18">
    <cfRule type="containsText" dxfId="1035" priority="188" operator="containsText" text="ALTA">
      <formula>NOT(ISERROR(SEARCH("ALTA",AR18)))</formula>
    </cfRule>
    <cfRule type="containsText" dxfId="1034" priority="187" operator="containsText" text="MEDIA">
      <formula>NOT(ISERROR(SEARCH("MEDIA",AR18)))</formula>
    </cfRule>
    <cfRule type="containsText" dxfId="1033" priority="186" operator="containsText" text="BAJA">
      <formula>NOT(ISERROR(SEARCH("BAJA",AR18)))</formula>
    </cfRule>
  </conditionalFormatting>
  <conditionalFormatting sqref="AR30">
    <cfRule type="containsText" dxfId="1032" priority="18" operator="containsText" text="MEDIA">
      <formula>NOT(ISERROR(SEARCH("MEDIA",AR30)))</formula>
    </cfRule>
    <cfRule type="containsText" dxfId="1031" priority="19" operator="containsText" text="ALTA">
      <formula>NOT(ISERROR(SEARCH("ALTA",AR30)))</formula>
    </cfRule>
    <cfRule type="containsText" dxfId="1030" priority="17" operator="containsText" text="BAJA">
      <formula>NOT(ISERROR(SEARCH("BAJA",AR30)))</formula>
    </cfRule>
  </conditionalFormatting>
  <conditionalFormatting sqref="AR23:AS23">
    <cfRule type="containsText" dxfId="1029" priority="104" operator="containsText" text="BAJA">
      <formula>NOT(ISERROR(SEARCH("BAJA",AR23)))</formula>
    </cfRule>
    <cfRule type="containsText" dxfId="1028" priority="105" operator="containsText" text="MEDIA">
      <formula>NOT(ISERROR(SEARCH("MEDIA",AR23)))</formula>
    </cfRule>
    <cfRule type="containsText" dxfId="1027" priority="106" operator="containsText" text="ALTA">
      <formula>NOT(ISERROR(SEARCH("ALTA",AR23)))</formula>
    </cfRule>
  </conditionalFormatting>
  <conditionalFormatting sqref="AS4">
    <cfRule type="containsText" dxfId="1026" priority="570" operator="containsText" text="ALTA">
      <formula>NOT(ISERROR(SEARCH("ALTA",AS4)))</formula>
    </cfRule>
    <cfRule type="containsText" dxfId="1025" priority="571" operator="containsText" text="BAJA">
      <formula>NOT(ISERROR(SEARCH("BAJA",AS4)))</formula>
    </cfRule>
    <cfRule type="containsText" dxfId="1024" priority="572" operator="containsText" text="MEDIA">
      <formula>NOT(ISERROR(SEARCH("MEDIA",AS4)))</formula>
    </cfRule>
    <cfRule type="containsText" dxfId="1023" priority="573" operator="containsText" text="ALTA">
      <formula>NOT(ISERROR(SEARCH("ALTA",AS4)))</formula>
    </cfRule>
  </conditionalFormatting>
  <conditionalFormatting sqref="AS4:AS9">
    <cfRule type="containsText" dxfId="1022" priority="359" operator="containsText" text="MEDIA">
      <formula>NOT(ISERROR(SEARCH("MEDIA",AS4)))</formula>
    </cfRule>
    <cfRule type="containsText" dxfId="1021" priority="358" operator="containsText" text="BAJA">
      <formula>NOT(ISERROR(SEARCH("BAJA",AS4)))</formula>
    </cfRule>
  </conditionalFormatting>
  <conditionalFormatting sqref="AS6:AS7">
    <cfRule type="containsText" dxfId="1020" priority="445" operator="containsText" text="ALTA">
      <formula>NOT(ISERROR(SEARCH("ALTA",AS6)))</formula>
    </cfRule>
  </conditionalFormatting>
  <conditionalFormatting sqref="AS8:AS9">
    <cfRule type="containsText" dxfId="1019" priority="360" operator="containsText" text="ALTA">
      <formula>NOT(ISERROR(SEARCH("ALTA",AS8)))</formula>
    </cfRule>
  </conditionalFormatting>
  <conditionalFormatting sqref="AS10">
    <cfRule type="containsText" dxfId="1018" priority="335" operator="containsText" text="ALTA">
      <formula>NOT(ISERROR(SEARCH("ALTA",AS10)))</formula>
    </cfRule>
  </conditionalFormatting>
  <conditionalFormatting sqref="AS15:AS16">
    <cfRule type="containsText" dxfId="1017" priority="230" operator="containsText" text="MEDIA">
      <formula>NOT(ISERROR(SEARCH("MEDIA",AS15)))</formula>
    </cfRule>
    <cfRule type="containsText" dxfId="1016" priority="231" operator="containsText" text="ALTA">
      <formula>NOT(ISERROR(SEARCH("ALTA",AS15)))</formula>
    </cfRule>
    <cfRule type="containsText" dxfId="1015" priority="224" operator="containsText" text="MEDIA">
      <formula>NOT(ISERROR(SEARCH("MEDIA",AS15)))</formula>
    </cfRule>
    <cfRule type="containsText" dxfId="1014" priority="225" operator="containsText" text="ALTA">
      <formula>NOT(ISERROR(SEARCH("ALTA",AS15)))</formula>
    </cfRule>
    <cfRule type="containsText" dxfId="1013" priority="229" operator="containsText" text="BAJA">
      <formula>NOT(ISERROR(SEARCH("BAJA",AS15)))</formula>
    </cfRule>
    <cfRule type="containsText" dxfId="1012" priority="223" operator="containsText" text="BAJA">
      <formula>NOT(ISERROR(SEARCH("BAJA",AS15)))</formula>
    </cfRule>
  </conditionalFormatting>
  <conditionalFormatting sqref="AS16:AS17">
    <cfRule type="containsText" dxfId="1011" priority="196" operator="containsText" text="MEDIA">
      <formula>NOT(ISERROR(SEARCH("MEDIA",AS16)))</formula>
    </cfRule>
    <cfRule type="containsText" dxfId="1010" priority="195" operator="containsText" text="BAJA">
      <formula>NOT(ISERROR(SEARCH("BAJA",AS16)))</formula>
    </cfRule>
    <cfRule type="containsText" dxfId="1009" priority="197" operator="containsText" text="ALTA">
      <formula>NOT(ISERROR(SEARCH("ALTA",AS16)))</formula>
    </cfRule>
  </conditionalFormatting>
  <conditionalFormatting sqref="AS17">
    <cfRule type="containsText" dxfId="1008" priority="194" operator="containsText" text="ALTA">
      <formula>NOT(ISERROR(SEARCH("ALTA",AS17)))</formula>
    </cfRule>
    <cfRule type="containsText" dxfId="1007" priority="192" operator="containsText" text="BAJA">
      <formula>NOT(ISERROR(SEARCH("BAJA",AS17)))</formula>
    </cfRule>
    <cfRule type="containsText" dxfId="1006" priority="193" operator="containsText" text="MEDIA">
      <formula>NOT(ISERROR(SEARCH("MEDIA",AS17)))</formula>
    </cfRule>
  </conditionalFormatting>
  <conditionalFormatting sqref="AS17:AS20">
    <cfRule type="containsText" dxfId="1005" priority="145" operator="containsText" text="BAJA">
      <formula>NOT(ISERROR(SEARCH("BAJA",AS17)))</formula>
    </cfRule>
    <cfRule type="containsText" dxfId="1004" priority="146" operator="containsText" text="MEDIA">
      <formula>NOT(ISERROR(SEARCH("MEDIA",AS17)))</formula>
    </cfRule>
    <cfRule type="containsText" dxfId="1003" priority="147" operator="containsText" text="ALTA">
      <formula>NOT(ISERROR(SEARCH("ALTA",AS17)))</formula>
    </cfRule>
  </conditionalFormatting>
  <conditionalFormatting sqref="AS24">
    <cfRule type="containsText" dxfId="1002" priority="101" operator="containsText" text="BAJA">
      <formula>NOT(ISERROR(SEARCH("BAJA",AS24)))</formula>
    </cfRule>
    <cfRule type="containsText" dxfId="1001" priority="102" operator="containsText" text="MEDIA">
      <formula>NOT(ISERROR(SEARCH("MEDIA",AS24)))</formula>
    </cfRule>
    <cfRule type="containsText" dxfId="1000" priority="103" operator="containsText" text="ALTA">
      <formula>NOT(ISERROR(SEARCH("ALTA",AS24)))</formula>
    </cfRule>
  </conditionalFormatting>
  <conditionalFormatting sqref="AS25:AS27">
    <cfRule type="containsText" dxfId="999" priority="35" operator="containsText" text="ALTA">
      <formula>NOT(ISERROR(SEARCH("ALTA",AS25)))</formula>
    </cfRule>
  </conditionalFormatting>
  <conditionalFormatting sqref="AS25:AV27">
    <cfRule type="containsText" dxfId="998" priority="34" operator="containsText" text="MEDIA">
      <formula>NOT(ISERROR(SEARCH("MEDIA",AS25)))</formula>
    </cfRule>
    <cfRule type="containsText" dxfId="997" priority="33" operator="containsText" text="BAJA">
      <formula>NOT(ISERROR(SEARCH("BAJA",AS25)))</formula>
    </cfRule>
  </conditionalFormatting>
  <conditionalFormatting sqref="AU4:AV5">
    <cfRule type="containsText" dxfId="996" priority="477" operator="containsText" text="BAJA">
      <formula>NOT(ISERROR(SEARCH("BAJA",AU4)))</formula>
    </cfRule>
    <cfRule type="containsText" dxfId="995" priority="478" operator="containsText" text="MEDIA">
      <formula>NOT(ISERROR(SEARCH("MEDIA",AU4)))</formula>
    </cfRule>
    <cfRule type="containsText" dxfId="994" priority="479" operator="containsText" text="ALTA">
      <formula>NOT(ISERROR(SEARCH("ALTA",AU4)))</formula>
    </cfRule>
  </conditionalFormatting>
  <conditionalFormatting sqref="AU4:AV8">
    <cfRule type="cellIs" dxfId="993" priority="380" operator="between">
      <formula>0%</formula>
      <formula>25%</formula>
    </cfRule>
    <cfRule type="cellIs" dxfId="992" priority="379" operator="between">
      <formula>26%</formula>
      <formula>50%</formula>
    </cfRule>
    <cfRule type="cellIs" dxfId="991" priority="378" operator="between">
      <formula>51%</formula>
      <formula>75%</formula>
    </cfRule>
    <cfRule type="cellIs" dxfId="990" priority="377" operator="greaterThan">
      <formula>75%</formula>
    </cfRule>
  </conditionalFormatting>
  <conditionalFormatting sqref="AU8:AV8">
    <cfRule type="containsText" dxfId="989" priority="388" operator="containsText" text="MEDIA">
      <formula>NOT(ISERROR(SEARCH("MEDIA",AU8)))</formula>
    </cfRule>
    <cfRule type="containsText" dxfId="988" priority="389" operator="containsText" text="ALTA">
      <formula>NOT(ISERROR(SEARCH("ALTA",AU8)))</formula>
    </cfRule>
    <cfRule type="containsText" dxfId="987" priority="387" operator="containsText" text="BAJA">
      <formula>NOT(ISERROR(SEARCH("BAJA",AU8)))</formula>
    </cfRule>
  </conditionalFormatting>
  <conditionalFormatting sqref="AU9:AV9">
    <cfRule type="containsText" dxfId="986" priority="375" operator="containsText" text="MEDIA">
      <formula>NOT(ISERROR(SEARCH("MEDIA",AU9)))</formula>
    </cfRule>
    <cfRule type="containsText" dxfId="985" priority="374" operator="containsText" text="BAJA">
      <formula>NOT(ISERROR(SEARCH("BAJA",AU9)))</formula>
    </cfRule>
    <cfRule type="containsText" dxfId="984" priority="376" operator="containsText" text="ALTA">
      <formula>NOT(ISERROR(SEARCH("ALTA",AU9)))</formula>
    </cfRule>
  </conditionalFormatting>
  <conditionalFormatting sqref="AU10:AV10">
    <cfRule type="containsText" dxfId="983" priority="351" operator="containsText" text="ALTA">
      <formula>NOT(ISERROR(SEARCH("ALTA",AU10)))</formula>
    </cfRule>
    <cfRule type="containsText" dxfId="982" priority="350" operator="containsText" text="MEDIA">
      <formula>NOT(ISERROR(SEARCH("MEDIA",AU10)))</formula>
    </cfRule>
    <cfRule type="containsText" dxfId="981" priority="349" operator="containsText" text="BAJA">
      <formula>NOT(ISERROR(SEARCH("BAJA",AU10)))</formula>
    </cfRule>
    <cfRule type="cellIs" dxfId="980" priority="345" operator="between">
      <formula>0%</formula>
      <formula>25%</formula>
    </cfRule>
    <cfRule type="cellIs" dxfId="979" priority="344" operator="between">
      <formula>26%</formula>
      <formula>50%</formula>
    </cfRule>
    <cfRule type="cellIs" dxfId="978" priority="343" operator="between">
      <formula>51%</formula>
      <formula>75%</formula>
    </cfRule>
    <cfRule type="cellIs" dxfId="977" priority="342" operator="greaterThan">
      <formula>75%</formula>
    </cfRule>
  </conditionalFormatting>
  <conditionalFormatting sqref="AU15:AV24">
    <cfRule type="containsText" dxfId="976" priority="120" operator="containsText" text="BAJA">
      <formula>NOT(ISERROR(SEARCH("BAJA",AU15)))</formula>
    </cfRule>
    <cfRule type="containsText" dxfId="975" priority="121" operator="containsText" text="MEDIA">
      <formula>NOT(ISERROR(SEARCH("MEDIA",AU15)))</formula>
    </cfRule>
    <cfRule type="containsText" dxfId="974" priority="122" operator="containsText" text="ALTA">
      <formula>NOT(ISERROR(SEARCH("ALTA",AU15)))</formula>
    </cfRule>
  </conditionalFormatting>
  <conditionalFormatting sqref="AU25:AV27">
    <cfRule type="containsText" dxfId="973" priority="60" operator="containsText" text="ALTA">
      <formula>NOT(ISERROR(SEARCH("ALTA",AU25)))</formula>
    </cfRule>
  </conditionalFormatting>
  <conditionalFormatting sqref="AU30:AV30">
    <cfRule type="containsText" dxfId="972" priority="7" operator="containsText" text="ALTA">
      <formula>NOT(ISERROR(SEARCH("ALTA",AU30)))</formula>
    </cfRule>
    <cfRule type="containsText" dxfId="971" priority="6" operator="containsText" text="MEDIA">
      <formula>NOT(ISERROR(SEARCH("MEDIA",AU30)))</formula>
    </cfRule>
    <cfRule type="containsText" dxfId="970" priority="5" operator="containsText" text="BAJA">
      <formula>NOT(ISERROR(SEARCH("BAJA",AU30)))</formula>
    </cfRule>
  </conditionalFormatting>
  <conditionalFormatting sqref="AV9">
    <cfRule type="cellIs" dxfId="969" priority="373" operator="between">
      <formula>0%</formula>
      <formula>25%</formula>
    </cfRule>
    <cfRule type="cellIs" dxfId="968" priority="372" operator="between">
      <formula>26%</formula>
      <formula>50%</formula>
    </cfRule>
    <cfRule type="cellIs" dxfId="967" priority="370" operator="greaterThan">
      <formula>75%</formula>
    </cfRule>
    <cfRule type="cellIs" dxfId="966" priority="371" operator="between">
      <formula>51%</formula>
      <formula>75%</formula>
    </cfRule>
  </conditionalFormatting>
  <conditionalFormatting sqref="AV15:AV30">
    <cfRule type="cellIs" dxfId="965" priority="4" operator="between">
      <formula>0%</formula>
      <formula>25%</formula>
    </cfRule>
    <cfRule type="cellIs" dxfId="964" priority="3" operator="between">
      <formula>26%</formula>
      <formula>50%</formula>
    </cfRule>
    <cfRule type="cellIs" dxfId="963" priority="2" operator="between">
      <formula>51%</formula>
      <formula>75%</formula>
    </cfRule>
    <cfRule type="cellIs" dxfId="962" priority="1" operator="greaterThan">
      <formula>75%</formula>
    </cfRule>
  </conditionalFormatting>
  <conditionalFormatting sqref="AV28:AV29">
    <cfRule type="containsText" dxfId="961" priority="29" operator="containsText" text="ALTA">
      <formula>NOT(ISERROR(SEARCH("ALTA",AV28)))</formula>
    </cfRule>
    <cfRule type="containsText" dxfId="960" priority="28" operator="containsText" text="MEDIA">
      <formula>NOT(ISERROR(SEARCH("MEDIA",AV28)))</formula>
    </cfRule>
    <cfRule type="containsText" dxfId="959" priority="27" operator="containsText" text="BAJA">
      <formula>NOT(ISERROR(SEARCH("BAJA",AV28)))</formula>
    </cfRule>
  </conditionalFormatting>
  <conditionalFormatting sqref="BA20">
    <cfRule type="containsText" dxfId="958" priority="142" operator="containsText" text="BAJA">
      <formula>NOT(ISERROR(SEARCH("BAJA",BA20)))</formula>
    </cfRule>
    <cfRule type="containsText" dxfId="957" priority="143" operator="containsText" text="MEDIA">
      <formula>NOT(ISERROR(SEARCH("MEDIA",BA20)))</formula>
    </cfRule>
    <cfRule type="containsText" dxfId="956" priority="144" operator="containsText" text="ALTA">
      <formula>NOT(ISERROR(SEARCH("ALTA",BA20)))</formula>
    </cfRule>
  </conditionalFormatting>
  <dataValidations count="5">
    <dataValidation type="list" allowBlank="1" showInputMessage="1" showErrorMessage="1" sqref="A4:A5 AK4:AK10 A8:A12 A14:A18 AC11:AC14 AK15:AK16 AK18:AK30 A23 A25 A30" xr:uid="{00000000-0002-0000-0400-000000000000}">
      <formula1>"SI,NO"</formula1>
    </dataValidation>
    <dataValidation type="list" allowBlank="1" showInputMessage="1" showErrorMessage="1" sqref="AR4:AR10 AR15:AR16 AR18:AR30" xr:uid="{00000000-0002-0000-0400-000001000000}">
      <formula1>"Asignado,No Asignado"</formula1>
    </dataValidation>
    <dataValidation type="list" allowBlank="1" showInputMessage="1" showErrorMessage="1" sqref="AT4:AT10 AT15:AT16 AT18:AT27 AT30" xr:uid="{00000000-0002-0000-0400-000002000000}">
      <formula1>"Adecuado,Inadecuado"</formula1>
    </dataValidation>
    <dataValidation type="list" allowBlank="1" showInputMessage="1" showErrorMessage="1" sqref="AJ4:AJ10 AB11:AB14 AJ15:AJ16 AJ18:AJ27 AJ30" xr:uid="{00000000-0002-0000-0400-000003000000}">
      <formula1>"Confiable,No confiable"</formula1>
    </dataValidation>
    <dataValidation type="list" allowBlank="1" showInputMessage="1" showErrorMessage="1" sqref="AG4:AG10 Y11:Y14 AG15:AG27 AG30" xr:uid="{00000000-0002-0000-0400-000004000000}">
      <formula1>"Manual,Automático"</formula1>
    </dataValidation>
  </dataValidations>
  <hyperlinks>
    <hyperlink ref="BO4" r:id="rId1" xr:uid="{00000000-0004-0000-0400-000000000000}"/>
    <hyperlink ref="BR4" r:id="rId2" xr:uid="{00000000-0004-0000-0400-000001000000}"/>
    <hyperlink ref="BR5" r:id="rId3" xr:uid="{00000000-0004-0000-0400-000002000000}"/>
    <hyperlink ref="BR6" r:id="rId4" xr:uid="{00000000-0004-0000-0400-000003000000}"/>
    <hyperlink ref="BI10" r:id="rId5" xr:uid="{00000000-0004-0000-0400-000004000000}"/>
    <hyperlink ref="BI15" r:id="rId6" xr:uid="{00000000-0004-0000-0400-000005000000}"/>
    <hyperlink ref="BI16" r:id="rId7" xr:uid="{00000000-0004-0000-0400-000006000000}"/>
    <hyperlink ref="BI17" r:id="rId8" xr:uid="{00000000-0004-0000-0400-000007000000}"/>
    <hyperlink ref="BL15" r:id="rId9" xr:uid="{00000000-0004-0000-0400-000008000000}"/>
    <hyperlink ref="BL16" r:id="rId10" xr:uid="{00000000-0004-0000-0400-000009000000}"/>
    <hyperlink ref="BL17" r:id="rId11" xr:uid="{00000000-0004-0000-0400-00000A000000}"/>
    <hyperlink ref="BO15" r:id="rId12" xr:uid="{00000000-0004-0000-0400-00000B000000}"/>
    <hyperlink ref="BO16" r:id="rId13" xr:uid="{00000000-0004-0000-0400-00000C000000}"/>
    <hyperlink ref="BO17" r:id="rId14" xr:uid="{00000000-0004-0000-0400-00000D000000}"/>
    <hyperlink ref="BO24" r:id="rId15" display="https://loteriadbogota-my.sharepoint.com/:b:/g/personal/claudia_vega_loteriadebogota_com/EU4fByOMoNpNm4BBuQ5AmKMBCZIC0F_l7M_zmT3rD_MYow?e=0Yw4W3" xr:uid="{00000000-0004-0000-0400-00000E000000}"/>
    <hyperlink ref="BR24" r:id="rId16" xr:uid="{00000000-0004-0000-0400-00000F000000}"/>
    <hyperlink ref="BO25" r:id="rId17" xr:uid="{00000000-0004-0000-0400-000010000000}"/>
    <hyperlink ref="BR25" r:id="rId18" xr:uid="{00000000-0004-0000-0400-000011000000}"/>
    <hyperlink ref="BI28" r:id="rId19" xr:uid="{00000000-0004-0000-0400-000012000000}"/>
    <hyperlink ref="BR28" r:id="rId20" xr:uid="{00000000-0004-0000-0400-000013000000}"/>
  </hyperlinks>
  <pageMargins left="0.7" right="0.7" top="0.75" bottom="0.75" header="0.3" footer="0.3"/>
  <pageSetup paperSize="9" orientation="portrait" r:id="rId21"/>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400-000005000000}">
          <x14:formula1>
            <xm:f>Listas!$M$2:$M$15</xm:f>
          </x14:formula1>
          <xm:sqref>B4:B5 B8:B9 B11:B12 B14:B18 B23 B30</xm:sqref>
        </x14:dataValidation>
        <x14:dataValidation type="list" allowBlank="1" showInputMessage="1" showErrorMessage="1" xr:uid="{00000000-0002-0000-0400-000006000000}">
          <x14:formula1>
            <xm:f>Listas!$Q$2:$Q$8</xm:f>
          </x14:formula1>
          <xm:sqref>J4:J5 J8:J9 J11:J15 J18 J23:J24 J28:J30</xm:sqref>
        </x14:dataValidation>
        <x14:dataValidation type="list" allowBlank="1" showInputMessage="1" showErrorMessage="1" xr:uid="{00000000-0002-0000-0400-000007000000}">
          <x14:formula1>
            <xm:f>Listas!$P$2:$P$7</xm:f>
          </x14:formula1>
          <xm:sqref>Q4:Q5 Q8:Q9 Q11:Q15 Q18 Q23:Q24 Q28:Q30</xm:sqref>
        </x14:dataValidation>
        <x14:dataValidation type="list" allowBlank="1" showInputMessage="1" showErrorMessage="1" xr:uid="{00000000-0002-0000-0400-000008000000}">
          <x14:formula1>
            <xm:f>Listas!$O$2:$O$7</xm:f>
          </x14:formula1>
          <xm:sqref>O4:O5 O8:O9 O11:O15 O18 O23:O24 O28:O30</xm:sqref>
        </x14:dataValidation>
        <x14:dataValidation type="list" allowBlank="1" showInputMessage="1" showErrorMessage="1" xr:uid="{00000000-0002-0000-0400-000009000000}">
          <x14:formula1>
            <xm:f>Listas!$N$2:$N$7</xm:f>
          </x14:formula1>
          <xm:sqref>M4:M5 M8:M9 M11:M15 M18 M23:M24 M28:M30</xm:sqref>
        </x14:dataValidation>
        <x14:dataValidation type="list" allowBlank="1" showInputMessage="1" showErrorMessage="1" xr:uid="{00000000-0002-0000-0400-00000A000000}">
          <x14:formula1>
            <xm:f>Listas!$G$2:$G$11</xm:f>
          </x14:formula1>
          <xm:sqref>C4:C5 C8:C9 C11:C24 C30</xm:sqref>
        </x14:dataValidation>
        <x14:dataValidation type="list" allowBlank="1" showInputMessage="1" showErrorMessage="1" xr:uid="{00000000-0002-0000-0400-00000B000000}">
          <x14:formula1>
            <xm:f>Listas!$C$2:$C$8</xm:f>
          </x14:formula1>
          <xm:sqref>E4:E5 E8:E9 E11:E12 E14:E18 E23 E28:E30</xm:sqref>
        </x14:dataValidation>
        <x14:dataValidation type="list" allowBlank="1" showInputMessage="1" showErrorMessage="1" xr:uid="{00000000-0002-0000-0400-00000C000000}">
          <x14:formula1>
            <xm:f>Listas!$B$2:$B$7</xm:f>
          </x14:formula1>
          <xm:sqref>D4:D5 D8:D9 D11:D12 D14:D18 D23 D28:D30</xm:sqref>
        </x14:dataValidation>
        <x14:dataValidation type="list" allowBlank="1" showInputMessage="1" showErrorMessage="1" xr:uid="{00000000-0002-0000-0400-00000D000000}">
          <x14:formula1>
            <xm:f>Listas!$K$2:$K$6</xm:f>
          </x14:formula1>
          <xm:sqref>S4:S5 S8:S9 S11:S17 S23:S24 S30</xm:sqref>
        </x14:dataValidation>
        <x14:dataValidation type="list" allowBlank="1" showInputMessage="1" showErrorMessage="1" xr:uid="{00000000-0002-0000-0400-00000E000000}">
          <x14:formula1>
            <xm:f>Listas!$J$2:$J$6</xm:f>
          </x14:formula1>
          <xm:sqref>AX4:AX5 AX8:AX9 AX15 AX18 AX23 AX30</xm:sqref>
        </x14:dataValidation>
        <x14:dataValidation type="list" allowBlank="1" showInputMessage="1" showErrorMessage="1" xr:uid="{00000000-0002-0000-0400-00000F000000}">
          <x14:formula1>
            <xm:f>Listas!$F$2:$F$4</xm:f>
          </x14:formula1>
          <xm:sqref>AE4:AE9 W11:W14 AE15:AE24 AE30</xm:sqref>
        </x14:dataValidation>
        <x14:dataValidation type="list" allowBlank="1" showInputMessage="1" showErrorMessage="1" xr:uid="{00000000-0002-0000-0400-000010000000}">
          <x14:formula1>
            <xm:f>Listas!$H$2:$H$3</xm:f>
          </x14:formula1>
          <xm:sqref>AM4:AM9 AE11:AE14 AM15:AM24 AM30</xm:sqref>
        </x14:dataValidation>
        <x14:dataValidation type="list" allowBlank="1" showInputMessage="1" showErrorMessage="1" xr:uid="{00000000-0002-0000-0400-000011000000}">
          <x14:formula1>
            <xm:f>Listas!$I$2:$I$3</xm:f>
          </x14:formula1>
          <xm:sqref>AO4:AO9 AO15:AO24 AO30</xm:sqref>
        </x14:dataValidation>
        <x14:dataValidation type="list" allowBlank="1" showInputMessage="1" showErrorMessage="1" xr:uid="{00000000-0002-0000-0400-000012000000}">
          <x14:formula1>
            <xm:f>Listas!$L$2:$L$5</xm:f>
          </x14:formula1>
          <xm:sqref>T4:T5 T8:T9 T11:T24 T30</xm:sqref>
        </x14:dataValidation>
        <x14:dataValidation type="list" allowBlank="1" showInputMessage="1" showErrorMessage="1" xr:uid="{00000000-0002-0000-0400-000013000000}">
          <x14:formula1>
            <xm:f>Listas!$K$2:$K$7</xm:f>
          </x14:formula1>
          <xm:sqref>S18:S22</xm:sqref>
        </x14:dataValidation>
        <x14:dataValidation type="list" allowBlank="1" showInputMessage="1" showErrorMessage="1" xr:uid="{00000000-0002-0000-0400-000014000000}">
          <x14:formula1>
            <xm:f>Listas!$L$2:$L$6</xm:f>
          </x14:formula1>
          <xm:sqref>T28:T29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29"/>
  <sheetViews>
    <sheetView topLeftCell="C1" zoomScaleNormal="100" workbookViewId="0">
      <pane ySplit="3" topLeftCell="A19" activePane="bottomLeft" state="frozen"/>
      <selection activeCell="G4" sqref="G4:G13"/>
      <selection pane="bottomLeft" activeCell="H19" sqref="H19"/>
    </sheetView>
  </sheetViews>
  <sheetFormatPr baseColWidth="10" defaultColWidth="11.44140625" defaultRowHeight="15" customHeight="1" x14ac:dyDescent="0.3"/>
  <cols>
    <col min="1" max="1" width="14.109375" style="1" customWidth="1"/>
    <col min="2" max="2" width="17.4414062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20.109375" style="2" customWidth="1"/>
    <col min="11" max="11" width="22.44140625" style="2" customWidth="1"/>
    <col min="12" max="12" width="20.33203125" style="2" customWidth="1"/>
    <col min="13" max="13" width="15.88671875" style="2" customWidth="1"/>
    <col min="14" max="14" width="3.44140625" style="2" hidden="1" customWidth="1"/>
    <col min="15" max="15" width="20.44140625" style="2" customWidth="1"/>
    <col min="16" max="16" width="3.44140625" style="2" hidden="1" customWidth="1"/>
    <col min="17" max="17" width="22.109375" style="2" customWidth="1"/>
    <col min="18" max="18" width="3" style="2" hidden="1" customWidth="1"/>
    <col min="19" max="19" width="24.109375" style="2" customWidth="1"/>
    <col min="20" max="20" width="17.6640625" style="2" customWidth="1"/>
    <col min="21" max="21" width="6.6640625" style="2" hidden="1" customWidth="1"/>
    <col min="22" max="22" width="15" style="2" bestFit="1" customWidth="1"/>
    <col min="23" max="23" width="5.6640625" style="21" hidden="1" customWidth="1"/>
    <col min="24" max="24" width="13.6640625" style="2" customWidth="1"/>
    <col min="25" max="25" width="5.6640625" style="21" hidden="1" customWidth="1"/>
    <col min="26" max="26" width="16.88671875" style="2" bestFit="1" customWidth="1"/>
    <col min="27" max="27" width="5.44140625" style="2" hidden="1" customWidth="1"/>
    <col min="28" max="28" width="35.88671875" style="2" customWidth="1"/>
    <col min="29" max="29" width="54.44140625" style="2" customWidth="1"/>
    <col min="30" max="30" width="16.109375" style="2" customWidth="1"/>
    <col min="31" max="31" width="8.44140625" style="21" customWidth="1"/>
    <col min="32" max="32" width="20.33203125" style="21" customWidth="1"/>
    <col min="33" max="33" width="9" style="21" customWidth="1"/>
    <col min="34" max="34" width="14.109375" style="21" customWidth="1"/>
    <col min="35" max="35" width="16.44140625" style="2" customWidth="1"/>
    <col min="36" max="36" width="14.6640625" style="6" customWidth="1"/>
    <col min="37" max="37" width="20.6640625" style="2" customWidth="1"/>
    <col min="38" max="38" width="2.88671875" style="2" hidden="1" customWidth="1"/>
    <col min="39" max="39" width="13.6640625" style="24" hidden="1" customWidth="1"/>
    <col min="40" max="40" width="13.6640625" style="2" customWidth="1"/>
    <col min="41" max="41" width="15.33203125" style="2" customWidth="1"/>
    <col min="42" max="42" width="2.33203125" style="5" customWidth="1"/>
    <col min="43" max="43" width="49.33203125" style="5" customWidth="1"/>
    <col min="44" max="44" width="17" style="4" customWidth="1"/>
    <col min="45" max="45" width="20.109375" style="3" customWidth="1"/>
    <col min="46" max="46" width="21" style="3" customWidth="1"/>
    <col min="47" max="47" width="21.88671875" style="2" customWidth="1"/>
    <col min="48" max="48" width="30.44140625" style="1" customWidth="1"/>
    <col min="49" max="49" width="35.33203125" style="1" customWidth="1"/>
    <col min="50" max="226" width="11.5546875" style="1"/>
    <col min="227" max="227" width="21.88671875" style="1" customWidth="1"/>
    <col min="228" max="228" width="13.88671875" style="1" customWidth="1"/>
    <col min="229" max="229" width="38.6640625" style="1" customWidth="1"/>
    <col min="230" max="230" width="3" style="1" bestFit="1" customWidth="1"/>
    <col min="231" max="231" width="32.33203125" style="1" customWidth="1"/>
    <col min="232" max="232" width="46.33203125" style="1" customWidth="1"/>
    <col min="233" max="233" width="19" style="1" customWidth="1"/>
    <col min="234" max="234" width="0" style="1" hidden="1" customWidth="1"/>
    <col min="235" max="235" width="17.6640625" style="1" customWidth="1"/>
    <col min="236" max="236" width="0" style="1" hidden="1" customWidth="1"/>
    <col min="237" max="237" width="22.33203125" style="1" customWidth="1"/>
    <col min="238" max="238" width="5.33203125" style="1" customWidth="1"/>
    <col min="239" max="239" width="36.33203125" style="1" customWidth="1"/>
    <col min="240" max="240" width="5.6640625" style="1" customWidth="1"/>
    <col min="241" max="241" width="0" style="1" hidden="1" customWidth="1"/>
    <col min="242" max="242" width="20.6640625" style="1" customWidth="1"/>
    <col min="243" max="243" width="4.88671875" style="1" customWidth="1"/>
    <col min="244" max="244" width="0" style="1" hidden="1" customWidth="1"/>
    <col min="245" max="245" width="24.6640625" style="1" customWidth="1"/>
    <col min="246" max="246" width="12.33203125" style="1" customWidth="1"/>
    <col min="247" max="247" width="0" style="1" hidden="1" customWidth="1"/>
    <col min="248" max="248" width="3.44140625" style="1" customWidth="1"/>
    <col min="249" max="249" width="0" style="1" hidden="1" customWidth="1"/>
    <col min="250" max="250" width="17.6640625" style="1" customWidth="1"/>
    <col min="251" max="251" width="3.44140625" style="1" customWidth="1"/>
    <col min="252" max="252" width="0" style="1" hidden="1" customWidth="1"/>
    <col min="253" max="253" width="23.6640625" style="1" customWidth="1"/>
    <col min="254" max="254" width="10" style="1" customWidth="1"/>
    <col min="255" max="255" width="0" style="1" hidden="1" customWidth="1"/>
    <col min="256" max="257" width="14.6640625" style="1" customWidth="1"/>
    <col min="258" max="258" width="12.88671875" style="1" customWidth="1"/>
    <col min="259" max="259" width="3.33203125" style="1" customWidth="1"/>
    <col min="260" max="260" width="30.33203125" style="1" customWidth="1"/>
    <col min="261" max="261" width="5" style="1" customWidth="1"/>
    <col min="262" max="262" width="0" style="1" hidden="1" customWidth="1"/>
    <col min="263" max="263" width="14.33203125" style="1" customWidth="1"/>
    <col min="264" max="264" width="5.6640625" style="1" customWidth="1"/>
    <col min="265" max="265" width="0" style="1" hidden="1" customWidth="1"/>
    <col min="266" max="266" width="17.33203125" style="1" customWidth="1"/>
    <col min="267" max="267" width="12.6640625" style="1" customWidth="1"/>
    <col min="268" max="268" width="0" style="1" hidden="1" customWidth="1"/>
    <col min="269" max="269" width="5.33203125" style="1" customWidth="1"/>
    <col min="270" max="270" width="0" style="1" hidden="1" customWidth="1"/>
    <col min="271" max="271" width="17" style="1" customWidth="1"/>
    <col min="272" max="272" width="6.33203125" style="1" customWidth="1"/>
    <col min="273" max="273" width="0" style="1" hidden="1" customWidth="1"/>
    <col min="274" max="274" width="14.33203125" style="1" customWidth="1"/>
    <col min="275" max="275" width="7.5546875" style="1" customWidth="1"/>
    <col min="276" max="276" width="0" style="1" hidden="1" customWidth="1"/>
    <col min="277" max="278" width="14.33203125" style="1" customWidth="1"/>
    <col min="279" max="279" width="20.88671875" style="1" customWidth="1"/>
    <col min="280" max="280" width="14.44140625" style="1" customWidth="1"/>
    <col min="281" max="281" width="15" style="1" customWidth="1"/>
    <col min="282" max="282" width="2.6640625" style="1" customWidth="1"/>
    <col min="283" max="283" width="11.6640625" style="1" customWidth="1"/>
    <col min="284" max="284" width="11.5546875" style="1" customWidth="1"/>
    <col min="285" max="285" width="2.33203125" style="1" customWidth="1"/>
    <col min="286" max="286" width="41" style="1" customWidth="1"/>
    <col min="287" max="287" width="14.33203125" style="1" customWidth="1"/>
    <col min="288" max="289" width="11.5546875" style="1" customWidth="1"/>
    <col min="290" max="290" width="21.88671875" style="1" customWidth="1"/>
    <col min="291" max="482" width="11.5546875" style="1"/>
    <col min="483" max="483" width="21.88671875" style="1" customWidth="1"/>
    <col min="484" max="484" width="13.88671875" style="1" customWidth="1"/>
    <col min="485" max="485" width="38.6640625" style="1" customWidth="1"/>
    <col min="486" max="486" width="3" style="1" bestFit="1" customWidth="1"/>
    <col min="487" max="487" width="32.33203125" style="1" customWidth="1"/>
    <col min="488" max="488" width="46.33203125" style="1" customWidth="1"/>
    <col min="489" max="489" width="19" style="1" customWidth="1"/>
    <col min="490" max="490" width="0" style="1" hidden="1" customWidth="1"/>
    <col min="491" max="491" width="17.6640625" style="1" customWidth="1"/>
    <col min="492" max="492" width="0" style="1" hidden="1" customWidth="1"/>
    <col min="493" max="493" width="22.33203125" style="1" customWidth="1"/>
    <col min="494" max="494" width="5.33203125" style="1" customWidth="1"/>
    <col min="495" max="495" width="36.33203125" style="1" customWidth="1"/>
    <col min="496" max="496" width="5.6640625" style="1" customWidth="1"/>
    <col min="497" max="497" width="0" style="1" hidden="1" customWidth="1"/>
    <col min="498" max="498" width="20.6640625" style="1" customWidth="1"/>
    <col min="499" max="499" width="4.88671875" style="1" customWidth="1"/>
    <col min="500" max="500" width="0" style="1" hidden="1" customWidth="1"/>
    <col min="501" max="501" width="24.6640625" style="1" customWidth="1"/>
    <col min="502" max="502" width="12.33203125" style="1" customWidth="1"/>
    <col min="503" max="503" width="0" style="1" hidden="1" customWidth="1"/>
    <col min="504" max="504" width="3.44140625" style="1" customWidth="1"/>
    <col min="505" max="505" width="0" style="1" hidden="1" customWidth="1"/>
    <col min="506" max="506" width="17.6640625" style="1" customWidth="1"/>
    <col min="507" max="507" width="3.44140625" style="1" customWidth="1"/>
    <col min="508" max="508" width="0" style="1" hidden="1" customWidth="1"/>
    <col min="509" max="509" width="23.6640625" style="1" customWidth="1"/>
    <col min="510" max="510" width="10" style="1" customWidth="1"/>
    <col min="511" max="511" width="0" style="1" hidden="1" customWidth="1"/>
    <col min="512" max="513" width="14.6640625" style="1" customWidth="1"/>
    <col min="514" max="514" width="12.88671875" style="1" customWidth="1"/>
    <col min="515" max="515" width="3.33203125" style="1" customWidth="1"/>
    <col min="516" max="516" width="30.33203125" style="1" customWidth="1"/>
    <col min="517" max="517" width="5" style="1" customWidth="1"/>
    <col min="518" max="518" width="0" style="1" hidden="1" customWidth="1"/>
    <col min="519" max="519" width="14.33203125" style="1" customWidth="1"/>
    <col min="520" max="520" width="5.6640625" style="1" customWidth="1"/>
    <col min="521" max="521" width="0" style="1" hidden="1" customWidth="1"/>
    <col min="522" max="522" width="17.33203125" style="1" customWidth="1"/>
    <col min="523" max="523" width="12.6640625" style="1" customWidth="1"/>
    <col min="524" max="524" width="0" style="1" hidden="1" customWidth="1"/>
    <col min="525" max="525" width="5.33203125" style="1" customWidth="1"/>
    <col min="526" max="526" width="0" style="1" hidden="1" customWidth="1"/>
    <col min="527" max="527" width="17" style="1" customWidth="1"/>
    <col min="528" max="528" width="6.33203125" style="1" customWidth="1"/>
    <col min="529" max="529" width="0" style="1" hidden="1" customWidth="1"/>
    <col min="530" max="530" width="14.33203125" style="1" customWidth="1"/>
    <col min="531" max="531" width="7.5546875" style="1" customWidth="1"/>
    <col min="532" max="532" width="0" style="1" hidden="1" customWidth="1"/>
    <col min="533" max="534" width="14.33203125" style="1" customWidth="1"/>
    <col min="535" max="535" width="20.88671875" style="1" customWidth="1"/>
    <col min="536" max="536" width="14.44140625" style="1" customWidth="1"/>
    <col min="537" max="537" width="15" style="1" customWidth="1"/>
    <col min="538" max="538" width="2.6640625" style="1" customWidth="1"/>
    <col min="539" max="539" width="11.6640625" style="1" customWidth="1"/>
    <col min="540" max="540" width="11.5546875" style="1" customWidth="1"/>
    <col min="541" max="541" width="2.33203125" style="1" customWidth="1"/>
    <col min="542" max="542" width="41" style="1" customWidth="1"/>
    <col min="543" max="543" width="14.33203125" style="1" customWidth="1"/>
    <col min="544" max="545" width="11.5546875" style="1" customWidth="1"/>
    <col min="546" max="546" width="21.88671875" style="1" customWidth="1"/>
    <col min="547" max="738" width="11.5546875" style="1"/>
    <col min="739" max="739" width="21.88671875" style="1" customWidth="1"/>
    <col min="740" max="740" width="13.88671875" style="1" customWidth="1"/>
    <col min="741" max="741" width="38.6640625" style="1" customWidth="1"/>
    <col min="742" max="742" width="3" style="1" bestFit="1" customWidth="1"/>
    <col min="743" max="743" width="32.33203125" style="1" customWidth="1"/>
    <col min="744" max="744" width="46.33203125" style="1" customWidth="1"/>
    <col min="745" max="745" width="19" style="1" customWidth="1"/>
    <col min="746" max="746" width="0" style="1" hidden="1" customWidth="1"/>
    <col min="747" max="747" width="17.6640625" style="1" customWidth="1"/>
    <col min="748" max="748" width="0" style="1" hidden="1" customWidth="1"/>
    <col min="749" max="749" width="22.33203125" style="1" customWidth="1"/>
    <col min="750" max="750" width="5.33203125" style="1" customWidth="1"/>
    <col min="751" max="751" width="36.33203125" style="1" customWidth="1"/>
    <col min="752" max="752" width="5.6640625" style="1" customWidth="1"/>
    <col min="753" max="753" width="0" style="1" hidden="1" customWidth="1"/>
    <col min="754" max="754" width="20.6640625" style="1" customWidth="1"/>
    <col min="755" max="755" width="4.88671875" style="1" customWidth="1"/>
    <col min="756" max="756" width="0" style="1" hidden="1" customWidth="1"/>
    <col min="757" max="757" width="24.6640625" style="1" customWidth="1"/>
    <col min="758" max="758" width="12.33203125" style="1" customWidth="1"/>
    <col min="759" max="759" width="0" style="1" hidden="1" customWidth="1"/>
    <col min="760" max="760" width="3.44140625" style="1" customWidth="1"/>
    <col min="761" max="761" width="0" style="1" hidden="1" customWidth="1"/>
    <col min="762" max="762" width="17.6640625" style="1" customWidth="1"/>
    <col min="763" max="763" width="3.44140625" style="1" customWidth="1"/>
    <col min="764" max="764" width="0" style="1" hidden="1" customWidth="1"/>
    <col min="765" max="765" width="23.6640625" style="1" customWidth="1"/>
    <col min="766" max="766" width="10" style="1" customWidth="1"/>
    <col min="767" max="767" width="0" style="1" hidden="1" customWidth="1"/>
    <col min="768" max="769" width="14.6640625" style="1" customWidth="1"/>
    <col min="770" max="770" width="12.88671875" style="1" customWidth="1"/>
    <col min="771" max="771" width="3.33203125" style="1" customWidth="1"/>
    <col min="772" max="772" width="30.33203125" style="1" customWidth="1"/>
    <col min="773" max="773" width="5" style="1" customWidth="1"/>
    <col min="774" max="774" width="0" style="1" hidden="1" customWidth="1"/>
    <col min="775" max="775" width="14.33203125" style="1" customWidth="1"/>
    <col min="776" max="776" width="5.6640625" style="1" customWidth="1"/>
    <col min="777" max="777" width="0" style="1" hidden="1" customWidth="1"/>
    <col min="778" max="778" width="17.33203125" style="1" customWidth="1"/>
    <col min="779" max="779" width="12.6640625" style="1" customWidth="1"/>
    <col min="780" max="780" width="0" style="1" hidden="1" customWidth="1"/>
    <col min="781" max="781" width="5.33203125" style="1" customWidth="1"/>
    <col min="782" max="782" width="0" style="1" hidden="1" customWidth="1"/>
    <col min="783" max="783" width="17" style="1" customWidth="1"/>
    <col min="784" max="784" width="6.33203125" style="1" customWidth="1"/>
    <col min="785" max="785" width="0" style="1" hidden="1" customWidth="1"/>
    <col min="786" max="786" width="14.33203125" style="1" customWidth="1"/>
    <col min="787" max="787" width="7.5546875" style="1" customWidth="1"/>
    <col min="788" max="788" width="0" style="1" hidden="1" customWidth="1"/>
    <col min="789" max="790" width="14.33203125" style="1" customWidth="1"/>
    <col min="791" max="791" width="20.88671875" style="1" customWidth="1"/>
    <col min="792" max="792" width="14.44140625" style="1" customWidth="1"/>
    <col min="793" max="793" width="15" style="1" customWidth="1"/>
    <col min="794" max="794" width="2.6640625" style="1" customWidth="1"/>
    <col min="795" max="795" width="11.6640625" style="1" customWidth="1"/>
    <col min="796" max="796" width="11.5546875" style="1" customWidth="1"/>
    <col min="797" max="797" width="2.33203125" style="1" customWidth="1"/>
    <col min="798" max="798" width="41" style="1" customWidth="1"/>
    <col min="799" max="799" width="14.33203125" style="1" customWidth="1"/>
    <col min="800" max="801" width="11.5546875" style="1" customWidth="1"/>
    <col min="802" max="802" width="21.88671875" style="1" customWidth="1"/>
    <col min="803" max="994" width="11.5546875" style="1"/>
    <col min="995" max="995" width="21.88671875" style="1" customWidth="1"/>
    <col min="996" max="996" width="13.88671875" style="1" customWidth="1"/>
    <col min="997" max="997" width="38.6640625" style="1" customWidth="1"/>
    <col min="998" max="998" width="3" style="1" bestFit="1" customWidth="1"/>
    <col min="999" max="999" width="32.33203125" style="1" customWidth="1"/>
    <col min="1000" max="1000" width="46.33203125" style="1" customWidth="1"/>
    <col min="1001" max="1001" width="19" style="1" customWidth="1"/>
    <col min="1002" max="1002" width="0" style="1" hidden="1" customWidth="1"/>
    <col min="1003" max="1003" width="17.6640625" style="1" customWidth="1"/>
    <col min="1004" max="1004" width="0" style="1" hidden="1" customWidth="1"/>
    <col min="1005" max="1005" width="22.33203125" style="1" customWidth="1"/>
    <col min="1006" max="1006" width="5.33203125" style="1" customWidth="1"/>
    <col min="1007" max="1007" width="36.33203125" style="1" customWidth="1"/>
    <col min="1008" max="1008" width="5.6640625" style="1" customWidth="1"/>
    <col min="1009" max="1009" width="0" style="1" hidden="1" customWidth="1"/>
    <col min="1010" max="1010" width="20.6640625" style="1" customWidth="1"/>
    <col min="1011" max="1011" width="4.88671875" style="1" customWidth="1"/>
    <col min="1012" max="1012" width="0" style="1" hidden="1" customWidth="1"/>
    <col min="1013" max="1013" width="24.6640625" style="1" customWidth="1"/>
    <col min="1014" max="1014" width="12.33203125" style="1" customWidth="1"/>
    <col min="1015" max="1015" width="0" style="1" hidden="1" customWidth="1"/>
    <col min="1016" max="1016" width="3.44140625" style="1" customWidth="1"/>
    <col min="1017" max="1017" width="0" style="1" hidden="1" customWidth="1"/>
    <col min="1018" max="1018" width="17.6640625" style="1" customWidth="1"/>
    <col min="1019" max="1019" width="3.44140625" style="1" customWidth="1"/>
    <col min="1020" max="1020" width="0" style="1" hidden="1" customWidth="1"/>
    <col min="1021" max="1021" width="23.6640625" style="1" customWidth="1"/>
    <col min="1022" max="1022" width="10" style="1" customWidth="1"/>
    <col min="1023" max="1023" width="0" style="1" hidden="1" customWidth="1"/>
    <col min="1024" max="1025" width="14.6640625" style="1" customWidth="1"/>
    <col min="1026" max="1026" width="12.88671875" style="1" customWidth="1"/>
    <col min="1027" max="1027" width="3.33203125" style="1" customWidth="1"/>
    <col min="1028" max="1028" width="30.33203125" style="1" customWidth="1"/>
    <col min="1029" max="1029" width="5" style="1" customWidth="1"/>
    <col min="1030" max="1030" width="0" style="1" hidden="1" customWidth="1"/>
    <col min="1031" max="1031" width="14.33203125" style="1" customWidth="1"/>
    <col min="1032" max="1032" width="5.6640625" style="1" customWidth="1"/>
    <col min="1033" max="1033" width="0" style="1" hidden="1" customWidth="1"/>
    <col min="1034" max="1034" width="17.33203125" style="1" customWidth="1"/>
    <col min="1035" max="1035" width="12.6640625" style="1" customWidth="1"/>
    <col min="1036" max="1036" width="0" style="1" hidden="1" customWidth="1"/>
    <col min="1037" max="1037" width="5.33203125" style="1" customWidth="1"/>
    <col min="1038" max="1038" width="0" style="1" hidden="1" customWidth="1"/>
    <col min="1039" max="1039" width="17" style="1" customWidth="1"/>
    <col min="1040" max="1040" width="6.33203125" style="1" customWidth="1"/>
    <col min="1041" max="1041" width="0" style="1" hidden="1" customWidth="1"/>
    <col min="1042" max="1042" width="14.33203125" style="1" customWidth="1"/>
    <col min="1043" max="1043" width="7.5546875" style="1" customWidth="1"/>
    <col min="1044" max="1044" width="0" style="1" hidden="1" customWidth="1"/>
    <col min="1045" max="1046" width="14.33203125" style="1" customWidth="1"/>
    <col min="1047" max="1047" width="20.88671875" style="1" customWidth="1"/>
    <col min="1048" max="1048" width="14.44140625" style="1" customWidth="1"/>
    <col min="1049" max="1049" width="15" style="1" customWidth="1"/>
    <col min="1050" max="1050" width="2.6640625" style="1" customWidth="1"/>
    <col min="1051" max="1051" width="11.6640625" style="1" customWidth="1"/>
    <col min="1052" max="1052" width="11.5546875" style="1" customWidth="1"/>
    <col min="1053" max="1053" width="2.33203125" style="1" customWidth="1"/>
    <col min="1054" max="1054" width="41" style="1" customWidth="1"/>
    <col min="1055" max="1055" width="14.33203125" style="1" customWidth="1"/>
    <col min="1056" max="1057" width="11.5546875" style="1" customWidth="1"/>
    <col min="1058" max="1058" width="21.88671875" style="1" customWidth="1"/>
    <col min="1059" max="1250" width="11.5546875" style="1"/>
    <col min="1251" max="1251" width="21.88671875" style="1" customWidth="1"/>
    <col min="1252" max="1252" width="13.88671875" style="1" customWidth="1"/>
    <col min="1253" max="1253" width="38.6640625" style="1" customWidth="1"/>
    <col min="1254" max="1254" width="3" style="1" bestFit="1" customWidth="1"/>
    <col min="1255" max="1255" width="32.33203125" style="1" customWidth="1"/>
    <col min="1256" max="1256" width="46.33203125" style="1" customWidth="1"/>
    <col min="1257" max="1257" width="19" style="1" customWidth="1"/>
    <col min="1258" max="1258" width="0" style="1" hidden="1" customWidth="1"/>
    <col min="1259" max="1259" width="17.6640625" style="1" customWidth="1"/>
    <col min="1260" max="1260" width="0" style="1" hidden="1" customWidth="1"/>
    <col min="1261" max="1261" width="22.33203125" style="1" customWidth="1"/>
    <col min="1262" max="1262" width="5.33203125" style="1" customWidth="1"/>
    <col min="1263" max="1263" width="36.33203125" style="1" customWidth="1"/>
    <col min="1264" max="1264" width="5.6640625" style="1" customWidth="1"/>
    <col min="1265" max="1265" width="0" style="1" hidden="1" customWidth="1"/>
    <col min="1266" max="1266" width="20.6640625" style="1" customWidth="1"/>
    <col min="1267" max="1267" width="4.88671875" style="1" customWidth="1"/>
    <col min="1268" max="1268" width="0" style="1" hidden="1" customWidth="1"/>
    <col min="1269" max="1269" width="24.6640625" style="1" customWidth="1"/>
    <col min="1270" max="1270" width="12.33203125" style="1" customWidth="1"/>
    <col min="1271" max="1271" width="0" style="1" hidden="1" customWidth="1"/>
    <col min="1272" max="1272" width="3.44140625" style="1" customWidth="1"/>
    <col min="1273" max="1273" width="0" style="1" hidden="1" customWidth="1"/>
    <col min="1274" max="1274" width="17.6640625" style="1" customWidth="1"/>
    <col min="1275" max="1275" width="3.44140625" style="1" customWidth="1"/>
    <col min="1276" max="1276" width="0" style="1" hidden="1" customWidth="1"/>
    <col min="1277" max="1277" width="23.6640625" style="1" customWidth="1"/>
    <col min="1278" max="1278" width="10" style="1" customWidth="1"/>
    <col min="1279" max="1279" width="0" style="1" hidden="1" customWidth="1"/>
    <col min="1280" max="1281" width="14.6640625" style="1" customWidth="1"/>
    <col min="1282" max="1282" width="12.88671875" style="1" customWidth="1"/>
    <col min="1283" max="1283" width="3.33203125" style="1" customWidth="1"/>
    <col min="1284" max="1284" width="30.33203125" style="1" customWidth="1"/>
    <col min="1285" max="1285" width="5" style="1" customWidth="1"/>
    <col min="1286" max="1286" width="0" style="1" hidden="1" customWidth="1"/>
    <col min="1287" max="1287" width="14.33203125" style="1" customWidth="1"/>
    <col min="1288" max="1288" width="5.6640625" style="1" customWidth="1"/>
    <col min="1289" max="1289" width="0" style="1" hidden="1" customWidth="1"/>
    <col min="1290" max="1290" width="17.33203125" style="1" customWidth="1"/>
    <col min="1291" max="1291" width="12.6640625" style="1" customWidth="1"/>
    <col min="1292" max="1292" width="0" style="1" hidden="1" customWidth="1"/>
    <col min="1293" max="1293" width="5.33203125" style="1" customWidth="1"/>
    <col min="1294" max="1294" width="0" style="1" hidden="1" customWidth="1"/>
    <col min="1295" max="1295" width="17" style="1" customWidth="1"/>
    <col min="1296" max="1296" width="6.33203125" style="1" customWidth="1"/>
    <col min="1297" max="1297" width="0" style="1" hidden="1" customWidth="1"/>
    <col min="1298" max="1298" width="14.33203125" style="1" customWidth="1"/>
    <col min="1299" max="1299" width="7.5546875" style="1" customWidth="1"/>
    <col min="1300" max="1300" width="0" style="1" hidden="1" customWidth="1"/>
    <col min="1301" max="1302" width="14.33203125" style="1" customWidth="1"/>
    <col min="1303" max="1303" width="20.88671875" style="1" customWidth="1"/>
    <col min="1304" max="1304" width="14.44140625" style="1" customWidth="1"/>
    <col min="1305" max="1305" width="15" style="1" customWidth="1"/>
    <col min="1306" max="1306" width="2.6640625" style="1" customWidth="1"/>
    <col min="1307" max="1307" width="11.6640625" style="1" customWidth="1"/>
    <col min="1308" max="1308" width="11.5546875" style="1" customWidth="1"/>
    <col min="1309" max="1309" width="2.33203125" style="1" customWidth="1"/>
    <col min="1310" max="1310" width="41" style="1" customWidth="1"/>
    <col min="1311" max="1311" width="14.33203125" style="1" customWidth="1"/>
    <col min="1312" max="1313" width="11.5546875" style="1" customWidth="1"/>
    <col min="1314" max="1314" width="21.88671875" style="1" customWidth="1"/>
    <col min="1315" max="1506" width="11.5546875" style="1"/>
    <col min="1507" max="1507" width="21.88671875" style="1" customWidth="1"/>
    <col min="1508" max="1508" width="13.88671875" style="1" customWidth="1"/>
    <col min="1509" max="1509" width="38.6640625" style="1" customWidth="1"/>
    <col min="1510" max="1510" width="3" style="1" bestFit="1" customWidth="1"/>
    <col min="1511" max="1511" width="32.33203125" style="1" customWidth="1"/>
    <col min="1512" max="1512" width="46.33203125" style="1" customWidth="1"/>
    <col min="1513" max="1513" width="19" style="1" customWidth="1"/>
    <col min="1514" max="1514" width="0" style="1" hidden="1" customWidth="1"/>
    <col min="1515" max="1515" width="17.6640625" style="1" customWidth="1"/>
    <col min="1516" max="1516" width="0" style="1" hidden="1" customWidth="1"/>
    <col min="1517" max="1517" width="22.33203125" style="1" customWidth="1"/>
    <col min="1518" max="1518" width="5.33203125" style="1" customWidth="1"/>
    <col min="1519" max="1519" width="36.33203125" style="1" customWidth="1"/>
    <col min="1520" max="1520" width="5.6640625" style="1" customWidth="1"/>
    <col min="1521" max="1521" width="0" style="1" hidden="1" customWidth="1"/>
    <col min="1522" max="1522" width="20.6640625" style="1" customWidth="1"/>
    <col min="1523" max="1523" width="4.88671875" style="1" customWidth="1"/>
    <col min="1524" max="1524" width="0" style="1" hidden="1" customWidth="1"/>
    <col min="1525" max="1525" width="24.6640625" style="1" customWidth="1"/>
    <col min="1526" max="1526" width="12.33203125" style="1" customWidth="1"/>
    <col min="1527" max="1527" width="0" style="1" hidden="1" customWidth="1"/>
    <col min="1528" max="1528" width="3.44140625" style="1" customWidth="1"/>
    <col min="1529" max="1529" width="0" style="1" hidden="1" customWidth="1"/>
    <col min="1530" max="1530" width="17.6640625" style="1" customWidth="1"/>
    <col min="1531" max="1531" width="3.44140625" style="1" customWidth="1"/>
    <col min="1532" max="1532" width="0" style="1" hidden="1" customWidth="1"/>
    <col min="1533" max="1533" width="23.6640625" style="1" customWidth="1"/>
    <col min="1534" max="1534" width="10" style="1" customWidth="1"/>
    <col min="1535" max="1535" width="0" style="1" hidden="1" customWidth="1"/>
    <col min="1536" max="1537" width="14.6640625" style="1" customWidth="1"/>
    <col min="1538" max="1538" width="12.88671875" style="1" customWidth="1"/>
    <col min="1539" max="1539" width="3.33203125" style="1" customWidth="1"/>
    <col min="1540" max="1540" width="30.33203125" style="1" customWidth="1"/>
    <col min="1541" max="1541" width="5" style="1" customWidth="1"/>
    <col min="1542" max="1542" width="0" style="1" hidden="1" customWidth="1"/>
    <col min="1543" max="1543" width="14.33203125" style="1" customWidth="1"/>
    <col min="1544" max="1544" width="5.6640625" style="1" customWidth="1"/>
    <col min="1545" max="1545" width="0" style="1" hidden="1" customWidth="1"/>
    <col min="1546" max="1546" width="17.33203125" style="1" customWidth="1"/>
    <col min="1547" max="1547" width="12.6640625" style="1" customWidth="1"/>
    <col min="1548" max="1548" width="0" style="1" hidden="1" customWidth="1"/>
    <col min="1549" max="1549" width="5.33203125" style="1" customWidth="1"/>
    <col min="1550" max="1550" width="0" style="1" hidden="1" customWidth="1"/>
    <col min="1551" max="1551" width="17" style="1" customWidth="1"/>
    <col min="1552" max="1552" width="6.33203125" style="1" customWidth="1"/>
    <col min="1553" max="1553" width="0" style="1" hidden="1" customWidth="1"/>
    <col min="1554" max="1554" width="14.33203125" style="1" customWidth="1"/>
    <col min="1555" max="1555" width="7.5546875" style="1" customWidth="1"/>
    <col min="1556" max="1556" width="0" style="1" hidden="1" customWidth="1"/>
    <col min="1557" max="1558" width="14.33203125" style="1" customWidth="1"/>
    <col min="1559" max="1559" width="20.88671875" style="1" customWidth="1"/>
    <col min="1560" max="1560" width="14.44140625" style="1" customWidth="1"/>
    <col min="1561" max="1561" width="15" style="1" customWidth="1"/>
    <col min="1562" max="1562" width="2.6640625" style="1" customWidth="1"/>
    <col min="1563" max="1563" width="11.6640625" style="1" customWidth="1"/>
    <col min="1564" max="1564" width="11.5546875" style="1" customWidth="1"/>
    <col min="1565" max="1565" width="2.33203125" style="1" customWidth="1"/>
    <col min="1566" max="1566" width="41" style="1" customWidth="1"/>
    <col min="1567" max="1567" width="14.33203125" style="1" customWidth="1"/>
    <col min="1568" max="1569" width="11.5546875" style="1" customWidth="1"/>
    <col min="1570" max="1570" width="21.88671875" style="1" customWidth="1"/>
    <col min="1571" max="1762" width="11.5546875" style="1"/>
    <col min="1763" max="1763" width="21.88671875" style="1" customWidth="1"/>
    <col min="1764" max="1764" width="13.88671875" style="1" customWidth="1"/>
    <col min="1765" max="1765" width="38.6640625" style="1" customWidth="1"/>
    <col min="1766" max="1766" width="3" style="1" bestFit="1" customWidth="1"/>
    <col min="1767" max="1767" width="32.33203125" style="1" customWidth="1"/>
    <col min="1768" max="1768" width="46.33203125" style="1" customWidth="1"/>
    <col min="1769" max="1769" width="19" style="1" customWidth="1"/>
    <col min="1770" max="1770" width="0" style="1" hidden="1" customWidth="1"/>
    <col min="1771" max="1771" width="17.6640625" style="1" customWidth="1"/>
    <col min="1772" max="1772" width="0" style="1" hidden="1" customWidth="1"/>
    <col min="1773" max="1773" width="22.33203125" style="1" customWidth="1"/>
    <col min="1774" max="1774" width="5.33203125" style="1" customWidth="1"/>
    <col min="1775" max="1775" width="36.33203125" style="1" customWidth="1"/>
    <col min="1776" max="1776" width="5.6640625" style="1" customWidth="1"/>
    <col min="1777" max="1777" width="0" style="1" hidden="1" customWidth="1"/>
    <col min="1778" max="1778" width="20.6640625" style="1" customWidth="1"/>
    <col min="1779" max="1779" width="4.88671875" style="1" customWidth="1"/>
    <col min="1780" max="1780" width="0" style="1" hidden="1" customWidth="1"/>
    <col min="1781" max="1781" width="24.6640625" style="1" customWidth="1"/>
    <col min="1782" max="1782" width="12.33203125" style="1" customWidth="1"/>
    <col min="1783" max="1783" width="0" style="1" hidden="1" customWidth="1"/>
    <col min="1784" max="1784" width="3.44140625" style="1" customWidth="1"/>
    <col min="1785" max="1785" width="0" style="1" hidden="1" customWidth="1"/>
    <col min="1786" max="1786" width="17.6640625" style="1" customWidth="1"/>
    <col min="1787" max="1787" width="3.44140625" style="1" customWidth="1"/>
    <col min="1788" max="1788" width="0" style="1" hidden="1" customWidth="1"/>
    <col min="1789" max="1789" width="23.6640625" style="1" customWidth="1"/>
    <col min="1790" max="1790" width="10" style="1" customWidth="1"/>
    <col min="1791" max="1791" width="0" style="1" hidden="1" customWidth="1"/>
    <col min="1792" max="1793" width="14.6640625" style="1" customWidth="1"/>
    <col min="1794" max="1794" width="12.88671875" style="1" customWidth="1"/>
    <col min="1795" max="1795" width="3.33203125" style="1" customWidth="1"/>
    <col min="1796" max="1796" width="30.33203125" style="1" customWidth="1"/>
    <col min="1797" max="1797" width="5" style="1" customWidth="1"/>
    <col min="1798" max="1798" width="0" style="1" hidden="1" customWidth="1"/>
    <col min="1799" max="1799" width="14.33203125" style="1" customWidth="1"/>
    <col min="1800" max="1800" width="5.6640625" style="1" customWidth="1"/>
    <col min="1801" max="1801" width="0" style="1" hidden="1" customWidth="1"/>
    <col min="1802" max="1802" width="17.33203125" style="1" customWidth="1"/>
    <col min="1803" max="1803" width="12.6640625" style="1" customWidth="1"/>
    <col min="1804" max="1804" width="0" style="1" hidden="1" customWidth="1"/>
    <col min="1805" max="1805" width="5.33203125" style="1" customWidth="1"/>
    <col min="1806" max="1806" width="0" style="1" hidden="1" customWidth="1"/>
    <col min="1807" max="1807" width="17" style="1" customWidth="1"/>
    <col min="1808" max="1808" width="6.33203125" style="1" customWidth="1"/>
    <col min="1809" max="1809" width="0" style="1" hidden="1" customWidth="1"/>
    <col min="1810" max="1810" width="14.33203125" style="1" customWidth="1"/>
    <col min="1811" max="1811" width="7.5546875" style="1" customWidth="1"/>
    <col min="1812" max="1812" width="0" style="1" hidden="1" customWidth="1"/>
    <col min="1813" max="1814" width="14.33203125" style="1" customWidth="1"/>
    <col min="1815" max="1815" width="20.88671875" style="1" customWidth="1"/>
    <col min="1816" max="1816" width="14.44140625" style="1" customWidth="1"/>
    <col min="1817" max="1817" width="15" style="1" customWidth="1"/>
    <col min="1818" max="1818" width="2.6640625" style="1" customWidth="1"/>
    <col min="1819" max="1819" width="11.6640625" style="1" customWidth="1"/>
    <col min="1820" max="1820" width="11.5546875" style="1" customWidth="1"/>
    <col min="1821" max="1821" width="2.33203125" style="1" customWidth="1"/>
    <col min="1822" max="1822" width="41" style="1" customWidth="1"/>
    <col min="1823" max="1823" width="14.33203125" style="1" customWidth="1"/>
    <col min="1824" max="1825" width="11.5546875" style="1" customWidth="1"/>
    <col min="1826" max="1826" width="21.88671875" style="1" customWidth="1"/>
    <col min="1827" max="2018" width="11.5546875" style="1"/>
    <col min="2019" max="2019" width="21.88671875" style="1" customWidth="1"/>
    <col min="2020" max="2020" width="13.88671875" style="1" customWidth="1"/>
    <col min="2021" max="2021" width="38.6640625" style="1" customWidth="1"/>
    <col min="2022" max="2022" width="3" style="1" bestFit="1" customWidth="1"/>
    <col min="2023" max="2023" width="32.33203125" style="1" customWidth="1"/>
    <col min="2024" max="2024" width="46.33203125" style="1" customWidth="1"/>
    <col min="2025" max="2025" width="19" style="1" customWidth="1"/>
    <col min="2026" max="2026" width="0" style="1" hidden="1" customWidth="1"/>
    <col min="2027" max="2027" width="17.6640625" style="1" customWidth="1"/>
    <col min="2028" max="2028" width="0" style="1" hidden="1" customWidth="1"/>
    <col min="2029" max="2029" width="22.33203125" style="1" customWidth="1"/>
    <col min="2030" max="2030" width="5.33203125" style="1" customWidth="1"/>
    <col min="2031" max="2031" width="36.33203125" style="1" customWidth="1"/>
    <col min="2032" max="2032" width="5.6640625" style="1" customWidth="1"/>
    <col min="2033" max="2033" width="0" style="1" hidden="1" customWidth="1"/>
    <col min="2034" max="2034" width="20.6640625" style="1" customWidth="1"/>
    <col min="2035" max="2035" width="4.88671875" style="1" customWidth="1"/>
    <col min="2036" max="2036" width="0" style="1" hidden="1" customWidth="1"/>
    <col min="2037" max="2037" width="24.6640625" style="1" customWidth="1"/>
    <col min="2038" max="2038" width="12.33203125" style="1" customWidth="1"/>
    <col min="2039" max="2039" width="0" style="1" hidden="1" customWidth="1"/>
    <col min="2040" max="2040" width="3.44140625" style="1" customWidth="1"/>
    <col min="2041" max="2041" width="0" style="1" hidden="1" customWidth="1"/>
    <col min="2042" max="2042" width="17.6640625" style="1" customWidth="1"/>
    <col min="2043" max="2043" width="3.44140625" style="1" customWidth="1"/>
    <col min="2044" max="2044" width="0" style="1" hidden="1" customWidth="1"/>
    <col min="2045" max="2045" width="23.6640625" style="1" customWidth="1"/>
    <col min="2046" max="2046" width="10" style="1" customWidth="1"/>
    <col min="2047" max="2047" width="0" style="1" hidden="1" customWidth="1"/>
    <col min="2048" max="2049" width="14.6640625" style="1" customWidth="1"/>
    <col min="2050" max="2050" width="12.88671875" style="1" customWidth="1"/>
    <col min="2051" max="2051" width="3.33203125" style="1" customWidth="1"/>
    <col min="2052" max="2052" width="30.33203125" style="1" customWidth="1"/>
    <col min="2053" max="2053" width="5" style="1" customWidth="1"/>
    <col min="2054" max="2054" width="0" style="1" hidden="1" customWidth="1"/>
    <col min="2055" max="2055" width="14.33203125" style="1" customWidth="1"/>
    <col min="2056" max="2056" width="5.6640625" style="1" customWidth="1"/>
    <col min="2057" max="2057" width="0" style="1" hidden="1" customWidth="1"/>
    <col min="2058" max="2058" width="17.33203125" style="1" customWidth="1"/>
    <col min="2059" max="2059" width="12.6640625" style="1" customWidth="1"/>
    <col min="2060" max="2060" width="0" style="1" hidden="1" customWidth="1"/>
    <col min="2061" max="2061" width="5.33203125" style="1" customWidth="1"/>
    <col min="2062" max="2062" width="0" style="1" hidden="1" customWidth="1"/>
    <col min="2063" max="2063" width="17" style="1" customWidth="1"/>
    <col min="2064" max="2064" width="6.33203125" style="1" customWidth="1"/>
    <col min="2065" max="2065" width="0" style="1" hidden="1" customWidth="1"/>
    <col min="2066" max="2066" width="14.33203125" style="1" customWidth="1"/>
    <col min="2067" max="2067" width="7.5546875" style="1" customWidth="1"/>
    <col min="2068" max="2068" width="0" style="1" hidden="1" customWidth="1"/>
    <col min="2069" max="2070" width="14.33203125" style="1" customWidth="1"/>
    <col min="2071" max="2071" width="20.88671875" style="1" customWidth="1"/>
    <col min="2072" max="2072" width="14.44140625" style="1" customWidth="1"/>
    <col min="2073" max="2073" width="15" style="1" customWidth="1"/>
    <col min="2074" max="2074" width="2.6640625" style="1" customWidth="1"/>
    <col min="2075" max="2075" width="11.6640625" style="1" customWidth="1"/>
    <col min="2076" max="2076" width="11.5546875" style="1" customWidth="1"/>
    <col min="2077" max="2077" width="2.33203125" style="1" customWidth="1"/>
    <col min="2078" max="2078" width="41" style="1" customWidth="1"/>
    <col min="2079" max="2079" width="14.33203125" style="1" customWidth="1"/>
    <col min="2080" max="2081" width="11.5546875" style="1" customWidth="1"/>
    <col min="2082" max="2082" width="21.88671875" style="1" customWidth="1"/>
    <col min="2083" max="2274" width="11.5546875" style="1"/>
    <col min="2275" max="2275" width="21.88671875" style="1" customWidth="1"/>
    <col min="2276" max="2276" width="13.88671875" style="1" customWidth="1"/>
    <col min="2277" max="2277" width="38.6640625" style="1" customWidth="1"/>
    <col min="2278" max="2278" width="3" style="1" bestFit="1" customWidth="1"/>
    <col min="2279" max="2279" width="32.33203125" style="1" customWidth="1"/>
    <col min="2280" max="2280" width="46.33203125" style="1" customWidth="1"/>
    <col min="2281" max="2281" width="19" style="1" customWidth="1"/>
    <col min="2282" max="2282" width="0" style="1" hidden="1" customWidth="1"/>
    <col min="2283" max="2283" width="17.6640625" style="1" customWidth="1"/>
    <col min="2284" max="2284" width="0" style="1" hidden="1" customWidth="1"/>
    <col min="2285" max="2285" width="22.33203125" style="1" customWidth="1"/>
    <col min="2286" max="2286" width="5.33203125" style="1" customWidth="1"/>
    <col min="2287" max="2287" width="36.33203125" style="1" customWidth="1"/>
    <col min="2288" max="2288" width="5.6640625" style="1" customWidth="1"/>
    <col min="2289" max="2289" width="0" style="1" hidden="1" customWidth="1"/>
    <col min="2290" max="2290" width="20.6640625" style="1" customWidth="1"/>
    <col min="2291" max="2291" width="4.88671875" style="1" customWidth="1"/>
    <col min="2292" max="2292" width="0" style="1" hidden="1" customWidth="1"/>
    <col min="2293" max="2293" width="24.6640625" style="1" customWidth="1"/>
    <col min="2294" max="2294" width="12.33203125" style="1" customWidth="1"/>
    <col min="2295" max="2295" width="0" style="1" hidden="1" customWidth="1"/>
    <col min="2296" max="2296" width="3.44140625" style="1" customWidth="1"/>
    <col min="2297" max="2297" width="0" style="1" hidden="1" customWidth="1"/>
    <col min="2298" max="2298" width="17.6640625" style="1" customWidth="1"/>
    <col min="2299" max="2299" width="3.44140625" style="1" customWidth="1"/>
    <col min="2300" max="2300" width="0" style="1" hidden="1" customWidth="1"/>
    <col min="2301" max="2301" width="23.6640625" style="1" customWidth="1"/>
    <col min="2302" max="2302" width="10" style="1" customWidth="1"/>
    <col min="2303" max="2303" width="0" style="1" hidden="1" customWidth="1"/>
    <col min="2304" max="2305" width="14.6640625" style="1" customWidth="1"/>
    <col min="2306" max="2306" width="12.88671875" style="1" customWidth="1"/>
    <col min="2307" max="2307" width="3.33203125" style="1" customWidth="1"/>
    <col min="2308" max="2308" width="30.33203125" style="1" customWidth="1"/>
    <col min="2309" max="2309" width="5" style="1" customWidth="1"/>
    <col min="2310" max="2310" width="0" style="1" hidden="1" customWidth="1"/>
    <col min="2311" max="2311" width="14.33203125" style="1" customWidth="1"/>
    <col min="2312" max="2312" width="5.6640625" style="1" customWidth="1"/>
    <col min="2313" max="2313" width="0" style="1" hidden="1" customWidth="1"/>
    <col min="2314" max="2314" width="17.33203125" style="1" customWidth="1"/>
    <col min="2315" max="2315" width="12.6640625" style="1" customWidth="1"/>
    <col min="2316" max="2316" width="0" style="1" hidden="1" customWidth="1"/>
    <col min="2317" max="2317" width="5.33203125" style="1" customWidth="1"/>
    <col min="2318" max="2318" width="0" style="1" hidden="1" customWidth="1"/>
    <col min="2319" max="2319" width="17" style="1" customWidth="1"/>
    <col min="2320" max="2320" width="6.33203125" style="1" customWidth="1"/>
    <col min="2321" max="2321" width="0" style="1" hidden="1" customWidth="1"/>
    <col min="2322" max="2322" width="14.33203125" style="1" customWidth="1"/>
    <col min="2323" max="2323" width="7.5546875" style="1" customWidth="1"/>
    <col min="2324" max="2324" width="0" style="1" hidden="1" customWidth="1"/>
    <col min="2325" max="2326" width="14.33203125" style="1" customWidth="1"/>
    <col min="2327" max="2327" width="20.88671875" style="1" customWidth="1"/>
    <col min="2328" max="2328" width="14.44140625" style="1" customWidth="1"/>
    <col min="2329" max="2329" width="15" style="1" customWidth="1"/>
    <col min="2330" max="2330" width="2.6640625" style="1" customWidth="1"/>
    <col min="2331" max="2331" width="11.6640625" style="1" customWidth="1"/>
    <col min="2332" max="2332" width="11.5546875" style="1" customWidth="1"/>
    <col min="2333" max="2333" width="2.33203125" style="1" customWidth="1"/>
    <col min="2334" max="2334" width="41" style="1" customWidth="1"/>
    <col min="2335" max="2335" width="14.33203125" style="1" customWidth="1"/>
    <col min="2336" max="2337" width="11.5546875" style="1" customWidth="1"/>
    <col min="2338" max="2338" width="21.88671875" style="1" customWidth="1"/>
    <col min="2339" max="2530" width="11.5546875" style="1"/>
    <col min="2531" max="2531" width="21.88671875" style="1" customWidth="1"/>
    <col min="2532" max="2532" width="13.88671875" style="1" customWidth="1"/>
    <col min="2533" max="2533" width="38.6640625" style="1" customWidth="1"/>
    <col min="2534" max="2534" width="3" style="1" bestFit="1" customWidth="1"/>
    <col min="2535" max="2535" width="32.33203125" style="1" customWidth="1"/>
    <col min="2536" max="2536" width="46.33203125" style="1" customWidth="1"/>
    <col min="2537" max="2537" width="19" style="1" customWidth="1"/>
    <col min="2538" max="2538" width="0" style="1" hidden="1" customWidth="1"/>
    <col min="2539" max="2539" width="17.6640625" style="1" customWidth="1"/>
    <col min="2540" max="2540" width="0" style="1" hidden="1" customWidth="1"/>
    <col min="2541" max="2541" width="22.33203125" style="1" customWidth="1"/>
    <col min="2542" max="2542" width="5.33203125" style="1" customWidth="1"/>
    <col min="2543" max="2543" width="36.33203125" style="1" customWidth="1"/>
    <col min="2544" max="2544" width="5.6640625" style="1" customWidth="1"/>
    <col min="2545" max="2545" width="0" style="1" hidden="1" customWidth="1"/>
    <col min="2546" max="2546" width="20.6640625" style="1" customWidth="1"/>
    <col min="2547" max="2547" width="4.88671875" style="1" customWidth="1"/>
    <col min="2548" max="2548" width="0" style="1" hidden="1" customWidth="1"/>
    <col min="2549" max="2549" width="24.6640625" style="1" customWidth="1"/>
    <col min="2550" max="2550" width="12.33203125" style="1" customWidth="1"/>
    <col min="2551" max="2551" width="0" style="1" hidden="1" customWidth="1"/>
    <col min="2552" max="2552" width="3.44140625" style="1" customWidth="1"/>
    <col min="2553" max="2553" width="0" style="1" hidden="1" customWidth="1"/>
    <col min="2554" max="2554" width="17.6640625" style="1" customWidth="1"/>
    <col min="2555" max="2555" width="3.44140625" style="1" customWidth="1"/>
    <col min="2556" max="2556" width="0" style="1" hidden="1" customWidth="1"/>
    <col min="2557" max="2557" width="23.6640625" style="1" customWidth="1"/>
    <col min="2558" max="2558" width="10" style="1" customWidth="1"/>
    <col min="2559" max="2559" width="0" style="1" hidden="1" customWidth="1"/>
    <col min="2560" max="2561" width="14.6640625" style="1" customWidth="1"/>
    <col min="2562" max="2562" width="12.88671875" style="1" customWidth="1"/>
    <col min="2563" max="2563" width="3.33203125" style="1" customWidth="1"/>
    <col min="2564" max="2564" width="30.33203125" style="1" customWidth="1"/>
    <col min="2565" max="2565" width="5" style="1" customWidth="1"/>
    <col min="2566" max="2566" width="0" style="1" hidden="1" customWidth="1"/>
    <col min="2567" max="2567" width="14.33203125" style="1" customWidth="1"/>
    <col min="2568" max="2568" width="5.6640625" style="1" customWidth="1"/>
    <col min="2569" max="2569" width="0" style="1" hidden="1" customWidth="1"/>
    <col min="2570" max="2570" width="17.33203125" style="1" customWidth="1"/>
    <col min="2571" max="2571" width="12.6640625" style="1" customWidth="1"/>
    <col min="2572" max="2572" width="0" style="1" hidden="1" customWidth="1"/>
    <col min="2573" max="2573" width="5.33203125" style="1" customWidth="1"/>
    <col min="2574" max="2574" width="0" style="1" hidden="1" customWidth="1"/>
    <col min="2575" max="2575" width="17" style="1" customWidth="1"/>
    <col min="2576" max="2576" width="6.33203125" style="1" customWidth="1"/>
    <col min="2577" max="2577" width="0" style="1" hidden="1" customWidth="1"/>
    <col min="2578" max="2578" width="14.33203125" style="1" customWidth="1"/>
    <col min="2579" max="2579" width="7.5546875" style="1" customWidth="1"/>
    <col min="2580" max="2580" width="0" style="1" hidden="1" customWidth="1"/>
    <col min="2581" max="2582" width="14.33203125" style="1" customWidth="1"/>
    <col min="2583" max="2583" width="20.88671875" style="1" customWidth="1"/>
    <col min="2584" max="2584" width="14.44140625" style="1" customWidth="1"/>
    <col min="2585" max="2585" width="15" style="1" customWidth="1"/>
    <col min="2586" max="2586" width="2.6640625" style="1" customWidth="1"/>
    <col min="2587" max="2587" width="11.6640625" style="1" customWidth="1"/>
    <col min="2588" max="2588" width="11.5546875" style="1" customWidth="1"/>
    <col min="2589" max="2589" width="2.33203125" style="1" customWidth="1"/>
    <col min="2590" max="2590" width="41" style="1" customWidth="1"/>
    <col min="2591" max="2591" width="14.33203125" style="1" customWidth="1"/>
    <col min="2592" max="2593" width="11.5546875" style="1" customWidth="1"/>
    <col min="2594" max="2594" width="21.88671875" style="1" customWidth="1"/>
    <col min="2595" max="2786" width="11.5546875" style="1"/>
    <col min="2787" max="2787" width="21.88671875" style="1" customWidth="1"/>
    <col min="2788" max="2788" width="13.88671875" style="1" customWidth="1"/>
    <col min="2789" max="2789" width="38.6640625" style="1" customWidth="1"/>
    <col min="2790" max="2790" width="3" style="1" bestFit="1" customWidth="1"/>
    <col min="2791" max="2791" width="32.33203125" style="1" customWidth="1"/>
    <col min="2792" max="2792" width="46.33203125" style="1" customWidth="1"/>
    <col min="2793" max="2793" width="19" style="1" customWidth="1"/>
    <col min="2794" max="2794" width="0" style="1" hidden="1" customWidth="1"/>
    <col min="2795" max="2795" width="17.6640625" style="1" customWidth="1"/>
    <col min="2796" max="2796" width="0" style="1" hidden="1" customWidth="1"/>
    <col min="2797" max="2797" width="22.33203125" style="1" customWidth="1"/>
    <col min="2798" max="2798" width="5.33203125" style="1" customWidth="1"/>
    <col min="2799" max="2799" width="36.33203125" style="1" customWidth="1"/>
    <col min="2800" max="2800" width="5.6640625" style="1" customWidth="1"/>
    <col min="2801" max="2801" width="0" style="1" hidden="1" customWidth="1"/>
    <col min="2802" max="2802" width="20.6640625" style="1" customWidth="1"/>
    <col min="2803" max="2803" width="4.88671875" style="1" customWidth="1"/>
    <col min="2804" max="2804" width="0" style="1" hidden="1" customWidth="1"/>
    <col min="2805" max="2805" width="24.6640625" style="1" customWidth="1"/>
    <col min="2806" max="2806" width="12.33203125" style="1" customWidth="1"/>
    <col min="2807" max="2807" width="0" style="1" hidden="1" customWidth="1"/>
    <col min="2808" max="2808" width="3.44140625" style="1" customWidth="1"/>
    <col min="2809" max="2809" width="0" style="1" hidden="1" customWidth="1"/>
    <col min="2810" max="2810" width="17.6640625" style="1" customWidth="1"/>
    <col min="2811" max="2811" width="3.44140625" style="1" customWidth="1"/>
    <col min="2812" max="2812" width="0" style="1" hidden="1" customWidth="1"/>
    <col min="2813" max="2813" width="23.6640625" style="1" customWidth="1"/>
    <col min="2814" max="2814" width="10" style="1" customWidth="1"/>
    <col min="2815" max="2815" width="0" style="1" hidden="1" customWidth="1"/>
    <col min="2816" max="2817" width="14.6640625" style="1" customWidth="1"/>
    <col min="2818" max="2818" width="12.88671875" style="1" customWidth="1"/>
    <col min="2819" max="2819" width="3.33203125" style="1" customWidth="1"/>
    <col min="2820" max="2820" width="30.33203125" style="1" customWidth="1"/>
    <col min="2821" max="2821" width="5" style="1" customWidth="1"/>
    <col min="2822" max="2822" width="0" style="1" hidden="1" customWidth="1"/>
    <col min="2823" max="2823" width="14.33203125" style="1" customWidth="1"/>
    <col min="2824" max="2824" width="5.6640625" style="1" customWidth="1"/>
    <col min="2825" max="2825" width="0" style="1" hidden="1" customWidth="1"/>
    <col min="2826" max="2826" width="17.33203125" style="1" customWidth="1"/>
    <col min="2827" max="2827" width="12.6640625" style="1" customWidth="1"/>
    <col min="2828" max="2828" width="0" style="1" hidden="1" customWidth="1"/>
    <col min="2829" max="2829" width="5.33203125" style="1" customWidth="1"/>
    <col min="2830" max="2830" width="0" style="1" hidden="1" customWidth="1"/>
    <col min="2831" max="2831" width="17" style="1" customWidth="1"/>
    <col min="2832" max="2832" width="6.33203125" style="1" customWidth="1"/>
    <col min="2833" max="2833" width="0" style="1" hidden="1" customWidth="1"/>
    <col min="2834" max="2834" width="14.33203125" style="1" customWidth="1"/>
    <col min="2835" max="2835" width="7.5546875" style="1" customWidth="1"/>
    <col min="2836" max="2836" width="0" style="1" hidden="1" customWidth="1"/>
    <col min="2837" max="2838" width="14.33203125" style="1" customWidth="1"/>
    <col min="2839" max="2839" width="20.88671875" style="1" customWidth="1"/>
    <col min="2840" max="2840" width="14.44140625" style="1" customWidth="1"/>
    <col min="2841" max="2841" width="15" style="1" customWidth="1"/>
    <col min="2842" max="2842" width="2.6640625" style="1" customWidth="1"/>
    <col min="2843" max="2843" width="11.6640625" style="1" customWidth="1"/>
    <col min="2844" max="2844" width="11.5546875" style="1" customWidth="1"/>
    <col min="2845" max="2845" width="2.33203125" style="1" customWidth="1"/>
    <col min="2846" max="2846" width="41" style="1" customWidth="1"/>
    <col min="2847" max="2847" width="14.33203125" style="1" customWidth="1"/>
    <col min="2848" max="2849" width="11.5546875" style="1" customWidth="1"/>
    <col min="2850" max="2850" width="21.88671875" style="1" customWidth="1"/>
    <col min="2851" max="3042" width="11.5546875" style="1"/>
    <col min="3043" max="3043" width="21.88671875" style="1" customWidth="1"/>
    <col min="3044" max="3044" width="13.88671875" style="1" customWidth="1"/>
    <col min="3045" max="3045" width="38.6640625" style="1" customWidth="1"/>
    <col min="3046" max="3046" width="3" style="1" bestFit="1" customWidth="1"/>
    <col min="3047" max="3047" width="32.33203125" style="1" customWidth="1"/>
    <col min="3048" max="3048" width="46.33203125" style="1" customWidth="1"/>
    <col min="3049" max="3049" width="19" style="1" customWidth="1"/>
    <col min="3050" max="3050" width="0" style="1" hidden="1" customWidth="1"/>
    <col min="3051" max="3051" width="17.6640625" style="1" customWidth="1"/>
    <col min="3052" max="3052" width="0" style="1" hidden="1" customWidth="1"/>
    <col min="3053" max="3053" width="22.33203125" style="1" customWidth="1"/>
    <col min="3054" max="3054" width="5.33203125" style="1" customWidth="1"/>
    <col min="3055" max="3055" width="36.33203125" style="1" customWidth="1"/>
    <col min="3056" max="3056" width="5.6640625" style="1" customWidth="1"/>
    <col min="3057" max="3057" width="0" style="1" hidden="1" customWidth="1"/>
    <col min="3058" max="3058" width="20.6640625" style="1" customWidth="1"/>
    <col min="3059" max="3059" width="4.88671875" style="1" customWidth="1"/>
    <col min="3060" max="3060" width="0" style="1" hidden="1" customWidth="1"/>
    <col min="3061" max="3061" width="24.6640625" style="1" customWidth="1"/>
    <col min="3062" max="3062" width="12.33203125" style="1" customWidth="1"/>
    <col min="3063" max="3063" width="0" style="1" hidden="1" customWidth="1"/>
    <col min="3064" max="3064" width="3.44140625" style="1" customWidth="1"/>
    <col min="3065" max="3065" width="0" style="1" hidden="1" customWidth="1"/>
    <col min="3066" max="3066" width="17.6640625" style="1" customWidth="1"/>
    <col min="3067" max="3067" width="3.44140625" style="1" customWidth="1"/>
    <col min="3068" max="3068" width="0" style="1" hidden="1" customWidth="1"/>
    <col min="3069" max="3069" width="23.6640625" style="1" customWidth="1"/>
    <col min="3070" max="3070" width="10" style="1" customWidth="1"/>
    <col min="3071" max="3071" width="0" style="1" hidden="1" customWidth="1"/>
    <col min="3072" max="3073" width="14.6640625" style="1" customWidth="1"/>
    <col min="3074" max="3074" width="12.88671875" style="1" customWidth="1"/>
    <col min="3075" max="3075" width="3.33203125" style="1" customWidth="1"/>
    <col min="3076" max="3076" width="30.33203125" style="1" customWidth="1"/>
    <col min="3077" max="3077" width="5" style="1" customWidth="1"/>
    <col min="3078" max="3078" width="0" style="1" hidden="1" customWidth="1"/>
    <col min="3079" max="3079" width="14.33203125" style="1" customWidth="1"/>
    <col min="3080" max="3080" width="5.6640625" style="1" customWidth="1"/>
    <col min="3081" max="3081" width="0" style="1" hidden="1" customWidth="1"/>
    <col min="3082" max="3082" width="17.33203125" style="1" customWidth="1"/>
    <col min="3083" max="3083" width="12.6640625" style="1" customWidth="1"/>
    <col min="3084" max="3084" width="0" style="1" hidden="1" customWidth="1"/>
    <col min="3085" max="3085" width="5.33203125" style="1" customWidth="1"/>
    <col min="3086" max="3086" width="0" style="1" hidden="1" customWidth="1"/>
    <col min="3087" max="3087" width="17" style="1" customWidth="1"/>
    <col min="3088" max="3088" width="6.33203125" style="1" customWidth="1"/>
    <col min="3089" max="3089" width="0" style="1" hidden="1" customWidth="1"/>
    <col min="3090" max="3090" width="14.33203125" style="1" customWidth="1"/>
    <col min="3091" max="3091" width="7.5546875" style="1" customWidth="1"/>
    <col min="3092" max="3092" width="0" style="1" hidden="1" customWidth="1"/>
    <col min="3093" max="3094" width="14.33203125" style="1" customWidth="1"/>
    <col min="3095" max="3095" width="20.88671875" style="1" customWidth="1"/>
    <col min="3096" max="3096" width="14.44140625" style="1" customWidth="1"/>
    <col min="3097" max="3097" width="15" style="1" customWidth="1"/>
    <col min="3098" max="3098" width="2.6640625" style="1" customWidth="1"/>
    <col min="3099" max="3099" width="11.6640625" style="1" customWidth="1"/>
    <col min="3100" max="3100" width="11.5546875" style="1" customWidth="1"/>
    <col min="3101" max="3101" width="2.33203125" style="1" customWidth="1"/>
    <col min="3102" max="3102" width="41" style="1" customWidth="1"/>
    <col min="3103" max="3103" width="14.33203125" style="1" customWidth="1"/>
    <col min="3104" max="3105" width="11.5546875" style="1" customWidth="1"/>
    <col min="3106" max="3106" width="21.88671875" style="1" customWidth="1"/>
    <col min="3107" max="3298" width="11.5546875" style="1"/>
    <col min="3299" max="3299" width="21.88671875" style="1" customWidth="1"/>
    <col min="3300" max="3300" width="13.88671875" style="1" customWidth="1"/>
    <col min="3301" max="3301" width="38.6640625" style="1" customWidth="1"/>
    <col min="3302" max="3302" width="3" style="1" bestFit="1" customWidth="1"/>
    <col min="3303" max="3303" width="32.33203125" style="1" customWidth="1"/>
    <col min="3304" max="3304" width="46.33203125" style="1" customWidth="1"/>
    <col min="3305" max="3305" width="19" style="1" customWidth="1"/>
    <col min="3306" max="3306" width="0" style="1" hidden="1" customWidth="1"/>
    <col min="3307" max="3307" width="17.6640625" style="1" customWidth="1"/>
    <col min="3308" max="3308" width="0" style="1" hidden="1" customWidth="1"/>
    <col min="3309" max="3309" width="22.33203125" style="1" customWidth="1"/>
    <col min="3310" max="3310" width="5.33203125" style="1" customWidth="1"/>
    <col min="3311" max="3311" width="36.33203125" style="1" customWidth="1"/>
    <col min="3312" max="3312" width="5.6640625" style="1" customWidth="1"/>
    <col min="3313" max="3313" width="0" style="1" hidden="1" customWidth="1"/>
    <col min="3314" max="3314" width="20.6640625" style="1" customWidth="1"/>
    <col min="3315" max="3315" width="4.88671875" style="1" customWidth="1"/>
    <col min="3316" max="3316" width="0" style="1" hidden="1" customWidth="1"/>
    <col min="3317" max="3317" width="24.6640625" style="1" customWidth="1"/>
    <col min="3318" max="3318" width="12.33203125" style="1" customWidth="1"/>
    <col min="3319" max="3319" width="0" style="1" hidden="1" customWidth="1"/>
    <col min="3320" max="3320" width="3.44140625" style="1" customWidth="1"/>
    <col min="3321" max="3321" width="0" style="1" hidden="1" customWidth="1"/>
    <col min="3322" max="3322" width="17.6640625" style="1" customWidth="1"/>
    <col min="3323" max="3323" width="3.44140625" style="1" customWidth="1"/>
    <col min="3324" max="3324" width="0" style="1" hidden="1" customWidth="1"/>
    <col min="3325" max="3325" width="23.6640625" style="1" customWidth="1"/>
    <col min="3326" max="3326" width="10" style="1" customWidth="1"/>
    <col min="3327" max="3327" width="0" style="1" hidden="1" customWidth="1"/>
    <col min="3328" max="3329" width="14.6640625" style="1" customWidth="1"/>
    <col min="3330" max="3330" width="12.88671875" style="1" customWidth="1"/>
    <col min="3331" max="3331" width="3.33203125" style="1" customWidth="1"/>
    <col min="3332" max="3332" width="30.33203125" style="1" customWidth="1"/>
    <col min="3333" max="3333" width="5" style="1" customWidth="1"/>
    <col min="3334" max="3334" width="0" style="1" hidden="1" customWidth="1"/>
    <col min="3335" max="3335" width="14.33203125" style="1" customWidth="1"/>
    <col min="3336" max="3336" width="5.6640625" style="1" customWidth="1"/>
    <col min="3337" max="3337" width="0" style="1" hidden="1" customWidth="1"/>
    <col min="3338" max="3338" width="17.33203125" style="1" customWidth="1"/>
    <col min="3339" max="3339" width="12.6640625" style="1" customWidth="1"/>
    <col min="3340" max="3340" width="0" style="1" hidden="1" customWidth="1"/>
    <col min="3341" max="3341" width="5.33203125" style="1" customWidth="1"/>
    <col min="3342" max="3342" width="0" style="1" hidden="1" customWidth="1"/>
    <col min="3343" max="3343" width="17" style="1" customWidth="1"/>
    <col min="3344" max="3344" width="6.33203125" style="1" customWidth="1"/>
    <col min="3345" max="3345" width="0" style="1" hidden="1" customWidth="1"/>
    <col min="3346" max="3346" width="14.33203125" style="1" customWidth="1"/>
    <col min="3347" max="3347" width="7.5546875" style="1" customWidth="1"/>
    <col min="3348" max="3348" width="0" style="1" hidden="1" customWidth="1"/>
    <col min="3349" max="3350" width="14.33203125" style="1" customWidth="1"/>
    <col min="3351" max="3351" width="20.88671875" style="1" customWidth="1"/>
    <col min="3352" max="3352" width="14.44140625" style="1" customWidth="1"/>
    <col min="3353" max="3353" width="15" style="1" customWidth="1"/>
    <col min="3354" max="3354" width="2.6640625" style="1" customWidth="1"/>
    <col min="3355" max="3355" width="11.6640625" style="1" customWidth="1"/>
    <col min="3356" max="3356" width="11.5546875" style="1" customWidth="1"/>
    <col min="3357" max="3357" width="2.33203125" style="1" customWidth="1"/>
    <col min="3358" max="3358" width="41" style="1" customWidth="1"/>
    <col min="3359" max="3359" width="14.33203125" style="1" customWidth="1"/>
    <col min="3360" max="3361" width="11.5546875" style="1" customWidth="1"/>
    <col min="3362" max="3362" width="21.88671875" style="1" customWidth="1"/>
    <col min="3363" max="3554" width="11.5546875" style="1"/>
    <col min="3555" max="3555" width="21.88671875" style="1" customWidth="1"/>
    <col min="3556" max="3556" width="13.88671875" style="1" customWidth="1"/>
    <col min="3557" max="3557" width="38.6640625" style="1" customWidth="1"/>
    <col min="3558" max="3558" width="3" style="1" bestFit="1" customWidth="1"/>
    <col min="3559" max="3559" width="32.33203125" style="1" customWidth="1"/>
    <col min="3560" max="3560" width="46.33203125" style="1" customWidth="1"/>
    <col min="3561" max="3561" width="19" style="1" customWidth="1"/>
    <col min="3562" max="3562" width="0" style="1" hidden="1" customWidth="1"/>
    <col min="3563" max="3563" width="17.6640625" style="1" customWidth="1"/>
    <col min="3564" max="3564" width="0" style="1" hidden="1" customWidth="1"/>
    <col min="3565" max="3565" width="22.33203125" style="1" customWidth="1"/>
    <col min="3566" max="3566" width="5.33203125" style="1" customWidth="1"/>
    <col min="3567" max="3567" width="36.33203125" style="1" customWidth="1"/>
    <col min="3568" max="3568" width="5.6640625" style="1" customWidth="1"/>
    <col min="3569" max="3569" width="0" style="1" hidden="1" customWidth="1"/>
    <col min="3570" max="3570" width="20.6640625" style="1" customWidth="1"/>
    <col min="3571" max="3571" width="4.88671875" style="1" customWidth="1"/>
    <col min="3572" max="3572" width="0" style="1" hidden="1" customWidth="1"/>
    <col min="3573" max="3573" width="24.6640625" style="1" customWidth="1"/>
    <col min="3574" max="3574" width="12.33203125" style="1" customWidth="1"/>
    <col min="3575" max="3575" width="0" style="1" hidden="1" customWidth="1"/>
    <col min="3576" max="3576" width="3.44140625" style="1" customWidth="1"/>
    <col min="3577" max="3577" width="0" style="1" hidden="1" customWidth="1"/>
    <col min="3578" max="3578" width="17.6640625" style="1" customWidth="1"/>
    <col min="3579" max="3579" width="3.44140625" style="1" customWidth="1"/>
    <col min="3580" max="3580" width="0" style="1" hidden="1" customWidth="1"/>
    <col min="3581" max="3581" width="23.6640625" style="1" customWidth="1"/>
    <col min="3582" max="3582" width="10" style="1" customWidth="1"/>
    <col min="3583" max="3583" width="0" style="1" hidden="1" customWidth="1"/>
    <col min="3584" max="3585" width="14.6640625" style="1" customWidth="1"/>
    <col min="3586" max="3586" width="12.88671875" style="1" customWidth="1"/>
    <col min="3587" max="3587" width="3.33203125" style="1" customWidth="1"/>
    <col min="3588" max="3588" width="30.33203125" style="1" customWidth="1"/>
    <col min="3589" max="3589" width="5" style="1" customWidth="1"/>
    <col min="3590" max="3590" width="0" style="1" hidden="1" customWidth="1"/>
    <col min="3591" max="3591" width="14.33203125" style="1" customWidth="1"/>
    <col min="3592" max="3592" width="5.6640625" style="1" customWidth="1"/>
    <col min="3593" max="3593" width="0" style="1" hidden="1" customWidth="1"/>
    <col min="3594" max="3594" width="17.33203125" style="1" customWidth="1"/>
    <col min="3595" max="3595" width="12.6640625" style="1" customWidth="1"/>
    <col min="3596" max="3596" width="0" style="1" hidden="1" customWidth="1"/>
    <col min="3597" max="3597" width="5.33203125" style="1" customWidth="1"/>
    <col min="3598" max="3598" width="0" style="1" hidden="1" customWidth="1"/>
    <col min="3599" max="3599" width="17" style="1" customWidth="1"/>
    <col min="3600" max="3600" width="6.33203125" style="1" customWidth="1"/>
    <col min="3601" max="3601" width="0" style="1" hidden="1" customWidth="1"/>
    <col min="3602" max="3602" width="14.33203125" style="1" customWidth="1"/>
    <col min="3603" max="3603" width="7.5546875" style="1" customWidth="1"/>
    <col min="3604" max="3604" width="0" style="1" hidden="1" customWidth="1"/>
    <col min="3605" max="3606" width="14.33203125" style="1" customWidth="1"/>
    <col min="3607" max="3607" width="20.88671875" style="1" customWidth="1"/>
    <col min="3608" max="3608" width="14.44140625" style="1" customWidth="1"/>
    <col min="3609" max="3609" width="15" style="1" customWidth="1"/>
    <col min="3610" max="3610" width="2.6640625" style="1" customWidth="1"/>
    <col min="3611" max="3611" width="11.6640625" style="1" customWidth="1"/>
    <col min="3612" max="3612" width="11.5546875" style="1" customWidth="1"/>
    <col min="3613" max="3613" width="2.33203125" style="1" customWidth="1"/>
    <col min="3614" max="3614" width="41" style="1" customWidth="1"/>
    <col min="3615" max="3615" width="14.33203125" style="1" customWidth="1"/>
    <col min="3616" max="3617" width="11.5546875" style="1" customWidth="1"/>
    <col min="3618" max="3618" width="21.88671875" style="1" customWidth="1"/>
    <col min="3619" max="3810" width="11.5546875" style="1"/>
    <col min="3811" max="3811" width="21.88671875" style="1" customWidth="1"/>
    <col min="3812" max="3812" width="13.88671875" style="1" customWidth="1"/>
    <col min="3813" max="3813" width="38.6640625" style="1" customWidth="1"/>
    <col min="3814" max="3814" width="3" style="1" bestFit="1" customWidth="1"/>
    <col min="3815" max="3815" width="32.33203125" style="1" customWidth="1"/>
    <col min="3816" max="3816" width="46.33203125" style="1" customWidth="1"/>
    <col min="3817" max="3817" width="19" style="1" customWidth="1"/>
    <col min="3818" max="3818" width="0" style="1" hidden="1" customWidth="1"/>
    <col min="3819" max="3819" width="17.6640625" style="1" customWidth="1"/>
    <col min="3820" max="3820" width="0" style="1" hidden="1" customWidth="1"/>
    <col min="3821" max="3821" width="22.33203125" style="1" customWidth="1"/>
    <col min="3822" max="3822" width="5.33203125" style="1" customWidth="1"/>
    <col min="3823" max="3823" width="36.33203125" style="1" customWidth="1"/>
    <col min="3824" max="3824" width="5.6640625" style="1" customWidth="1"/>
    <col min="3825" max="3825" width="0" style="1" hidden="1" customWidth="1"/>
    <col min="3826" max="3826" width="20.6640625" style="1" customWidth="1"/>
    <col min="3827" max="3827" width="4.88671875" style="1" customWidth="1"/>
    <col min="3828" max="3828" width="0" style="1" hidden="1" customWidth="1"/>
    <col min="3829" max="3829" width="24.6640625" style="1" customWidth="1"/>
    <col min="3830" max="3830" width="12.33203125" style="1" customWidth="1"/>
    <col min="3831" max="3831" width="0" style="1" hidden="1" customWidth="1"/>
    <col min="3832" max="3832" width="3.44140625" style="1" customWidth="1"/>
    <col min="3833" max="3833" width="0" style="1" hidden="1" customWidth="1"/>
    <col min="3834" max="3834" width="17.6640625" style="1" customWidth="1"/>
    <col min="3835" max="3835" width="3.44140625" style="1" customWidth="1"/>
    <col min="3836" max="3836" width="0" style="1" hidden="1" customWidth="1"/>
    <col min="3837" max="3837" width="23.6640625" style="1" customWidth="1"/>
    <col min="3838" max="3838" width="10" style="1" customWidth="1"/>
    <col min="3839" max="3839" width="0" style="1" hidden="1" customWidth="1"/>
    <col min="3840" max="3841" width="14.6640625" style="1" customWidth="1"/>
    <col min="3842" max="3842" width="12.88671875" style="1" customWidth="1"/>
    <col min="3843" max="3843" width="3.33203125" style="1" customWidth="1"/>
    <col min="3844" max="3844" width="30.33203125" style="1" customWidth="1"/>
    <col min="3845" max="3845" width="5" style="1" customWidth="1"/>
    <col min="3846" max="3846" width="0" style="1" hidden="1" customWidth="1"/>
    <col min="3847" max="3847" width="14.33203125" style="1" customWidth="1"/>
    <col min="3848" max="3848" width="5.6640625" style="1" customWidth="1"/>
    <col min="3849" max="3849" width="0" style="1" hidden="1" customWidth="1"/>
    <col min="3850" max="3850" width="17.33203125" style="1" customWidth="1"/>
    <col min="3851" max="3851" width="12.6640625" style="1" customWidth="1"/>
    <col min="3852" max="3852" width="0" style="1" hidden="1" customWidth="1"/>
    <col min="3853" max="3853" width="5.33203125" style="1" customWidth="1"/>
    <col min="3854" max="3854" width="0" style="1" hidden="1" customWidth="1"/>
    <col min="3855" max="3855" width="17" style="1" customWidth="1"/>
    <col min="3856" max="3856" width="6.33203125" style="1" customWidth="1"/>
    <col min="3857" max="3857" width="0" style="1" hidden="1" customWidth="1"/>
    <col min="3858" max="3858" width="14.33203125" style="1" customWidth="1"/>
    <col min="3859" max="3859" width="7.5546875" style="1" customWidth="1"/>
    <col min="3860" max="3860" width="0" style="1" hidden="1" customWidth="1"/>
    <col min="3861" max="3862" width="14.33203125" style="1" customWidth="1"/>
    <col min="3863" max="3863" width="20.88671875" style="1" customWidth="1"/>
    <col min="3864" max="3864" width="14.44140625" style="1" customWidth="1"/>
    <col min="3865" max="3865" width="15" style="1" customWidth="1"/>
    <col min="3866" max="3866" width="2.6640625" style="1" customWidth="1"/>
    <col min="3867" max="3867" width="11.6640625" style="1" customWidth="1"/>
    <col min="3868" max="3868" width="11.5546875" style="1" customWidth="1"/>
    <col min="3869" max="3869" width="2.33203125" style="1" customWidth="1"/>
    <col min="3870" max="3870" width="41" style="1" customWidth="1"/>
    <col min="3871" max="3871" width="14.33203125" style="1" customWidth="1"/>
    <col min="3872" max="3873" width="11.5546875" style="1" customWidth="1"/>
    <col min="3874" max="3874" width="21.88671875" style="1" customWidth="1"/>
    <col min="3875" max="4066" width="11.5546875" style="1"/>
    <col min="4067" max="4067" width="21.88671875" style="1" customWidth="1"/>
    <col min="4068" max="4068" width="13.88671875" style="1" customWidth="1"/>
    <col min="4069" max="4069" width="38.6640625" style="1" customWidth="1"/>
    <col min="4070" max="4070" width="3" style="1" bestFit="1" customWidth="1"/>
    <col min="4071" max="4071" width="32.33203125" style="1" customWidth="1"/>
    <col min="4072" max="4072" width="46.33203125" style="1" customWidth="1"/>
    <col min="4073" max="4073" width="19" style="1" customWidth="1"/>
    <col min="4074" max="4074" width="0" style="1" hidden="1" customWidth="1"/>
    <col min="4075" max="4075" width="17.6640625" style="1" customWidth="1"/>
    <col min="4076" max="4076" width="0" style="1" hidden="1" customWidth="1"/>
    <col min="4077" max="4077" width="22.33203125" style="1" customWidth="1"/>
    <col min="4078" max="4078" width="5.33203125" style="1" customWidth="1"/>
    <col min="4079" max="4079" width="36.33203125" style="1" customWidth="1"/>
    <col min="4080" max="4080" width="5.6640625" style="1" customWidth="1"/>
    <col min="4081" max="4081" width="0" style="1" hidden="1" customWidth="1"/>
    <col min="4082" max="4082" width="20.6640625" style="1" customWidth="1"/>
    <col min="4083" max="4083" width="4.88671875" style="1" customWidth="1"/>
    <col min="4084" max="4084" width="0" style="1" hidden="1" customWidth="1"/>
    <col min="4085" max="4085" width="24.6640625" style="1" customWidth="1"/>
    <col min="4086" max="4086" width="12.33203125" style="1" customWidth="1"/>
    <col min="4087" max="4087" width="0" style="1" hidden="1" customWidth="1"/>
    <col min="4088" max="4088" width="3.44140625" style="1" customWidth="1"/>
    <col min="4089" max="4089" width="0" style="1" hidden="1" customWidth="1"/>
    <col min="4090" max="4090" width="17.6640625" style="1" customWidth="1"/>
    <col min="4091" max="4091" width="3.44140625" style="1" customWidth="1"/>
    <col min="4092" max="4092" width="0" style="1" hidden="1" customWidth="1"/>
    <col min="4093" max="4093" width="23.6640625" style="1" customWidth="1"/>
    <col min="4094" max="4094" width="10" style="1" customWidth="1"/>
    <col min="4095" max="4095" width="0" style="1" hidden="1" customWidth="1"/>
    <col min="4096" max="4097" width="14.6640625" style="1" customWidth="1"/>
    <col min="4098" max="4098" width="12.88671875" style="1" customWidth="1"/>
    <col min="4099" max="4099" width="3.33203125" style="1" customWidth="1"/>
    <col min="4100" max="4100" width="30.33203125" style="1" customWidth="1"/>
    <col min="4101" max="4101" width="5" style="1" customWidth="1"/>
    <col min="4102" max="4102" width="0" style="1" hidden="1" customWidth="1"/>
    <col min="4103" max="4103" width="14.33203125" style="1" customWidth="1"/>
    <col min="4104" max="4104" width="5.6640625" style="1" customWidth="1"/>
    <col min="4105" max="4105" width="0" style="1" hidden="1" customWidth="1"/>
    <col min="4106" max="4106" width="17.33203125" style="1" customWidth="1"/>
    <col min="4107" max="4107" width="12.6640625" style="1" customWidth="1"/>
    <col min="4108" max="4108" width="0" style="1" hidden="1" customWidth="1"/>
    <col min="4109" max="4109" width="5.33203125" style="1" customWidth="1"/>
    <col min="4110" max="4110" width="0" style="1" hidden="1" customWidth="1"/>
    <col min="4111" max="4111" width="17" style="1" customWidth="1"/>
    <col min="4112" max="4112" width="6.33203125" style="1" customWidth="1"/>
    <col min="4113" max="4113" width="0" style="1" hidden="1" customWidth="1"/>
    <col min="4114" max="4114" width="14.33203125" style="1" customWidth="1"/>
    <col min="4115" max="4115" width="7.5546875" style="1" customWidth="1"/>
    <col min="4116" max="4116" width="0" style="1" hidden="1" customWidth="1"/>
    <col min="4117" max="4118" width="14.33203125" style="1" customWidth="1"/>
    <col min="4119" max="4119" width="20.88671875" style="1" customWidth="1"/>
    <col min="4120" max="4120" width="14.44140625" style="1" customWidth="1"/>
    <col min="4121" max="4121" width="15" style="1" customWidth="1"/>
    <col min="4122" max="4122" width="2.6640625" style="1" customWidth="1"/>
    <col min="4123" max="4123" width="11.6640625" style="1" customWidth="1"/>
    <col min="4124" max="4124" width="11.5546875" style="1" customWidth="1"/>
    <col min="4125" max="4125" width="2.33203125" style="1" customWidth="1"/>
    <col min="4126" max="4126" width="41" style="1" customWidth="1"/>
    <col min="4127" max="4127" width="14.33203125" style="1" customWidth="1"/>
    <col min="4128" max="4129" width="11.5546875" style="1" customWidth="1"/>
    <col min="4130" max="4130" width="21.88671875" style="1" customWidth="1"/>
    <col min="4131" max="4322" width="11.5546875" style="1"/>
    <col min="4323" max="4323" width="21.88671875" style="1" customWidth="1"/>
    <col min="4324" max="4324" width="13.88671875" style="1" customWidth="1"/>
    <col min="4325" max="4325" width="38.6640625" style="1" customWidth="1"/>
    <col min="4326" max="4326" width="3" style="1" bestFit="1" customWidth="1"/>
    <col min="4327" max="4327" width="32.33203125" style="1" customWidth="1"/>
    <col min="4328" max="4328" width="46.33203125" style="1" customWidth="1"/>
    <col min="4329" max="4329" width="19" style="1" customWidth="1"/>
    <col min="4330" max="4330" width="0" style="1" hidden="1" customWidth="1"/>
    <col min="4331" max="4331" width="17.6640625" style="1" customWidth="1"/>
    <col min="4332" max="4332" width="0" style="1" hidden="1" customWidth="1"/>
    <col min="4333" max="4333" width="22.33203125" style="1" customWidth="1"/>
    <col min="4334" max="4334" width="5.33203125" style="1" customWidth="1"/>
    <col min="4335" max="4335" width="36.33203125" style="1" customWidth="1"/>
    <col min="4336" max="4336" width="5.6640625" style="1" customWidth="1"/>
    <col min="4337" max="4337" width="0" style="1" hidden="1" customWidth="1"/>
    <col min="4338" max="4338" width="20.6640625" style="1" customWidth="1"/>
    <col min="4339" max="4339" width="4.88671875" style="1" customWidth="1"/>
    <col min="4340" max="4340" width="0" style="1" hidden="1" customWidth="1"/>
    <col min="4341" max="4341" width="24.6640625" style="1" customWidth="1"/>
    <col min="4342" max="4342" width="12.33203125" style="1" customWidth="1"/>
    <col min="4343" max="4343" width="0" style="1" hidden="1" customWidth="1"/>
    <col min="4344" max="4344" width="3.44140625" style="1" customWidth="1"/>
    <col min="4345" max="4345" width="0" style="1" hidden="1" customWidth="1"/>
    <col min="4346" max="4346" width="17.6640625" style="1" customWidth="1"/>
    <col min="4347" max="4347" width="3.44140625" style="1" customWidth="1"/>
    <col min="4348" max="4348" width="0" style="1" hidden="1" customWidth="1"/>
    <col min="4349" max="4349" width="23.6640625" style="1" customWidth="1"/>
    <col min="4350" max="4350" width="10" style="1" customWidth="1"/>
    <col min="4351" max="4351" width="0" style="1" hidden="1" customWidth="1"/>
    <col min="4352" max="4353" width="14.6640625" style="1" customWidth="1"/>
    <col min="4354" max="4354" width="12.88671875" style="1" customWidth="1"/>
    <col min="4355" max="4355" width="3.33203125" style="1" customWidth="1"/>
    <col min="4356" max="4356" width="30.33203125" style="1" customWidth="1"/>
    <col min="4357" max="4357" width="5" style="1" customWidth="1"/>
    <col min="4358" max="4358" width="0" style="1" hidden="1" customWidth="1"/>
    <col min="4359" max="4359" width="14.33203125" style="1" customWidth="1"/>
    <col min="4360" max="4360" width="5.6640625" style="1" customWidth="1"/>
    <col min="4361" max="4361" width="0" style="1" hidden="1" customWidth="1"/>
    <col min="4362" max="4362" width="17.33203125" style="1" customWidth="1"/>
    <col min="4363" max="4363" width="12.6640625" style="1" customWidth="1"/>
    <col min="4364" max="4364" width="0" style="1" hidden="1" customWidth="1"/>
    <col min="4365" max="4365" width="5.33203125" style="1" customWidth="1"/>
    <col min="4366" max="4366" width="0" style="1" hidden="1" customWidth="1"/>
    <col min="4367" max="4367" width="17" style="1" customWidth="1"/>
    <col min="4368" max="4368" width="6.33203125" style="1" customWidth="1"/>
    <col min="4369" max="4369" width="0" style="1" hidden="1" customWidth="1"/>
    <col min="4370" max="4370" width="14.33203125" style="1" customWidth="1"/>
    <col min="4371" max="4371" width="7.5546875" style="1" customWidth="1"/>
    <col min="4372" max="4372" width="0" style="1" hidden="1" customWidth="1"/>
    <col min="4373" max="4374" width="14.33203125" style="1" customWidth="1"/>
    <col min="4375" max="4375" width="20.88671875" style="1" customWidth="1"/>
    <col min="4376" max="4376" width="14.44140625" style="1" customWidth="1"/>
    <col min="4377" max="4377" width="15" style="1" customWidth="1"/>
    <col min="4378" max="4378" width="2.6640625" style="1" customWidth="1"/>
    <col min="4379" max="4379" width="11.6640625" style="1" customWidth="1"/>
    <col min="4380" max="4380" width="11.5546875" style="1" customWidth="1"/>
    <col min="4381" max="4381" width="2.33203125" style="1" customWidth="1"/>
    <col min="4382" max="4382" width="41" style="1" customWidth="1"/>
    <col min="4383" max="4383" width="14.33203125" style="1" customWidth="1"/>
    <col min="4384" max="4385" width="11.5546875" style="1" customWidth="1"/>
    <col min="4386" max="4386" width="21.88671875" style="1" customWidth="1"/>
    <col min="4387" max="4578" width="11.5546875" style="1"/>
    <col min="4579" max="4579" width="21.88671875" style="1" customWidth="1"/>
    <col min="4580" max="4580" width="13.88671875" style="1" customWidth="1"/>
    <col min="4581" max="4581" width="38.6640625" style="1" customWidth="1"/>
    <col min="4582" max="4582" width="3" style="1" bestFit="1" customWidth="1"/>
    <col min="4583" max="4583" width="32.33203125" style="1" customWidth="1"/>
    <col min="4584" max="4584" width="46.33203125" style="1" customWidth="1"/>
    <col min="4585" max="4585" width="19" style="1" customWidth="1"/>
    <col min="4586" max="4586" width="0" style="1" hidden="1" customWidth="1"/>
    <col min="4587" max="4587" width="17.6640625" style="1" customWidth="1"/>
    <col min="4588" max="4588" width="0" style="1" hidden="1" customWidth="1"/>
    <col min="4589" max="4589" width="22.33203125" style="1" customWidth="1"/>
    <col min="4590" max="4590" width="5.33203125" style="1" customWidth="1"/>
    <col min="4591" max="4591" width="36.33203125" style="1" customWidth="1"/>
    <col min="4592" max="4592" width="5.6640625" style="1" customWidth="1"/>
    <col min="4593" max="4593" width="0" style="1" hidden="1" customWidth="1"/>
    <col min="4594" max="4594" width="20.6640625" style="1" customWidth="1"/>
    <col min="4595" max="4595" width="4.88671875" style="1" customWidth="1"/>
    <col min="4596" max="4596" width="0" style="1" hidden="1" customWidth="1"/>
    <col min="4597" max="4597" width="24.6640625" style="1" customWidth="1"/>
    <col min="4598" max="4598" width="12.33203125" style="1" customWidth="1"/>
    <col min="4599" max="4599" width="0" style="1" hidden="1" customWidth="1"/>
    <col min="4600" max="4600" width="3.44140625" style="1" customWidth="1"/>
    <col min="4601" max="4601" width="0" style="1" hidden="1" customWidth="1"/>
    <col min="4602" max="4602" width="17.6640625" style="1" customWidth="1"/>
    <col min="4603" max="4603" width="3.44140625" style="1" customWidth="1"/>
    <col min="4604" max="4604" width="0" style="1" hidden="1" customWidth="1"/>
    <col min="4605" max="4605" width="23.6640625" style="1" customWidth="1"/>
    <col min="4606" max="4606" width="10" style="1" customWidth="1"/>
    <col min="4607" max="4607" width="0" style="1" hidden="1" customWidth="1"/>
    <col min="4608" max="4609" width="14.6640625" style="1" customWidth="1"/>
    <col min="4610" max="4610" width="12.88671875" style="1" customWidth="1"/>
    <col min="4611" max="4611" width="3.33203125" style="1" customWidth="1"/>
    <col min="4612" max="4612" width="30.33203125" style="1" customWidth="1"/>
    <col min="4613" max="4613" width="5" style="1" customWidth="1"/>
    <col min="4614" max="4614" width="0" style="1" hidden="1" customWidth="1"/>
    <col min="4615" max="4615" width="14.33203125" style="1" customWidth="1"/>
    <col min="4616" max="4616" width="5.6640625" style="1" customWidth="1"/>
    <col min="4617" max="4617" width="0" style="1" hidden="1" customWidth="1"/>
    <col min="4618" max="4618" width="17.33203125" style="1" customWidth="1"/>
    <col min="4619" max="4619" width="12.6640625" style="1" customWidth="1"/>
    <col min="4620" max="4620" width="0" style="1" hidden="1" customWidth="1"/>
    <col min="4621" max="4621" width="5.33203125" style="1" customWidth="1"/>
    <col min="4622" max="4622" width="0" style="1" hidden="1" customWidth="1"/>
    <col min="4623" max="4623" width="17" style="1" customWidth="1"/>
    <col min="4624" max="4624" width="6.33203125" style="1" customWidth="1"/>
    <col min="4625" max="4625" width="0" style="1" hidden="1" customWidth="1"/>
    <col min="4626" max="4626" width="14.33203125" style="1" customWidth="1"/>
    <col min="4627" max="4627" width="7.5546875" style="1" customWidth="1"/>
    <col min="4628" max="4628" width="0" style="1" hidden="1" customWidth="1"/>
    <col min="4629" max="4630" width="14.33203125" style="1" customWidth="1"/>
    <col min="4631" max="4631" width="20.88671875" style="1" customWidth="1"/>
    <col min="4632" max="4632" width="14.44140625" style="1" customWidth="1"/>
    <col min="4633" max="4633" width="15" style="1" customWidth="1"/>
    <col min="4634" max="4634" width="2.6640625" style="1" customWidth="1"/>
    <col min="4635" max="4635" width="11.6640625" style="1" customWidth="1"/>
    <col min="4636" max="4636" width="11.5546875" style="1" customWidth="1"/>
    <col min="4637" max="4637" width="2.33203125" style="1" customWidth="1"/>
    <col min="4638" max="4638" width="41" style="1" customWidth="1"/>
    <col min="4639" max="4639" width="14.33203125" style="1" customWidth="1"/>
    <col min="4640" max="4641" width="11.5546875" style="1" customWidth="1"/>
    <col min="4642" max="4642" width="21.88671875" style="1" customWidth="1"/>
    <col min="4643" max="4834" width="11.5546875" style="1"/>
    <col min="4835" max="4835" width="21.88671875" style="1" customWidth="1"/>
    <col min="4836" max="4836" width="13.88671875" style="1" customWidth="1"/>
    <col min="4837" max="4837" width="38.6640625" style="1" customWidth="1"/>
    <col min="4838" max="4838" width="3" style="1" bestFit="1" customWidth="1"/>
    <col min="4839" max="4839" width="32.33203125" style="1" customWidth="1"/>
    <col min="4840" max="4840" width="46.33203125" style="1" customWidth="1"/>
    <col min="4841" max="4841" width="19" style="1" customWidth="1"/>
    <col min="4842" max="4842" width="0" style="1" hidden="1" customWidth="1"/>
    <col min="4843" max="4843" width="17.6640625" style="1" customWidth="1"/>
    <col min="4844" max="4844" width="0" style="1" hidden="1" customWidth="1"/>
    <col min="4845" max="4845" width="22.33203125" style="1" customWidth="1"/>
    <col min="4846" max="4846" width="5.33203125" style="1" customWidth="1"/>
    <col min="4847" max="4847" width="36.33203125" style="1" customWidth="1"/>
    <col min="4848" max="4848" width="5.6640625" style="1" customWidth="1"/>
    <col min="4849" max="4849" width="0" style="1" hidden="1" customWidth="1"/>
    <col min="4850" max="4850" width="20.6640625" style="1" customWidth="1"/>
    <col min="4851" max="4851" width="4.88671875" style="1" customWidth="1"/>
    <col min="4852" max="4852" width="0" style="1" hidden="1" customWidth="1"/>
    <col min="4853" max="4853" width="24.6640625" style="1" customWidth="1"/>
    <col min="4854" max="4854" width="12.33203125" style="1" customWidth="1"/>
    <col min="4855" max="4855" width="0" style="1" hidden="1" customWidth="1"/>
    <col min="4856" max="4856" width="3.44140625" style="1" customWidth="1"/>
    <col min="4857" max="4857" width="0" style="1" hidden="1" customWidth="1"/>
    <col min="4858" max="4858" width="17.6640625" style="1" customWidth="1"/>
    <col min="4859" max="4859" width="3.44140625" style="1" customWidth="1"/>
    <col min="4860" max="4860" width="0" style="1" hidden="1" customWidth="1"/>
    <col min="4861" max="4861" width="23.6640625" style="1" customWidth="1"/>
    <col min="4862" max="4862" width="10" style="1" customWidth="1"/>
    <col min="4863" max="4863" width="0" style="1" hidden="1" customWidth="1"/>
    <col min="4864" max="4865" width="14.6640625" style="1" customWidth="1"/>
    <col min="4866" max="4866" width="12.88671875" style="1" customWidth="1"/>
    <col min="4867" max="4867" width="3.33203125" style="1" customWidth="1"/>
    <col min="4868" max="4868" width="30.33203125" style="1" customWidth="1"/>
    <col min="4869" max="4869" width="5" style="1" customWidth="1"/>
    <col min="4870" max="4870" width="0" style="1" hidden="1" customWidth="1"/>
    <col min="4871" max="4871" width="14.33203125" style="1" customWidth="1"/>
    <col min="4872" max="4872" width="5.6640625" style="1" customWidth="1"/>
    <col min="4873" max="4873" width="0" style="1" hidden="1" customWidth="1"/>
    <col min="4874" max="4874" width="17.33203125" style="1" customWidth="1"/>
    <col min="4875" max="4875" width="12.6640625" style="1" customWidth="1"/>
    <col min="4876" max="4876" width="0" style="1" hidden="1" customWidth="1"/>
    <col min="4877" max="4877" width="5.33203125" style="1" customWidth="1"/>
    <col min="4878" max="4878" width="0" style="1" hidden="1" customWidth="1"/>
    <col min="4879" max="4879" width="17" style="1" customWidth="1"/>
    <col min="4880" max="4880" width="6.33203125" style="1" customWidth="1"/>
    <col min="4881" max="4881" width="0" style="1" hidden="1" customWidth="1"/>
    <col min="4882" max="4882" width="14.33203125" style="1" customWidth="1"/>
    <col min="4883" max="4883" width="7.5546875" style="1" customWidth="1"/>
    <col min="4884" max="4884" width="0" style="1" hidden="1" customWidth="1"/>
    <col min="4885" max="4886" width="14.33203125" style="1" customWidth="1"/>
    <col min="4887" max="4887" width="20.88671875" style="1" customWidth="1"/>
    <col min="4888" max="4888" width="14.44140625" style="1" customWidth="1"/>
    <col min="4889" max="4889" width="15" style="1" customWidth="1"/>
    <col min="4890" max="4890" width="2.6640625" style="1" customWidth="1"/>
    <col min="4891" max="4891" width="11.6640625" style="1" customWidth="1"/>
    <col min="4892" max="4892" width="11.5546875" style="1" customWidth="1"/>
    <col min="4893" max="4893" width="2.33203125" style="1" customWidth="1"/>
    <col min="4894" max="4894" width="41" style="1" customWidth="1"/>
    <col min="4895" max="4895" width="14.33203125" style="1" customWidth="1"/>
    <col min="4896" max="4897" width="11.5546875" style="1" customWidth="1"/>
    <col min="4898" max="4898" width="21.88671875" style="1" customWidth="1"/>
    <col min="4899" max="5090" width="11.5546875" style="1"/>
    <col min="5091" max="5091" width="21.88671875" style="1" customWidth="1"/>
    <col min="5092" max="5092" width="13.88671875" style="1" customWidth="1"/>
    <col min="5093" max="5093" width="38.6640625" style="1" customWidth="1"/>
    <col min="5094" max="5094" width="3" style="1" bestFit="1" customWidth="1"/>
    <col min="5095" max="5095" width="32.33203125" style="1" customWidth="1"/>
    <col min="5096" max="5096" width="46.33203125" style="1" customWidth="1"/>
    <col min="5097" max="5097" width="19" style="1" customWidth="1"/>
    <col min="5098" max="5098" width="0" style="1" hidden="1" customWidth="1"/>
    <col min="5099" max="5099" width="17.6640625" style="1" customWidth="1"/>
    <col min="5100" max="5100" width="0" style="1" hidden="1" customWidth="1"/>
    <col min="5101" max="5101" width="22.33203125" style="1" customWidth="1"/>
    <col min="5102" max="5102" width="5.33203125" style="1" customWidth="1"/>
    <col min="5103" max="5103" width="36.33203125" style="1" customWidth="1"/>
    <col min="5104" max="5104" width="5.6640625" style="1" customWidth="1"/>
    <col min="5105" max="5105" width="0" style="1" hidden="1" customWidth="1"/>
    <col min="5106" max="5106" width="20.6640625" style="1" customWidth="1"/>
    <col min="5107" max="5107" width="4.88671875" style="1" customWidth="1"/>
    <col min="5108" max="5108" width="0" style="1" hidden="1" customWidth="1"/>
    <col min="5109" max="5109" width="24.6640625" style="1" customWidth="1"/>
    <col min="5110" max="5110" width="12.33203125" style="1" customWidth="1"/>
    <col min="5111" max="5111" width="0" style="1" hidden="1" customWidth="1"/>
    <col min="5112" max="5112" width="3.44140625" style="1" customWidth="1"/>
    <col min="5113" max="5113" width="0" style="1" hidden="1" customWidth="1"/>
    <col min="5114" max="5114" width="17.6640625" style="1" customWidth="1"/>
    <col min="5115" max="5115" width="3.44140625" style="1" customWidth="1"/>
    <col min="5116" max="5116" width="0" style="1" hidden="1" customWidth="1"/>
    <col min="5117" max="5117" width="23.6640625" style="1" customWidth="1"/>
    <col min="5118" max="5118" width="10" style="1" customWidth="1"/>
    <col min="5119" max="5119" width="0" style="1" hidden="1" customWidth="1"/>
    <col min="5120" max="5121" width="14.6640625" style="1" customWidth="1"/>
    <col min="5122" max="5122" width="12.88671875" style="1" customWidth="1"/>
    <col min="5123" max="5123" width="3.33203125" style="1" customWidth="1"/>
    <col min="5124" max="5124" width="30.33203125" style="1" customWidth="1"/>
    <col min="5125" max="5125" width="5" style="1" customWidth="1"/>
    <col min="5126" max="5126" width="0" style="1" hidden="1" customWidth="1"/>
    <col min="5127" max="5127" width="14.33203125" style="1" customWidth="1"/>
    <col min="5128" max="5128" width="5.6640625" style="1" customWidth="1"/>
    <col min="5129" max="5129" width="0" style="1" hidden="1" customWidth="1"/>
    <col min="5130" max="5130" width="17.33203125" style="1" customWidth="1"/>
    <col min="5131" max="5131" width="12.6640625" style="1" customWidth="1"/>
    <col min="5132" max="5132" width="0" style="1" hidden="1" customWidth="1"/>
    <col min="5133" max="5133" width="5.33203125" style="1" customWidth="1"/>
    <col min="5134" max="5134" width="0" style="1" hidden="1" customWidth="1"/>
    <col min="5135" max="5135" width="17" style="1" customWidth="1"/>
    <col min="5136" max="5136" width="6.33203125" style="1" customWidth="1"/>
    <col min="5137" max="5137" width="0" style="1" hidden="1" customWidth="1"/>
    <col min="5138" max="5138" width="14.33203125" style="1" customWidth="1"/>
    <col min="5139" max="5139" width="7.5546875" style="1" customWidth="1"/>
    <col min="5140" max="5140" width="0" style="1" hidden="1" customWidth="1"/>
    <col min="5141" max="5142" width="14.33203125" style="1" customWidth="1"/>
    <col min="5143" max="5143" width="20.88671875" style="1" customWidth="1"/>
    <col min="5144" max="5144" width="14.44140625" style="1" customWidth="1"/>
    <col min="5145" max="5145" width="15" style="1" customWidth="1"/>
    <col min="5146" max="5146" width="2.6640625" style="1" customWidth="1"/>
    <col min="5147" max="5147" width="11.6640625" style="1" customWidth="1"/>
    <col min="5148" max="5148" width="11.5546875" style="1" customWidth="1"/>
    <col min="5149" max="5149" width="2.33203125" style="1" customWidth="1"/>
    <col min="5150" max="5150" width="41" style="1" customWidth="1"/>
    <col min="5151" max="5151" width="14.33203125" style="1" customWidth="1"/>
    <col min="5152" max="5153" width="11.5546875" style="1" customWidth="1"/>
    <col min="5154" max="5154" width="21.88671875" style="1" customWidth="1"/>
    <col min="5155" max="5346" width="11.5546875" style="1"/>
    <col min="5347" max="5347" width="21.88671875" style="1" customWidth="1"/>
    <col min="5348" max="5348" width="13.88671875" style="1" customWidth="1"/>
    <col min="5349" max="5349" width="38.6640625" style="1" customWidth="1"/>
    <col min="5350" max="5350" width="3" style="1" bestFit="1" customWidth="1"/>
    <col min="5351" max="5351" width="32.33203125" style="1" customWidth="1"/>
    <col min="5352" max="5352" width="46.33203125" style="1" customWidth="1"/>
    <col min="5353" max="5353" width="19" style="1" customWidth="1"/>
    <col min="5354" max="5354" width="0" style="1" hidden="1" customWidth="1"/>
    <col min="5355" max="5355" width="17.6640625" style="1" customWidth="1"/>
    <col min="5356" max="5356" width="0" style="1" hidden="1" customWidth="1"/>
    <col min="5357" max="5357" width="22.33203125" style="1" customWidth="1"/>
    <col min="5358" max="5358" width="5.33203125" style="1" customWidth="1"/>
    <col min="5359" max="5359" width="36.33203125" style="1" customWidth="1"/>
    <col min="5360" max="5360" width="5.6640625" style="1" customWidth="1"/>
    <col min="5361" max="5361" width="0" style="1" hidden="1" customWidth="1"/>
    <col min="5362" max="5362" width="20.6640625" style="1" customWidth="1"/>
    <col min="5363" max="5363" width="4.88671875" style="1" customWidth="1"/>
    <col min="5364" max="5364" width="0" style="1" hidden="1" customWidth="1"/>
    <col min="5365" max="5365" width="24.6640625" style="1" customWidth="1"/>
    <col min="5366" max="5366" width="12.33203125" style="1" customWidth="1"/>
    <col min="5367" max="5367" width="0" style="1" hidden="1" customWidth="1"/>
    <col min="5368" max="5368" width="3.44140625" style="1" customWidth="1"/>
    <col min="5369" max="5369" width="0" style="1" hidden="1" customWidth="1"/>
    <col min="5370" max="5370" width="17.6640625" style="1" customWidth="1"/>
    <col min="5371" max="5371" width="3.44140625" style="1" customWidth="1"/>
    <col min="5372" max="5372" width="0" style="1" hidden="1" customWidth="1"/>
    <col min="5373" max="5373" width="23.6640625" style="1" customWidth="1"/>
    <col min="5374" max="5374" width="10" style="1" customWidth="1"/>
    <col min="5375" max="5375" width="0" style="1" hidden="1" customWidth="1"/>
    <col min="5376" max="5377" width="14.6640625" style="1" customWidth="1"/>
    <col min="5378" max="5378" width="12.88671875" style="1" customWidth="1"/>
    <col min="5379" max="5379" width="3.33203125" style="1" customWidth="1"/>
    <col min="5380" max="5380" width="30.33203125" style="1" customWidth="1"/>
    <col min="5381" max="5381" width="5" style="1" customWidth="1"/>
    <col min="5382" max="5382" width="0" style="1" hidden="1" customWidth="1"/>
    <col min="5383" max="5383" width="14.33203125" style="1" customWidth="1"/>
    <col min="5384" max="5384" width="5.6640625" style="1" customWidth="1"/>
    <col min="5385" max="5385" width="0" style="1" hidden="1" customWidth="1"/>
    <col min="5386" max="5386" width="17.33203125" style="1" customWidth="1"/>
    <col min="5387" max="5387" width="12.6640625" style="1" customWidth="1"/>
    <col min="5388" max="5388" width="0" style="1" hidden="1" customWidth="1"/>
    <col min="5389" max="5389" width="5.33203125" style="1" customWidth="1"/>
    <col min="5390" max="5390" width="0" style="1" hidden="1" customWidth="1"/>
    <col min="5391" max="5391" width="17" style="1" customWidth="1"/>
    <col min="5392" max="5392" width="6.33203125" style="1" customWidth="1"/>
    <col min="5393" max="5393" width="0" style="1" hidden="1" customWidth="1"/>
    <col min="5394" max="5394" width="14.33203125" style="1" customWidth="1"/>
    <col min="5395" max="5395" width="7.5546875" style="1" customWidth="1"/>
    <col min="5396" max="5396" width="0" style="1" hidden="1" customWidth="1"/>
    <col min="5397" max="5398" width="14.33203125" style="1" customWidth="1"/>
    <col min="5399" max="5399" width="20.88671875" style="1" customWidth="1"/>
    <col min="5400" max="5400" width="14.44140625" style="1" customWidth="1"/>
    <col min="5401" max="5401" width="15" style="1" customWidth="1"/>
    <col min="5402" max="5402" width="2.6640625" style="1" customWidth="1"/>
    <col min="5403" max="5403" width="11.6640625" style="1" customWidth="1"/>
    <col min="5404" max="5404" width="11.5546875" style="1" customWidth="1"/>
    <col min="5405" max="5405" width="2.33203125" style="1" customWidth="1"/>
    <col min="5406" max="5406" width="41" style="1" customWidth="1"/>
    <col min="5407" max="5407" width="14.33203125" style="1" customWidth="1"/>
    <col min="5408" max="5409" width="11.5546875" style="1" customWidth="1"/>
    <col min="5410" max="5410" width="21.88671875" style="1" customWidth="1"/>
    <col min="5411" max="5602" width="11.5546875" style="1"/>
    <col min="5603" max="5603" width="21.88671875" style="1" customWidth="1"/>
    <col min="5604" max="5604" width="13.88671875" style="1" customWidth="1"/>
    <col min="5605" max="5605" width="38.6640625" style="1" customWidth="1"/>
    <col min="5606" max="5606" width="3" style="1" bestFit="1" customWidth="1"/>
    <col min="5607" max="5607" width="32.33203125" style="1" customWidth="1"/>
    <col min="5608" max="5608" width="46.33203125" style="1" customWidth="1"/>
    <col min="5609" max="5609" width="19" style="1" customWidth="1"/>
    <col min="5610" max="5610" width="0" style="1" hidden="1" customWidth="1"/>
    <col min="5611" max="5611" width="17.6640625" style="1" customWidth="1"/>
    <col min="5612" max="5612" width="0" style="1" hidden="1" customWidth="1"/>
    <col min="5613" max="5613" width="22.33203125" style="1" customWidth="1"/>
    <col min="5614" max="5614" width="5.33203125" style="1" customWidth="1"/>
    <col min="5615" max="5615" width="36.33203125" style="1" customWidth="1"/>
    <col min="5616" max="5616" width="5.6640625" style="1" customWidth="1"/>
    <col min="5617" max="5617" width="0" style="1" hidden="1" customWidth="1"/>
    <col min="5618" max="5618" width="20.6640625" style="1" customWidth="1"/>
    <col min="5619" max="5619" width="4.88671875" style="1" customWidth="1"/>
    <col min="5620" max="5620" width="0" style="1" hidden="1" customWidth="1"/>
    <col min="5621" max="5621" width="24.6640625" style="1" customWidth="1"/>
    <col min="5622" max="5622" width="12.33203125" style="1" customWidth="1"/>
    <col min="5623" max="5623" width="0" style="1" hidden="1" customWidth="1"/>
    <col min="5624" max="5624" width="3.44140625" style="1" customWidth="1"/>
    <col min="5625" max="5625" width="0" style="1" hidden="1" customWidth="1"/>
    <col min="5626" max="5626" width="17.6640625" style="1" customWidth="1"/>
    <col min="5627" max="5627" width="3.44140625" style="1" customWidth="1"/>
    <col min="5628" max="5628" width="0" style="1" hidden="1" customWidth="1"/>
    <col min="5629" max="5629" width="23.6640625" style="1" customWidth="1"/>
    <col min="5630" max="5630" width="10" style="1" customWidth="1"/>
    <col min="5631" max="5631" width="0" style="1" hidden="1" customWidth="1"/>
    <col min="5632" max="5633" width="14.6640625" style="1" customWidth="1"/>
    <col min="5634" max="5634" width="12.88671875" style="1" customWidth="1"/>
    <col min="5635" max="5635" width="3.33203125" style="1" customWidth="1"/>
    <col min="5636" max="5636" width="30.33203125" style="1" customWidth="1"/>
    <col min="5637" max="5637" width="5" style="1" customWidth="1"/>
    <col min="5638" max="5638" width="0" style="1" hidden="1" customWidth="1"/>
    <col min="5639" max="5639" width="14.33203125" style="1" customWidth="1"/>
    <col min="5640" max="5640" width="5.6640625" style="1" customWidth="1"/>
    <col min="5641" max="5641" width="0" style="1" hidden="1" customWidth="1"/>
    <col min="5642" max="5642" width="17.33203125" style="1" customWidth="1"/>
    <col min="5643" max="5643" width="12.6640625" style="1" customWidth="1"/>
    <col min="5644" max="5644" width="0" style="1" hidden="1" customWidth="1"/>
    <col min="5645" max="5645" width="5.33203125" style="1" customWidth="1"/>
    <col min="5646" max="5646" width="0" style="1" hidden="1" customWidth="1"/>
    <col min="5647" max="5647" width="17" style="1" customWidth="1"/>
    <col min="5648" max="5648" width="6.33203125" style="1" customWidth="1"/>
    <col min="5649" max="5649" width="0" style="1" hidden="1" customWidth="1"/>
    <col min="5650" max="5650" width="14.33203125" style="1" customWidth="1"/>
    <col min="5651" max="5651" width="7.5546875" style="1" customWidth="1"/>
    <col min="5652" max="5652" width="0" style="1" hidden="1" customWidth="1"/>
    <col min="5653" max="5654" width="14.33203125" style="1" customWidth="1"/>
    <col min="5655" max="5655" width="20.88671875" style="1" customWidth="1"/>
    <col min="5656" max="5656" width="14.44140625" style="1" customWidth="1"/>
    <col min="5657" max="5657" width="15" style="1" customWidth="1"/>
    <col min="5658" max="5658" width="2.6640625" style="1" customWidth="1"/>
    <col min="5659" max="5659" width="11.6640625" style="1" customWidth="1"/>
    <col min="5660" max="5660" width="11.5546875" style="1" customWidth="1"/>
    <col min="5661" max="5661" width="2.33203125" style="1" customWidth="1"/>
    <col min="5662" max="5662" width="41" style="1" customWidth="1"/>
    <col min="5663" max="5663" width="14.33203125" style="1" customWidth="1"/>
    <col min="5664" max="5665" width="11.5546875" style="1" customWidth="1"/>
    <col min="5666" max="5666" width="21.88671875" style="1" customWidth="1"/>
    <col min="5667" max="5858" width="11.5546875" style="1"/>
    <col min="5859" max="5859" width="21.88671875" style="1" customWidth="1"/>
    <col min="5860" max="5860" width="13.88671875" style="1" customWidth="1"/>
    <col min="5861" max="5861" width="38.6640625" style="1" customWidth="1"/>
    <col min="5862" max="5862" width="3" style="1" bestFit="1" customWidth="1"/>
    <col min="5863" max="5863" width="32.33203125" style="1" customWidth="1"/>
    <col min="5864" max="5864" width="46.33203125" style="1" customWidth="1"/>
    <col min="5865" max="5865" width="19" style="1" customWidth="1"/>
    <col min="5866" max="5866" width="0" style="1" hidden="1" customWidth="1"/>
    <col min="5867" max="5867" width="17.6640625" style="1" customWidth="1"/>
    <col min="5868" max="5868" width="0" style="1" hidden="1" customWidth="1"/>
    <col min="5869" max="5869" width="22.33203125" style="1" customWidth="1"/>
    <col min="5870" max="5870" width="5.33203125" style="1" customWidth="1"/>
    <col min="5871" max="5871" width="36.33203125" style="1" customWidth="1"/>
    <col min="5872" max="5872" width="5.6640625" style="1" customWidth="1"/>
    <col min="5873" max="5873" width="0" style="1" hidden="1" customWidth="1"/>
    <col min="5874" max="5874" width="20.6640625" style="1" customWidth="1"/>
    <col min="5875" max="5875" width="4.88671875" style="1" customWidth="1"/>
    <col min="5876" max="5876" width="0" style="1" hidden="1" customWidth="1"/>
    <col min="5877" max="5877" width="24.6640625" style="1" customWidth="1"/>
    <col min="5878" max="5878" width="12.33203125" style="1" customWidth="1"/>
    <col min="5879" max="5879" width="0" style="1" hidden="1" customWidth="1"/>
    <col min="5880" max="5880" width="3.44140625" style="1" customWidth="1"/>
    <col min="5881" max="5881" width="0" style="1" hidden="1" customWidth="1"/>
    <col min="5882" max="5882" width="17.6640625" style="1" customWidth="1"/>
    <col min="5883" max="5883" width="3.44140625" style="1" customWidth="1"/>
    <col min="5884" max="5884" width="0" style="1" hidden="1" customWidth="1"/>
    <col min="5885" max="5885" width="23.6640625" style="1" customWidth="1"/>
    <col min="5886" max="5886" width="10" style="1" customWidth="1"/>
    <col min="5887" max="5887" width="0" style="1" hidden="1" customWidth="1"/>
    <col min="5888" max="5889" width="14.6640625" style="1" customWidth="1"/>
    <col min="5890" max="5890" width="12.88671875" style="1" customWidth="1"/>
    <col min="5891" max="5891" width="3.33203125" style="1" customWidth="1"/>
    <col min="5892" max="5892" width="30.33203125" style="1" customWidth="1"/>
    <col min="5893" max="5893" width="5" style="1" customWidth="1"/>
    <col min="5894" max="5894" width="0" style="1" hidden="1" customWidth="1"/>
    <col min="5895" max="5895" width="14.33203125" style="1" customWidth="1"/>
    <col min="5896" max="5896" width="5.6640625" style="1" customWidth="1"/>
    <col min="5897" max="5897" width="0" style="1" hidden="1" customWidth="1"/>
    <col min="5898" max="5898" width="17.33203125" style="1" customWidth="1"/>
    <col min="5899" max="5899" width="12.6640625" style="1" customWidth="1"/>
    <col min="5900" max="5900" width="0" style="1" hidden="1" customWidth="1"/>
    <col min="5901" max="5901" width="5.33203125" style="1" customWidth="1"/>
    <col min="5902" max="5902" width="0" style="1" hidden="1" customWidth="1"/>
    <col min="5903" max="5903" width="17" style="1" customWidth="1"/>
    <col min="5904" max="5904" width="6.33203125" style="1" customWidth="1"/>
    <col min="5905" max="5905" width="0" style="1" hidden="1" customWidth="1"/>
    <col min="5906" max="5906" width="14.33203125" style="1" customWidth="1"/>
    <col min="5907" max="5907" width="7.5546875" style="1" customWidth="1"/>
    <col min="5908" max="5908" width="0" style="1" hidden="1" customWidth="1"/>
    <col min="5909" max="5910" width="14.33203125" style="1" customWidth="1"/>
    <col min="5911" max="5911" width="20.88671875" style="1" customWidth="1"/>
    <col min="5912" max="5912" width="14.44140625" style="1" customWidth="1"/>
    <col min="5913" max="5913" width="15" style="1" customWidth="1"/>
    <col min="5914" max="5914" width="2.6640625" style="1" customWidth="1"/>
    <col min="5915" max="5915" width="11.6640625" style="1" customWidth="1"/>
    <col min="5916" max="5916" width="11.5546875" style="1" customWidth="1"/>
    <col min="5917" max="5917" width="2.33203125" style="1" customWidth="1"/>
    <col min="5918" max="5918" width="41" style="1" customWidth="1"/>
    <col min="5919" max="5919" width="14.33203125" style="1" customWidth="1"/>
    <col min="5920" max="5921" width="11.5546875" style="1" customWidth="1"/>
    <col min="5922" max="5922" width="21.88671875" style="1" customWidth="1"/>
    <col min="5923" max="6114" width="11.5546875" style="1"/>
    <col min="6115" max="6115" width="21.88671875" style="1" customWidth="1"/>
    <col min="6116" max="6116" width="13.88671875" style="1" customWidth="1"/>
    <col min="6117" max="6117" width="38.6640625" style="1" customWidth="1"/>
    <col min="6118" max="6118" width="3" style="1" bestFit="1" customWidth="1"/>
    <col min="6119" max="6119" width="32.33203125" style="1" customWidth="1"/>
    <col min="6120" max="6120" width="46.33203125" style="1" customWidth="1"/>
    <col min="6121" max="6121" width="19" style="1" customWidth="1"/>
    <col min="6122" max="6122" width="0" style="1" hidden="1" customWidth="1"/>
    <col min="6123" max="6123" width="17.6640625" style="1" customWidth="1"/>
    <col min="6124" max="6124" width="0" style="1" hidden="1" customWidth="1"/>
    <col min="6125" max="6125" width="22.33203125" style="1" customWidth="1"/>
    <col min="6126" max="6126" width="5.33203125" style="1" customWidth="1"/>
    <col min="6127" max="6127" width="36.33203125" style="1" customWidth="1"/>
    <col min="6128" max="6128" width="5.6640625" style="1" customWidth="1"/>
    <col min="6129" max="6129" width="0" style="1" hidden="1" customWidth="1"/>
    <col min="6130" max="6130" width="20.6640625" style="1" customWidth="1"/>
    <col min="6131" max="6131" width="4.88671875" style="1" customWidth="1"/>
    <col min="6132" max="6132" width="0" style="1" hidden="1" customWidth="1"/>
    <col min="6133" max="6133" width="24.6640625" style="1" customWidth="1"/>
    <col min="6134" max="6134" width="12.33203125" style="1" customWidth="1"/>
    <col min="6135" max="6135" width="0" style="1" hidden="1" customWidth="1"/>
    <col min="6136" max="6136" width="3.44140625" style="1" customWidth="1"/>
    <col min="6137" max="6137" width="0" style="1" hidden="1" customWidth="1"/>
    <col min="6138" max="6138" width="17.6640625" style="1" customWidth="1"/>
    <col min="6139" max="6139" width="3.44140625" style="1" customWidth="1"/>
    <col min="6140" max="6140" width="0" style="1" hidden="1" customWidth="1"/>
    <col min="6141" max="6141" width="23.6640625" style="1" customWidth="1"/>
    <col min="6142" max="6142" width="10" style="1" customWidth="1"/>
    <col min="6143" max="6143" width="0" style="1" hidden="1" customWidth="1"/>
    <col min="6144" max="6145" width="14.6640625" style="1" customWidth="1"/>
    <col min="6146" max="6146" width="12.88671875" style="1" customWidth="1"/>
    <col min="6147" max="6147" width="3.33203125" style="1" customWidth="1"/>
    <col min="6148" max="6148" width="30.33203125" style="1" customWidth="1"/>
    <col min="6149" max="6149" width="5" style="1" customWidth="1"/>
    <col min="6150" max="6150" width="0" style="1" hidden="1" customWidth="1"/>
    <col min="6151" max="6151" width="14.33203125" style="1" customWidth="1"/>
    <col min="6152" max="6152" width="5.6640625" style="1" customWidth="1"/>
    <col min="6153" max="6153" width="0" style="1" hidden="1" customWidth="1"/>
    <col min="6154" max="6154" width="17.33203125" style="1" customWidth="1"/>
    <col min="6155" max="6155" width="12.6640625" style="1" customWidth="1"/>
    <col min="6156" max="6156" width="0" style="1" hidden="1" customWidth="1"/>
    <col min="6157" max="6157" width="5.33203125" style="1" customWidth="1"/>
    <col min="6158" max="6158" width="0" style="1" hidden="1" customWidth="1"/>
    <col min="6159" max="6159" width="17" style="1" customWidth="1"/>
    <col min="6160" max="6160" width="6.33203125" style="1" customWidth="1"/>
    <col min="6161" max="6161" width="0" style="1" hidden="1" customWidth="1"/>
    <col min="6162" max="6162" width="14.33203125" style="1" customWidth="1"/>
    <col min="6163" max="6163" width="7.5546875" style="1" customWidth="1"/>
    <col min="6164" max="6164" width="0" style="1" hidden="1" customWidth="1"/>
    <col min="6165" max="6166" width="14.33203125" style="1" customWidth="1"/>
    <col min="6167" max="6167" width="20.88671875" style="1" customWidth="1"/>
    <col min="6168" max="6168" width="14.44140625" style="1" customWidth="1"/>
    <col min="6169" max="6169" width="15" style="1" customWidth="1"/>
    <col min="6170" max="6170" width="2.6640625" style="1" customWidth="1"/>
    <col min="6171" max="6171" width="11.6640625" style="1" customWidth="1"/>
    <col min="6172" max="6172" width="11.5546875" style="1" customWidth="1"/>
    <col min="6173" max="6173" width="2.33203125" style="1" customWidth="1"/>
    <col min="6174" max="6174" width="41" style="1" customWidth="1"/>
    <col min="6175" max="6175" width="14.33203125" style="1" customWidth="1"/>
    <col min="6176" max="6177" width="11.5546875" style="1" customWidth="1"/>
    <col min="6178" max="6178" width="21.88671875" style="1" customWidth="1"/>
    <col min="6179" max="6370" width="11.5546875" style="1"/>
    <col min="6371" max="6371" width="21.88671875" style="1" customWidth="1"/>
    <col min="6372" max="6372" width="13.88671875" style="1" customWidth="1"/>
    <col min="6373" max="6373" width="38.6640625" style="1" customWidth="1"/>
    <col min="6374" max="6374" width="3" style="1" bestFit="1" customWidth="1"/>
    <col min="6375" max="6375" width="32.33203125" style="1" customWidth="1"/>
    <col min="6376" max="6376" width="46.33203125" style="1" customWidth="1"/>
    <col min="6377" max="6377" width="19" style="1" customWidth="1"/>
    <col min="6378" max="6378" width="0" style="1" hidden="1" customWidth="1"/>
    <col min="6379" max="6379" width="17.6640625" style="1" customWidth="1"/>
    <col min="6380" max="6380" width="0" style="1" hidden="1" customWidth="1"/>
    <col min="6381" max="6381" width="22.33203125" style="1" customWidth="1"/>
    <col min="6382" max="6382" width="5.33203125" style="1" customWidth="1"/>
    <col min="6383" max="6383" width="36.33203125" style="1" customWidth="1"/>
    <col min="6384" max="6384" width="5.6640625" style="1" customWidth="1"/>
    <col min="6385" max="6385" width="0" style="1" hidden="1" customWidth="1"/>
    <col min="6386" max="6386" width="20.6640625" style="1" customWidth="1"/>
    <col min="6387" max="6387" width="4.88671875" style="1" customWidth="1"/>
    <col min="6388" max="6388" width="0" style="1" hidden="1" customWidth="1"/>
    <col min="6389" max="6389" width="24.6640625" style="1" customWidth="1"/>
    <col min="6390" max="6390" width="12.33203125" style="1" customWidth="1"/>
    <col min="6391" max="6391" width="0" style="1" hidden="1" customWidth="1"/>
    <col min="6392" max="6392" width="3.44140625" style="1" customWidth="1"/>
    <col min="6393" max="6393" width="0" style="1" hidden="1" customWidth="1"/>
    <col min="6394" max="6394" width="17.6640625" style="1" customWidth="1"/>
    <col min="6395" max="6395" width="3.44140625" style="1" customWidth="1"/>
    <col min="6396" max="6396" width="0" style="1" hidden="1" customWidth="1"/>
    <col min="6397" max="6397" width="23.6640625" style="1" customWidth="1"/>
    <col min="6398" max="6398" width="10" style="1" customWidth="1"/>
    <col min="6399" max="6399" width="0" style="1" hidden="1" customWidth="1"/>
    <col min="6400" max="6401" width="14.6640625" style="1" customWidth="1"/>
    <col min="6402" max="6402" width="12.88671875" style="1" customWidth="1"/>
    <col min="6403" max="6403" width="3.33203125" style="1" customWidth="1"/>
    <col min="6404" max="6404" width="30.33203125" style="1" customWidth="1"/>
    <col min="6405" max="6405" width="5" style="1" customWidth="1"/>
    <col min="6406" max="6406" width="0" style="1" hidden="1" customWidth="1"/>
    <col min="6407" max="6407" width="14.33203125" style="1" customWidth="1"/>
    <col min="6408" max="6408" width="5.6640625" style="1" customWidth="1"/>
    <col min="6409" max="6409" width="0" style="1" hidden="1" customWidth="1"/>
    <col min="6410" max="6410" width="17.33203125" style="1" customWidth="1"/>
    <col min="6411" max="6411" width="12.6640625" style="1" customWidth="1"/>
    <col min="6412" max="6412" width="0" style="1" hidden="1" customWidth="1"/>
    <col min="6413" max="6413" width="5.33203125" style="1" customWidth="1"/>
    <col min="6414" max="6414" width="0" style="1" hidden="1" customWidth="1"/>
    <col min="6415" max="6415" width="17" style="1" customWidth="1"/>
    <col min="6416" max="6416" width="6.33203125" style="1" customWidth="1"/>
    <col min="6417" max="6417" width="0" style="1" hidden="1" customWidth="1"/>
    <col min="6418" max="6418" width="14.33203125" style="1" customWidth="1"/>
    <col min="6419" max="6419" width="7.5546875" style="1" customWidth="1"/>
    <col min="6420" max="6420" width="0" style="1" hidden="1" customWidth="1"/>
    <col min="6421" max="6422" width="14.33203125" style="1" customWidth="1"/>
    <col min="6423" max="6423" width="20.88671875" style="1" customWidth="1"/>
    <col min="6424" max="6424" width="14.44140625" style="1" customWidth="1"/>
    <col min="6425" max="6425" width="15" style="1" customWidth="1"/>
    <col min="6426" max="6426" width="2.6640625" style="1" customWidth="1"/>
    <col min="6427" max="6427" width="11.6640625" style="1" customWidth="1"/>
    <col min="6428" max="6428" width="11.5546875" style="1" customWidth="1"/>
    <col min="6429" max="6429" width="2.33203125" style="1" customWidth="1"/>
    <col min="6430" max="6430" width="41" style="1" customWidth="1"/>
    <col min="6431" max="6431" width="14.33203125" style="1" customWidth="1"/>
    <col min="6432" max="6433" width="11.5546875" style="1" customWidth="1"/>
    <col min="6434" max="6434" width="21.88671875" style="1" customWidth="1"/>
    <col min="6435" max="6626" width="11.5546875" style="1"/>
    <col min="6627" max="6627" width="21.88671875" style="1" customWidth="1"/>
    <col min="6628" max="6628" width="13.88671875" style="1" customWidth="1"/>
    <col min="6629" max="6629" width="38.6640625" style="1" customWidth="1"/>
    <col min="6630" max="6630" width="3" style="1" bestFit="1" customWidth="1"/>
    <col min="6631" max="6631" width="32.33203125" style="1" customWidth="1"/>
    <col min="6632" max="6632" width="46.33203125" style="1" customWidth="1"/>
    <col min="6633" max="6633" width="19" style="1" customWidth="1"/>
    <col min="6634" max="6634" width="0" style="1" hidden="1" customWidth="1"/>
    <col min="6635" max="6635" width="17.6640625" style="1" customWidth="1"/>
    <col min="6636" max="6636" width="0" style="1" hidden="1" customWidth="1"/>
    <col min="6637" max="6637" width="22.33203125" style="1" customWidth="1"/>
    <col min="6638" max="6638" width="5.33203125" style="1" customWidth="1"/>
    <col min="6639" max="6639" width="36.33203125" style="1" customWidth="1"/>
    <col min="6640" max="6640" width="5.6640625" style="1" customWidth="1"/>
    <col min="6641" max="6641" width="0" style="1" hidden="1" customWidth="1"/>
    <col min="6642" max="6642" width="20.6640625" style="1" customWidth="1"/>
    <col min="6643" max="6643" width="4.88671875" style="1" customWidth="1"/>
    <col min="6644" max="6644" width="0" style="1" hidden="1" customWidth="1"/>
    <col min="6645" max="6645" width="24.6640625" style="1" customWidth="1"/>
    <col min="6646" max="6646" width="12.33203125" style="1" customWidth="1"/>
    <col min="6647" max="6647" width="0" style="1" hidden="1" customWidth="1"/>
    <col min="6648" max="6648" width="3.44140625" style="1" customWidth="1"/>
    <col min="6649" max="6649" width="0" style="1" hidden="1" customWidth="1"/>
    <col min="6650" max="6650" width="17.6640625" style="1" customWidth="1"/>
    <col min="6651" max="6651" width="3.44140625" style="1" customWidth="1"/>
    <col min="6652" max="6652" width="0" style="1" hidden="1" customWidth="1"/>
    <col min="6653" max="6653" width="23.6640625" style="1" customWidth="1"/>
    <col min="6654" max="6654" width="10" style="1" customWidth="1"/>
    <col min="6655" max="6655" width="0" style="1" hidden="1" customWidth="1"/>
    <col min="6656" max="6657" width="14.6640625" style="1" customWidth="1"/>
    <col min="6658" max="6658" width="12.88671875" style="1" customWidth="1"/>
    <col min="6659" max="6659" width="3.33203125" style="1" customWidth="1"/>
    <col min="6660" max="6660" width="30.33203125" style="1" customWidth="1"/>
    <col min="6661" max="6661" width="5" style="1" customWidth="1"/>
    <col min="6662" max="6662" width="0" style="1" hidden="1" customWidth="1"/>
    <col min="6663" max="6663" width="14.33203125" style="1" customWidth="1"/>
    <col min="6664" max="6664" width="5.6640625" style="1" customWidth="1"/>
    <col min="6665" max="6665" width="0" style="1" hidden="1" customWidth="1"/>
    <col min="6666" max="6666" width="17.33203125" style="1" customWidth="1"/>
    <col min="6667" max="6667" width="12.6640625" style="1" customWidth="1"/>
    <col min="6668" max="6668" width="0" style="1" hidden="1" customWidth="1"/>
    <col min="6669" max="6669" width="5.33203125" style="1" customWidth="1"/>
    <col min="6670" max="6670" width="0" style="1" hidden="1" customWidth="1"/>
    <col min="6671" max="6671" width="17" style="1" customWidth="1"/>
    <col min="6672" max="6672" width="6.33203125" style="1" customWidth="1"/>
    <col min="6673" max="6673" width="0" style="1" hidden="1" customWidth="1"/>
    <col min="6674" max="6674" width="14.33203125" style="1" customWidth="1"/>
    <col min="6675" max="6675" width="7.5546875" style="1" customWidth="1"/>
    <col min="6676" max="6676" width="0" style="1" hidden="1" customWidth="1"/>
    <col min="6677" max="6678" width="14.33203125" style="1" customWidth="1"/>
    <col min="6679" max="6679" width="20.88671875" style="1" customWidth="1"/>
    <col min="6680" max="6680" width="14.44140625" style="1" customWidth="1"/>
    <col min="6681" max="6681" width="15" style="1" customWidth="1"/>
    <col min="6682" max="6682" width="2.6640625" style="1" customWidth="1"/>
    <col min="6683" max="6683" width="11.6640625" style="1" customWidth="1"/>
    <col min="6684" max="6684" width="11.5546875" style="1" customWidth="1"/>
    <col min="6685" max="6685" width="2.33203125" style="1" customWidth="1"/>
    <col min="6686" max="6686" width="41" style="1" customWidth="1"/>
    <col min="6687" max="6687" width="14.33203125" style="1" customWidth="1"/>
    <col min="6688" max="6689" width="11.5546875" style="1" customWidth="1"/>
    <col min="6690" max="6690" width="21.88671875" style="1" customWidth="1"/>
    <col min="6691" max="6882" width="11.5546875" style="1"/>
    <col min="6883" max="6883" width="21.88671875" style="1" customWidth="1"/>
    <col min="6884" max="6884" width="13.88671875" style="1" customWidth="1"/>
    <col min="6885" max="6885" width="38.6640625" style="1" customWidth="1"/>
    <col min="6886" max="6886" width="3" style="1" bestFit="1" customWidth="1"/>
    <col min="6887" max="6887" width="32.33203125" style="1" customWidth="1"/>
    <col min="6888" max="6888" width="46.33203125" style="1" customWidth="1"/>
    <col min="6889" max="6889" width="19" style="1" customWidth="1"/>
    <col min="6890" max="6890" width="0" style="1" hidden="1" customWidth="1"/>
    <col min="6891" max="6891" width="17.6640625" style="1" customWidth="1"/>
    <col min="6892" max="6892" width="0" style="1" hidden="1" customWidth="1"/>
    <col min="6893" max="6893" width="22.33203125" style="1" customWidth="1"/>
    <col min="6894" max="6894" width="5.33203125" style="1" customWidth="1"/>
    <col min="6895" max="6895" width="36.33203125" style="1" customWidth="1"/>
    <col min="6896" max="6896" width="5.6640625" style="1" customWidth="1"/>
    <col min="6897" max="6897" width="0" style="1" hidden="1" customWidth="1"/>
    <col min="6898" max="6898" width="20.6640625" style="1" customWidth="1"/>
    <col min="6899" max="6899" width="4.88671875" style="1" customWidth="1"/>
    <col min="6900" max="6900" width="0" style="1" hidden="1" customWidth="1"/>
    <col min="6901" max="6901" width="24.6640625" style="1" customWidth="1"/>
    <col min="6902" max="6902" width="12.33203125" style="1" customWidth="1"/>
    <col min="6903" max="6903" width="0" style="1" hidden="1" customWidth="1"/>
    <col min="6904" max="6904" width="3.44140625" style="1" customWidth="1"/>
    <col min="6905" max="6905" width="0" style="1" hidden="1" customWidth="1"/>
    <col min="6906" max="6906" width="17.6640625" style="1" customWidth="1"/>
    <col min="6907" max="6907" width="3.44140625" style="1" customWidth="1"/>
    <col min="6908" max="6908" width="0" style="1" hidden="1" customWidth="1"/>
    <col min="6909" max="6909" width="23.6640625" style="1" customWidth="1"/>
    <col min="6910" max="6910" width="10" style="1" customWidth="1"/>
    <col min="6911" max="6911" width="0" style="1" hidden="1" customWidth="1"/>
    <col min="6912" max="6913" width="14.6640625" style="1" customWidth="1"/>
    <col min="6914" max="6914" width="12.88671875" style="1" customWidth="1"/>
    <col min="6915" max="6915" width="3.33203125" style="1" customWidth="1"/>
    <col min="6916" max="6916" width="30.33203125" style="1" customWidth="1"/>
    <col min="6917" max="6917" width="5" style="1" customWidth="1"/>
    <col min="6918" max="6918" width="0" style="1" hidden="1" customWidth="1"/>
    <col min="6919" max="6919" width="14.33203125" style="1" customWidth="1"/>
    <col min="6920" max="6920" width="5.6640625" style="1" customWidth="1"/>
    <col min="6921" max="6921" width="0" style="1" hidden="1" customWidth="1"/>
    <col min="6922" max="6922" width="17.33203125" style="1" customWidth="1"/>
    <col min="6923" max="6923" width="12.6640625" style="1" customWidth="1"/>
    <col min="6924" max="6924" width="0" style="1" hidden="1" customWidth="1"/>
    <col min="6925" max="6925" width="5.33203125" style="1" customWidth="1"/>
    <col min="6926" max="6926" width="0" style="1" hidden="1" customWidth="1"/>
    <col min="6927" max="6927" width="17" style="1" customWidth="1"/>
    <col min="6928" max="6928" width="6.33203125" style="1" customWidth="1"/>
    <col min="6929" max="6929" width="0" style="1" hidden="1" customWidth="1"/>
    <col min="6930" max="6930" width="14.33203125" style="1" customWidth="1"/>
    <col min="6931" max="6931" width="7.5546875" style="1" customWidth="1"/>
    <col min="6932" max="6932" width="0" style="1" hidden="1" customWidth="1"/>
    <col min="6933" max="6934" width="14.33203125" style="1" customWidth="1"/>
    <col min="6935" max="6935" width="20.88671875" style="1" customWidth="1"/>
    <col min="6936" max="6936" width="14.44140625" style="1" customWidth="1"/>
    <col min="6937" max="6937" width="15" style="1" customWidth="1"/>
    <col min="6938" max="6938" width="2.6640625" style="1" customWidth="1"/>
    <col min="6939" max="6939" width="11.6640625" style="1" customWidth="1"/>
    <col min="6940" max="6940" width="11.5546875" style="1" customWidth="1"/>
    <col min="6941" max="6941" width="2.33203125" style="1" customWidth="1"/>
    <col min="6942" max="6942" width="41" style="1" customWidth="1"/>
    <col min="6943" max="6943" width="14.33203125" style="1" customWidth="1"/>
    <col min="6944" max="6945" width="11.5546875" style="1" customWidth="1"/>
    <col min="6946" max="6946" width="21.88671875" style="1" customWidth="1"/>
    <col min="6947" max="7138" width="11.5546875" style="1"/>
    <col min="7139" max="7139" width="21.88671875" style="1" customWidth="1"/>
    <col min="7140" max="7140" width="13.88671875" style="1" customWidth="1"/>
    <col min="7141" max="7141" width="38.6640625" style="1" customWidth="1"/>
    <col min="7142" max="7142" width="3" style="1" bestFit="1" customWidth="1"/>
    <col min="7143" max="7143" width="32.33203125" style="1" customWidth="1"/>
    <col min="7144" max="7144" width="46.33203125" style="1" customWidth="1"/>
    <col min="7145" max="7145" width="19" style="1" customWidth="1"/>
    <col min="7146" max="7146" width="0" style="1" hidden="1" customWidth="1"/>
    <col min="7147" max="7147" width="17.6640625" style="1" customWidth="1"/>
    <col min="7148" max="7148" width="0" style="1" hidden="1" customWidth="1"/>
    <col min="7149" max="7149" width="22.33203125" style="1" customWidth="1"/>
    <col min="7150" max="7150" width="5.33203125" style="1" customWidth="1"/>
    <col min="7151" max="7151" width="36.33203125" style="1" customWidth="1"/>
    <col min="7152" max="7152" width="5.6640625" style="1" customWidth="1"/>
    <col min="7153" max="7153" width="0" style="1" hidden="1" customWidth="1"/>
    <col min="7154" max="7154" width="20.6640625" style="1" customWidth="1"/>
    <col min="7155" max="7155" width="4.88671875" style="1" customWidth="1"/>
    <col min="7156" max="7156" width="0" style="1" hidden="1" customWidth="1"/>
    <col min="7157" max="7157" width="24.6640625" style="1" customWidth="1"/>
    <col min="7158" max="7158" width="12.33203125" style="1" customWidth="1"/>
    <col min="7159" max="7159" width="0" style="1" hidden="1" customWidth="1"/>
    <col min="7160" max="7160" width="3.44140625" style="1" customWidth="1"/>
    <col min="7161" max="7161" width="0" style="1" hidden="1" customWidth="1"/>
    <col min="7162" max="7162" width="17.6640625" style="1" customWidth="1"/>
    <col min="7163" max="7163" width="3.44140625" style="1" customWidth="1"/>
    <col min="7164" max="7164" width="0" style="1" hidden="1" customWidth="1"/>
    <col min="7165" max="7165" width="23.6640625" style="1" customWidth="1"/>
    <col min="7166" max="7166" width="10" style="1" customWidth="1"/>
    <col min="7167" max="7167" width="0" style="1" hidden="1" customWidth="1"/>
    <col min="7168" max="7169" width="14.6640625" style="1" customWidth="1"/>
    <col min="7170" max="7170" width="12.88671875" style="1" customWidth="1"/>
    <col min="7171" max="7171" width="3.33203125" style="1" customWidth="1"/>
    <col min="7172" max="7172" width="30.33203125" style="1" customWidth="1"/>
    <col min="7173" max="7173" width="5" style="1" customWidth="1"/>
    <col min="7174" max="7174" width="0" style="1" hidden="1" customWidth="1"/>
    <col min="7175" max="7175" width="14.33203125" style="1" customWidth="1"/>
    <col min="7176" max="7176" width="5.6640625" style="1" customWidth="1"/>
    <col min="7177" max="7177" width="0" style="1" hidden="1" customWidth="1"/>
    <col min="7178" max="7178" width="17.33203125" style="1" customWidth="1"/>
    <col min="7179" max="7179" width="12.6640625" style="1" customWidth="1"/>
    <col min="7180" max="7180" width="0" style="1" hidden="1" customWidth="1"/>
    <col min="7181" max="7181" width="5.33203125" style="1" customWidth="1"/>
    <col min="7182" max="7182" width="0" style="1" hidden="1" customWidth="1"/>
    <col min="7183" max="7183" width="17" style="1" customWidth="1"/>
    <col min="7184" max="7184" width="6.33203125" style="1" customWidth="1"/>
    <col min="7185" max="7185" width="0" style="1" hidden="1" customWidth="1"/>
    <col min="7186" max="7186" width="14.33203125" style="1" customWidth="1"/>
    <col min="7187" max="7187" width="7.5546875" style="1" customWidth="1"/>
    <col min="7188" max="7188" width="0" style="1" hidden="1" customWidth="1"/>
    <col min="7189" max="7190" width="14.33203125" style="1" customWidth="1"/>
    <col min="7191" max="7191" width="20.88671875" style="1" customWidth="1"/>
    <col min="7192" max="7192" width="14.44140625" style="1" customWidth="1"/>
    <col min="7193" max="7193" width="15" style="1" customWidth="1"/>
    <col min="7194" max="7194" width="2.6640625" style="1" customWidth="1"/>
    <col min="7195" max="7195" width="11.6640625" style="1" customWidth="1"/>
    <col min="7196" max="7196" width="11.5546875" style="1" customWidth="1"/>
    <col min="7197" max="7197" width="2.33203125" style="1" customWidth="1"/>
    <col min="7198" max="7198" width="41" style="1" customWidth="1"/>
    <col min="7199" max="7199" width="14.33203125" style="1" customWidth="1"/>
    <col min="7200" max="7201" width="11.5546875" style="1" customWidth="1"/>
    <col min="7202" max="7202" width="21.88671875" style="1" customWidth="1"/>
    <col min="7203" max="7394" width="11.5546875" style="1"/>
    <col min="7395" max="7395" width="21.88671875" style="1" customWidth="1"/>
    <col min="7396" max="7396" width="13.88671875" style="1" customWidth="1"/>
    <col min="7397" max="7397" width="38.6640625" style="1" customWidth="1"/>
    <col min="7398" max="7398" width="3" style="1" bestFit="1" customWidth="1"/>
    <col min="7399" max="7399" width="32.33203125" style="1" customWidth="1"/>
    <col min="7400" max="7400" width="46.33203125" style="1" customWidth="1"/>
    <col min="7401" max="7401" width="19" style="1" customWidth="1"/>
    <col min="7402" max="7402" width="0" style="1" hidden="1" customWidth="1"/>
    <col min="7403" max="7403" width="17.6640625" style="1" customWidth="1"/>
    <col min="7404" max="7404" width="0" style="1" hidden="1" customWidth="1"/>
    <col min="7405" max="7405" width="22.33203125" style="1" customWidth="1"/>
    <col min="7406" max="7406" width="5.33203125" style="1" customWidth="1"/>
    <col min="7407" max="7407" width="36.33203125" style="1" customWidth="1"/>
    <col min="7408" max="7408" width="5.6640625" style="1" customWidth="1"/>
    <col min="7409" max="7409" width="0" style="1" hidden="1" customWidth="1"/>
    <col min="7410" max="7410" width="20.6640625" style="1" customWidth="1"/>
    <col min="7411" max="7411" width="4.88671875" style="1" customWidth="1"/>
    <col min="7412" max="7412" width="0" style="1" hidden="1" customWidth="1"/>
    <col min="7413" max="7413" width="24.6640625" style="1" customWidth="1"/>
    <col min="7414" max="7414" width="12.33203125" style="1" customWidth="1"/>
    <col min="7415" max="7415" width="0" style="1" hidden="1" customWidth="1"/>
    <col min="7416" max="7416" width="3.44140625" style="1" customWidth="1"/>
    <col min="7417" max="7417" width="0" style="1" hidden="1" customWidth="1"/>
    <col min="7418" max="7418" width="17.6640625" style="1" customWidth="1"/>
    <col min="7419" max="7419" width="3.44140625" style="1" customWidth="1"/>
    <col min="7420" max="7420" width="0" style="1" hidden="1" customWidth="1"/>
    <col min="7421" max="7421" width="23.6640625" style="1" customWidth="1"/>
    <col min="7422" max="7422" width="10" style="1" customWidth="1"/>
    <col min="7423" max="7423" width="0" style="1" hidden="1" customWidth="1"/>
    <col min="7424" max="7425" width="14.6640625" style="1" customWidth="1"/>
    <col min="7426" max="7426" width="12.88671875" style="1" customWidth="1"/>
    <col min="7427" max="7427" width="3.33203125" style="1" customWidth="1"/>
    <col min="7428" max="7428" width="30.33203125" style="1" customWidth="1"/>
    <col min="7429" max="7429" width="5" style="1" customWidth="1"/>
    <col min="7430" max="7430" width="0" style="1" hidden="1" customWidth="1"/>
    <col min="7431" max="7431" width="14.33203125" style="1" customWidth="1"/>
    <col min="7432" max="7432" width="5.6640625" style="1" customWidth="1"/>
    <col min="7433" max="7433" width="0" style="1" hidden="1" customWidth="1"/>
    <col min="7434" max="7434" width="17.33203125" style="1" customWidth="1"/>
    <col min="7435" max="7435" width="12.6640625" style="1" customWidth="1"/>
    <col min="7436" max="7436" width="0" style="1" hidden="1" customWidth="1"/>
    <col min="7437" max="7437" width="5.33203125" style="1" customWidth="1"/>
    <col min="7438" max="7438" width="0" style="1" hidden="1" customWidth="1"/>
    <col min="7439" max="7439" width="17" style="1" customWidth="1"/>
    <col min="7440" max="7440" width="6.33203125" style="1" customWidth="1"/>
    <col min="7441" max="7441" width="0" style="1" hidden="1" customWidth="1"/>
    <col min="7442" max="7442" width="14.33203125" style="1" customWidth="1"/>
    <col min="7443" max="7443" width="7.5546875" style="1" customWidth="1"/>
    <col min="7444" max="7444" width="0" style="1" hidden="1" customWidth="1"/>
    <col min="7445" max="7446" width="14.33203125" style="1" customWidth="1"/>
    <col min="7447" max="7447" width="20.88671875" style="1" customWidth="1"/>
    <col min="7448" max="7448" width="14.44140625" style="1" customWidth="1"/>
    <col min="7449" max="7449" width="15" style="1" customWidth="1"/>
    <col min="7450" max="7450" width="2.6640625" style="1" customWidth="1"/>
    <col min="7451" max="7451" width="11.6640625" style="1" customWidth="1"/>
    <col min="7452" max="7452" width="11.5546875" style="1" customWidth="1"/>
    <col min="7453" max="7453" width="2.33203125" style="1" customWidth="1"/>
    <col min="7454" max="7454" width="41" style="1" customWidth="1"/>
    <col min="7455" max="7455" width="14.33203125" style="1" customWidth="1"/>
    <col min="7456" max="7457" width="11.5546875" style="1" customWidth="1"/>
    <col min="7458" max="7458" width="21.88671875" style="1" customWidth="1"/>
    <col min="7459" max="7650" width="11.5546875" style="1"/>
    <col min="7651" max="7651" width="21.88671875" style="1" customWidth="1"/>
    <col min="7652" max="7652" width="13.88671875" style="1" customWidth="1"/>
    <col min="7653" max="7653" width="38.6640625" style="1" customWidth="1"/>
    <col min="7654" max="7654" width="3" style="1" bestFit="1" customWidth="1"/>
    <col min="7655" max="7655" width="32.33203125" style="1" customWidth="1"/>
    <col min="7656" max="7656" width="46.33203125" style="1" customWidth="1"/>
    <col min="7657" max="7657" width="19" style="1" customWidth="1"/>
    <col min="7658" max="7658" width="0" style="1" hidden="1" customWidth="1"/>
    <col min="7659" max="7659" width="17.6640625" style="1" customWidth="1"/>
    <col min="7660" max="7660" width="0" style="1" hidden="1" customWidth="1"/>
    <col min="7661" max="7661" width="22.33203125" style="1" customWidth="1"/>
    <col min="7662" max="7662" width="5.33203125" style="1" customWidth="1"/>
    <col min="7663" max="7663" width="36.33203125" style="1" customWidth="1"/>
    <col min="7664" max="7664" width="5.6640625" style="1" customWidth="1"/>
    <col min="7665" max="7665" width="0" style="1" hidden="1" customWidth="1"/>
    <col min="7666" max="7666" width="20.6640625" style="1" customWidth="1"/>
    <col min="7667" max="7667" width="4.88671875" style="1" customWidth="1"/>
    <col min="7668" max="7668" width="0" style="1" hidden="1" customWidth="1"/>
    <col min="7669" max="7669" width="24.6640625" style="1" customWidth="1"/>
    <col min="7670" max="7670" width="12.33203125" style="1" customWidth="1"/>
    <col min="7671" max="7671" width="0" style="1" hidden="1" customWidth="1"/>
    <col min="7672" max="7672" width="3.44140625" style="1" customWidth="1"/>
    <col min="7673" max="7673" width="0" style="1" hidden="1" customWidth="1"/>
    <col min="7674" max="7674" width="17.6640625" style="1" customWidth="1"/>
    <col min="7675" max="7675" width="3.44140625" style="1" customWidth="1"/>
    <col min="7676" max="7676" width="0" style="1" hidden="1" customWidth="1"/>
    <col min="7677" max="7677" width="23.6640625" style="1" customWidth="1"/>
    <col min="7678" max="7678" width="10" style="1" customWidth="1"/>
    <col min="7679" max="7679" width="0" style="1" hidden="1" customWidth="1"/>
    <col min="7680" max="7681" width="14.6640625" style="1" customWidth="1"/>
    <col min="7682" max="7682" width="12.88671875" style="1" customWidth="1"/>
    <col min="7683" max="7683" width="3.33203125" style="1" customWidth="1"/>
    <col min="7684" max="7684" width="30.33203125" style="1" customWidth="1"/>
    <col min="7685" max="7685" width="5" style="1" customWidth="1"/>
    <col min="7686" max="7686" width="0" style="1" hidden="1" customWidth="1"/>
    <col min="7687" max="7687" width="14.33203125" style="1" customWidth="1"/>
    <col min="7688" max="7688" width="5.6640625" style="1" customWidth="1"/>
    <col min="7689" max="7689" width="0" style="1" hidden="1" customWidth="1"/>
    <col min="7690" max="7690" width="17.33203125" style="1" customWidth="1"/>
    <col min="7691" max="7691" width="12.6640625" style="1" customWidth="1"/>
    <col min="7692" max="7692" width="0" style="1" hidden="1" customWidth="1"/>
    <col min="7693" max="7693" width="5.33203125" style="1" customWidth="1"/>
    <col min="7694" max="7694" width="0" style="1" hidden="1" customWidth="1"/>
    <col min="7695" max="7695" width="17" style="1" customWidth="1"/>
    <col min="7696" max="7696" width="6.33203125" style="1" customWidth="1"/>
    <col min="7697" max="7697" width="0" style="1" hidden="1" customWidth="1"/>
    <col min="7698" max="7698" width="14.33203125" style="1" customWidth="1"/>
    <col min="7699" max="7699" width="7.5546875" style="1" customWidth="1"/>
    <col min="7700" max="7700" width="0" style="1" hidden="1" customWidth="1"/>
    <col min="7701" max="7702" width="14.33203125" style="1" customWidth="1"/>
    <col min="7703" max="7703" width="20.88671875" style="1" customWidth="1"/>
    <col min="7704" max="7704" width="14.44140625" style="1" customWidth="1"/>
    <col min="7705" max="7705" width="15" style="1" customWidth="1"/>
    <col min="7706" max="7706" width="2.6640625" style="1" customWidth="1"/>
    <col min="7707" max="7707" width="11.6640625" style="1" customWidth="1"/>
    <col min="7708" max="7708" width="11.5546875" style="1" customWidth="1"/>
    <col min="7709" max="7709" width="2.33203125" style="1" customWidth="1"/>
    <col min="7710" max="7710" width="41" style="1" customWidth="1"/>
    <col min="7711" max="7711" width="14.33203125" style="1" customWidth="1"/>
    <col min="7712" max="7713" width="11.5546875" style="1" customWidth="1"/>
    <col min="7714" max="7714" width="21.88671875" style="1" customWidth="1"/>
    <col min="7715" max="7906" width="11.5546875" style="1"/>
    <col min="7907" max="7907" width="21.88671875" style="1" customWidth="1"/>
    <col min="7908" max="7908" width="13.88671875" style="1" customWidth="1"/>
    <col min="7909" max="7909" width="38.6640625" style="1" customWidth="1"/>
    <col min="7910" max="7910" width="3" style="1" bestFit="1" customWidth="1"/>
    <col min="7911" max="7911" width="32.33203125" style="1" customWidth="1"/>
    <col min="7912" max="7912" width="46.33203125" style="1" customWidth="1"/>
    <col min="7913" max="7913" width="19" style="1" customWidth="1"/>
    <col min="7914" max="7914" width="0" style="1" hidden="1" customWidth="1"/>
    <col min="7915" max="7915" width="17.6640625" style="1" customWidth="1"/>
    <col min="7916" max="7916" width="0" style="1" hidden="1" customWidth="1"/>
    <col min="7917" max="7917" width="22.33203125" style="1" customWidth="1"/>
    <col min="7918" max="7918" width="5.33203125" style="1" customWidth="1"/>
    <col min="7919" max="7919" width="36.33203125" style="1" customWidth="1"/>
    <col min="7920" max="7920" width="5.6640625" style="1" customWidth="1"/>
    <col min="7921" max="7921" width="0" style="1" hidden="1" customWidth="1"/>
    <col min="7922" max="7922" width="20.6640625" style="1" customWidth="1"/>
    <col min="7923" max="7923" width="4.88671875" style="1" customWidth="1"/>
    <col min="7924" max="7924" width="0" style="1" hidden="1" customWidth="1"/>
    <col min="7925" max="7925" width="24.6640625" style="1" customWidth="1"/>
    <col min="7926" max="7926" width="12.33203125" style="1" customWidth="1"/>
    <col min="7927" max="7927" width="0" style="1" hidden="1" customWidth="1"/>
    <col min="7928" max="7928" width="3.44140625" style="1" customWidth="1"/>
    <col min="7929" max="7929" width="0" style="1" hidden="1" customWidth="1"/>
    <col min="7930" max="7930" width="17.6640625" style="1" customWidth="1"/>
    <col min="7931" max="7931" width="3.44140625" style="1" customWidth="1"/>
    <col min="7932" max="7932" width="0" style="1" hidden="1" customWidth="1"/>
    <col min="7933" max="7933" width="23.6640625" style="1" customWidth="1"/>
    <col min="7934" max="7934" width="10" style="1" customWidth="1"/>
    <col min="7935" max="7935" width="0" style="1" hidden="1" customWidth="1"/>
    <col min="7936" max="7937" width="14.6640625" style="1" customWidth="1"/>
    <col min="7938" max="7938" width="12.88671875" style="1" customWidth="1"/>
    <col min="7939" max="7939" width="3.33203125" style="1" customWidth="1"/>
    <col min="7940" max="7940" width="30.33203125" style="1" customWidth="1"/>
    <col min="7941" max="7941" width="5" style="1" customWidth="1"/>
    <col min="7942" max="7942" width="0" style="1" hidden="1" customWidth="1"/>
    <col min="7943" max="7943" width="14.33203125" style="1" customWidth="1"/>
    <col min="7944" max="7944" width="5.6640625" style="1" customWidth="1"/>
    <col min="7945" max="7945" width="0" style="1" hidden="1" customWidth="1"/>
    <col min="7946" max="7946" width="17.33203125" style="1" customWidth="1"/>
    <col min="7947" max="7947" width="12.6640625" style="1" customWidth="1"/>
    <col min="7948" max="7948" width="0" style="1" hidden="1" customWidth="1"/>
    <col min="7949" max="7949" width="5.33203125" style="1" customWidth="1"/>
    <col min="7950" max="7950" width="0" style="1" hidden="1" customWidth="1"/>
    <col min="7951" max="7951" width="17" style="1" customWidth="1"/>
    <col min="7952" max="7952" width="6.33203125" style="1" customWidth="1"/>
    <col min="7953" max="7953" width="0" style="1" hidden="1" customWidth="1"/>
    <col min="7954" max="7954" width="14.33203125" style="1" customWidth="1"/>
    <col min="7955" max="7955" width="7.5546875" style="1" customWidth="1"/>
    <col min="7956" max="7956" width="0" style="1" hidden="1" customWidth="1"/>
    <col min="7957" max="7958" width="14.33203125" style="1" customWidth="1"/>
    <col min="7959" max="7959" width="20.88671875" style="1" customWidth="1"/>
    <col min="7960" max="7960" width="14.44140625" style="1" customWidth="1"/>
    <col min="7961" max="7961" width="15" style="1" customWidth="1"/>
    <col min="7962" max="7962" width="2.6640625" style="1" customWidth="1"/>
    <col min="7963" max="7963" width="11.6640625" style="1" customWidth="1"/>
    <col min="7964" max="7964" width="11.5546875" style="1" customWidth="1"/>
    <col min="7965" max="7965" width="2.33203125" style="1" customWidth="1"/>
    <col min="7966" max="7966" width="41" style="1" customWidth="1"/>
    <col min="7967" max="7967" width="14.33203125" style="1" customWidth="1"/>
    <col min="7968" max="7969" width="11.5546875" style="1" customWidth="1"/>
    <col min="7970" max="7970" width="21.88671875" style="1" customWidth="1"/>
    <col min="7971" max="8162" width="11.5546875" style="1"/>
    <col min="8163" max="8163" width="21.88671875" style="1" customWidth="1"/>
    <col min="8164" max="8164" width="13.88671875" style="1" customWidth="1"/>
    <col min="8165" max="8165" width="38.6640625" style="1" customWidth="1"/>
    <col min="8166" max="8166" width="3" style="1" bestFit="1" customWidth="1"/>
    <col min="8167" max="8167" width="32.33203125" style="1" customWidth="1"/>
    <col min="8168" max="8168" width="46.33203125" style="1" customWidth="1"/>
    <col min="8169" max="8169" width="19" style="1" customWidth="1"/>
    <col min="8170" max="8170" width="0" style="1" hidden="1" customWidth="1"/>
    <col min="8171" max="8171" width="17.6640625" style="1" customWidth="1"/>
    <col min="8172" max="8172" width="0" style="1" hidden="1" customWidth="1"/>
    <col min="8173" max="8173" width="22.33203125" style="1" customWidth="1"/>
    <col min="8174" max="8174" width="5.33203125" style="1" customWidth="1"/>
    <col min="8175" max="8175" width="36.33203125" style="1" customWidth="1"/>
    <col min="8176" max="8176" width="5.6640625" style="1" customWidth="1"/>
    <col min="8177" max="8177" width="0" style="1" hidden="1" customWidth="1"/>
    <col min="8178" max="8178" width="20.6640625" style="1" customWidth="1"/>
    <col min="8179" max="8179" width="4.88671875" style="1" customWidth="1"/>
    <col min="8180" max="8180" width="0" style="1" hidden="1" customWidth="1"/>
    <col min="8181" max="8181" width="24.6640625" style="1" customWidth="1"/>
    <col min="8182" max="8182" width="12.33203125" style="1" customWidth="1"/>
    <col min="8183" max="8183" width="0" style="1" hidden="1" customWidth="1"/>
    <col min="8184" max="8184" width="3.44140625" style="1" customWidth="1"/>
    <col min="8185" max="8185" width="0" style="1" hidden="1" customWidth="1"/>
    <col min="8186" max="8186" width="17.6640625" style="1" customWidth="1"/>
    <col min="8187" max="8187" width="3.44140625" style="1" customWidth="1"/>
    <col min="8188" max="8188" width="0" style="1" hidden="1" customWidth="1"/>
    <col min="8189" max="8189" width="23.6640625" style="1" customWidth="1"/>
    <col min="8190" max="8190" width="10" style="1" customWidth="1"/>
    <col min="8191" max="8191" width="0" style="1" hidden="1" customWidth="1"/>
    <col min="8192" max="8193" width="14.6640625" style="1" customWidth="1"/>
    <col min="8194" max="8194" width="12.88671875" style="1" customWidth="1"/>
    <col min="8195" max="8195" width="3.33203125" style="1" customWidth="1"/>
    <col min="8196" max="8196" width="30.33203125" style="1" customWidth="1"/>
    <col min="8197" max="8197" width="5" style="1" customWidth="1"/>
    <col min="8198" max="8198" width="0" style="1" hidden="1" customWidth="1"/>
    <col min="8199" max="8199" width="14.33203125" style="1" customWidth="1"/>
    <col min="8200" max="8200" width="5.6640625" style="1" customWidth="1"/>
    <col min="8201" max="8201" width="0" style="1" hidden="1" customWidth="1"/>
    <col min="8202" max="8202" width="17.33203125" style="1" customWidth="1"/>
    <col min="8203" max="8203" width="12.6640625" style="1" customWidth="1"/>
    <col min="8204" max="8204" width="0" style="1" hidden="1" customWidth="1"/>
    <col min="8205" max="8205" width="5.33203125" style="1" customWidth="1"/>
    <col min="8206" max="8206" width="0" style="1" hidden="1" customWidth="1"/>
    <col min="8207" max="8207" width="17" style="1" customWidth="1"/>
    <col min="8208" max="8208" width="6.33203125" style="1" customWidth="1"/>
    <col min="8209" max="8209" width="0" style="1" hidden="1" customWidth="1"/>
    <col min="8210" max="8210" width="14.33203125" style="1" customWidth="1"/>
    <col min="8211" max="8211" width="7.5546875" style="1" customWidth="1"/>
    <col min="8212" max="8212" width="0" style="1" hidden="1" customWidth="1"/>
    <col min="8213" max="8214" width="14.33203125" style="1" customWidth="1"/>
    <col min="8215" max="8215" width="20.88671875" style="1" customWidth="1"/>
    <col min="8216" max="8216" width="14.44140625" style="1" customWidth="1"/>
    <col min="8217" max="8217" width="15" style="1" customWidth="1"/>
    <col min="8218" max="8218" width="2.6640625" style="1" customWidth="1"/>
    <col min="8219" max="8219" width="11.6640625" style="1" customWidth="1"/>
    <col min="8220" max="8220" width="11.5546875" style="1" customWidth="1"/>
    <col min="8221" max="8221" width="2.33203125" style="1" customWidth="1"/>
    <col min="8222" max="8222" width="41" style="1" customWidth="1"/>
    <col min="8223" max="8223" width="14.33203125" style="1" customWidth="1"/>
    <col min="8224" max="8225" width="11.5546875" style="1" customWidth="1"/>
    <col min="8226" max="8226" width="21.88671875" style="1" customWidth="1"/>
    <col min="8227" max="8418" width="11.5546875" style="1"/>
    <col min="8419" max="8419" width="21.88671875" style="1" customWidth="1"/>
    <col min="8420" max="8420" width="13.88671875" style="1" customWidth="1"/>
    <col min="8421" max="8421" width="38.6640625" style="1" customWidth="1"/>
    <col min="8422" max="8422" width="3" style="1" bestFit="1" customWidth="1"/>
    <col min="8423" max="8423" width="32.33203125" style="1" customWidth="1"/>
    <col min="8424" max="8424" width="46.33203125" style="1" customWidth="1"/>
    <col min="8425" max="8425" width="19" style="1" customWidth="1"/>
    <col min="8426" max="8426" width="0" style="1" hidden="1" customWidth="1"/>
    <col min="8427" max="8427" width="17.6640625" style="1" customWidth="1"/>
    <col min="8428" max="8428" width="0" style="1" hidden="1" customWidth="1"/>
    <col min="8429" max="8429" width="22.33203125" style="1" customWidth="1"/>
    <col min="8430" max="8430" width="5.33203125" style="1" customWidth="1"/>
    <col min="8431" max="8431" width="36.33203125" style="1" customWidth="1"/>
    <col min="8432" max="8432" width="5.6640625" style="1" customWidth="1"/>
    <col min="8433" max="8433" width="0" style="1" hidden="1" customWidth="1"/>
    <col min="8434" max="8434" width="20.6640625" style="1" customWidth="1"/>
    <col min="8435" max="8435" width="4.88671875" style="1" customWidth="1"/>
    <col min="8436" max="8436" width="0" style="1" hidden="1" customWidth="1"/>
    <col min="8437" max="8437" width="24.6640625" style="1" customWidth="1"/>
    <col min="8438" max="8438" width="12.33203125" style="1" customWidth="1"/>
    <col min="8439" max="8439" width="0" style="1" hidden="1" customWidth="1"/>
    <col min="8440" max="8440" width="3.44140625" style="1" customWidth="1"/>
    <col min="8441" max="8441" width="0" style="1" hidden="1" customWidth="1"/>
    <col min="8442" max="8442" width="17.6640625" style="1" customWidth="1"/>
    <col min="8443" max="8443" width="3.44140625" style="1" customWidth="1"/>
    <col min="8444" max="8444" width="0" style="1" hidden="1" customWidth="1"/>
    <col min="8445" max="8445" width="23.6640625" style="1" customWidth="1"/>
    <col min="8446" max="8446" width="10" style="1" customWidth="1"/>
    <col min="8447" max="8447" width="0" style="1" hidden="1" customWidth="1"/>
    <col min="8448" max="8449" width="14.6640625" style="1" customWidth="1"/>
    <col min="8450" max="8450" width="12.88671875" style="1" customWidth="1"/>
    <col min="8451" max="8451" width="3.33203125" style="1" customWidth="1"/>
    <col min="8452" max="8452" width="30.33203125" style="1" customWidth="1"/>
    <col min="8453" max="8453" width="5" style="1" customWidth="1"/>
    <col min="8454" max="8454" width="0" style="1" hidden="1" customWidth="1"/>
    <col min="8455" max="8455" width="14.33203125" style="1" customWidth="1"/>
    <col min="8456" max="8456" width="5.6640625" style="1" customWidth="1"/>
    <col min="8457" max="8457" width="0" style="1" hidden="1" customWidth="1"/>
    <col min="8458" max="8458" width="17.33203125" style="1" customWidth="1"/>
    <col min="8459" max="8459" width="12.6640625" style="1" customWidth="1"/>
    <col min="8460" max="8460" width="0" style="1" hidden="1" customWidth="1"/>
    <col min="8461" max="8461" width="5.33203125" style="1" customWidth="1"/>
    <col min="8462" max="8462" width="0" style="1" hidden="1" customWidth="1"/>
    <col min="8463" max="8463" width="17" style="1" customWidth="1"/>
    <col min="8464" max="8464" width="6.33203125" style="1" customWidth="1"/>
    <col min="8465" max="8465" width="0" style="1" hidden="1" customWidth="1"/>
    <col min="8466" max="8466" width="14.33203125" style="1" customWidth="1"/>
    <col min="8467" max="8467" width="7.5546875" style="1" customWidth="1"/>
    <col min="8468" max="8468" width="0" style="1" hidden="1" customWidth="1"/>
    <col min="8469" max="8470" width="14.33203125" style="1" customWidth="1"/>
    <col min="8471" max="8471" width="20.88671875" style="1" customWidth="1"/>
    <col min="8472" max="8472" width="14.44140625" style="1" customWidth="1"/>
    <col min="8473" max="8473" width="15" style="1" customWidth="1"/>
    <col min="8474" max="8474" width="2.6640625" style="1" customWidth="1"/>
    <col min="8475" max="8475" width="11.6640625" style="1" customWidth="1"/>
    <col min="8476" max="8476" width="11.5546875" style="1" customWidth="1"/>
    <col min="8477" max="8477" width="2.33203125" style="1" customWidth="1"/>
    <col min="8478" max="8478" width="41" style="1" customWidth="1"/>
    <col min="8479" max="8479" width="14.33203125" style="1" customWidth="1"/>
    <col min="8480" max="8481" width="11.5546875" style="1" customWidth="1"/>
    <col min="8482" max="8482" width="21.88671875" style="1" customWidth="1"/>
    <col min="8483" max="8674" width="11.5546875" style="1"/>
    <col min="8675" max="8675" width="21.88671875" style="1" customWidth="1"/>
    <col min="8676" max="8676" width="13.88671875" style="1" customWidth="1"/>
    <col min="8677" max="8677" width="38.6640625" style="1" customWidth="1"/>
    <col min="8678" max="8678" width="3" style="1" bestFit="1" customWidth="1"/>
    <col min="8679" max="8679" width="32.33203125" style="1" customWidth="1"/>
    <col min="8680" max="8680" width="46.33203125" style="1" customWidth="1"/>
    <col min="8681" max="8681" width="19" style="1" customWidth="1"/>
    <col min="8682" max="8682" width="0" style="1" hidden="1" customWidth="1"/>
    <col min="8683" max="8683" width="17.6640625" style="1" customWidth="1"/>
    <col min="8684" max="8684" width="0" style="1" hidden="1" customWidth="1"/>
    <col min="8685" max="8685" width="22.33203125" style="1" customWidth="1"/>
    <col min="8686" max="8686" width="5.33203125" style="1" customWidth="1"/>
    <col min="8687" max="8687" width="36.33203125" style="1" customWidth="1"/>
    <col min="8688" max="8688" width="5.6640625" style="1" customWidth="1"/>
    <col min="8689" max="8689" width="0" style="1" hidden="1" customWidth="1"/>
    <col min="8690" max="8690" width="20.6640625" style="1" customWidth="1"/>
    <col min="8691" max="8691" width="4.88671875" style="1" customWidth="1"/>
    <col min="8692" max="8692" width="0" style="1" hidden="1" customWidth="1"/>
    <col min="8693" max="8693" width="24.6640625" style="1" customWidth="1"/>
    <col min="8694" max="8694" width="12.33203125" style="1" customWidth="1"/>
    <col min="8695" max="8695" width="0" style="1" hidden="1" customWidth="1"/>
    <col min="8696" max="8696" width="3.44140625" style="1" customWidth="1"/>
    <col min="8697" max="8697" width="0" style="1" hidden="1" customWidth="1"/>
    <col min="8698" max="8698" width="17.6640625" style="1" customWidth="1"/>
    <col min="8699" max="8699" width="3.44140625" style="1" customWidth="1"/>
    <col min="8700" max="8700" width="0" style="1" hidden="1" customWidth="1"/>
    <col min="8701" max="8701" width="23.6640625" style="1" customWidth="1"/>
    <col min="8702" max="8702" width="10" style="1" customWidth="1"/>
    <col min="8703" max="8703" width="0" style="1" hidden="1" customWidth="1"/>
    <col min="8704" max="8705" width="14.6640625" style="1" customWidth="1"/>
    <col min="8706" max="8706" width="12.88671875" style="1" customWidth="1"/>
    <col min="8707" max="8707" width="3.33203125" style="1" customWidth="1"/>
    <col min="8708" max="8708" width="30.33203125" style="1" customWidth="1"/>
    <col min="8709" max="8709" width="5" style="1" customWidth="1"/>
    <col min="8710" max="8710" width="0" style="1" hidden="1" customWidth="1"/>
    <col min="8711" max="8711" width="14.33203125" style="1" customWidth="1"/>
    <col min="8712" max="8712" width="5.6640625" style="1" customWidth="1"/>
    <col min="8713" max="8713" width="0" style="1" hidden="1" customWidth="1"/>
    <col min="8714" max="8714" width="17.33203125" style="1" customWidth="1"/>
    <col min="8715" max="8715" width="12.6640625" style="1" customWidth="1"/>
    <col min="8716" max="8716" width="0" style="1" hidden="1" customWidth="1"/>
    <col min="8717" max="8717" width="5.33203125" style="1" customWidth="1"/>
    <col min="8718" max="8718" width="0" style="1" hidden="1" customWidth="1"/>
    <col min="8719" max="8719" width="17" style="1" customWidth="1"/>
    <col min="8720" max="8720" width="6.33203125" style="1" customWidth="1"/>
    <col min="8721" max="8721" width="0" style="1" hidden="1" customWidth="1"/>
    <col min="8722" max="8722" width="14.33203125" style="1" customWidth="1"/>
    <col min="8723" max="8723" width="7.5546875" style="1" customWidth="1"/>
    <col min="8724" max="8724" width="0" style="1" hidden="1" customWidth="1"/>
    <col min="8725" max="8726" width="14.33203125" style="1" customWidth="1"/>
    <col min="8727" max="8727" width="20.88671875" style="1" customWidth="1"/>
    <col min="8728" max="8728" width="14.44140625" style="1" customWidth="1"/>
    <col min="8729" max="8729" width="15" style="1" customWidth="1"/>
    <col min="8730" max="8730" width="2.6640625" style="1" customWidth="1"/>
    <col min="8731" max="8731" width="11.6640625" style="1" customWidth="1"/>
    <col min="8732" max="8732" width="11.5546875" style="1" customWidth="1"/>
    <col min="8733" max="8733" width="2.33203125" style="1" customWidth="1"/>
    <col min="8734" max="8734" width="41" style="1" customWidth="1"/>
    <col min="8735" max="8735" width="14.33203125" style="1" customWidth="1"/>
    <col min="8736" max="8737" width="11.5546875" style="1" customWidth="1"/>
    <col min="8738" max="8738" width="21.88671875" style="1" customWidth="1"/>
    <col min="8739" max="8930" width="11.5546875" style="1"/>
    <col min="8931" max="8931" width="21.88671875" style="1" customWidth="1"/>
    <col min="8932" max="8932" width="13.88671875" style="1" customWidth="1"/>
    <col min="8933" max="8933" width="38.6640625" style="1" customWidth="1"/>
    <col min="8934" max="8934" width="3" style="1" bestFit="1" customWidth="1"/>
    <col min="8935" max="8935" width="32.33203125" style="1" customWidth="1"/>
    <col min="8936" max="8936" width="46.33203125" style="1" customWidth="1"/>
    <col min="8937" max="8937" width="19" style="1" customWidth="1"/>
    <col min="8938" max="8938" width="0" style="1" hidden="1" customWidth="1"/>
    <col min="8939" max="8939" width="17.6640625" style="1" customWidth="1"/>
    <col min="8940" max="8940" width="0" style="1" hidden="1" customWidth="1"/>
    <col min="8941" max="8941" width="22.33203125" style="1" customWidth="1"/>
    <col min="8942" max="8942" width="5.33203125" style="1" customWidth="1"/>
    <col min="8943" max="8943" width="36.33203125" style="1" customWidth="1"/>
    <col min="8944" max="8944" width="5.6640625" style="1" customWidth="1"/>
    <col min="8945" max="8945" width="0" style="1" hidden="1" customWidth="1"/>
    <col min="8946" max="8946" width="20.6640625" style="1" customWidth="1"/>
    <col min="8947" max="8947" width="4.88671875" style="1" customWidth="1"/>
    <col min="8948" max="8948" width="0" style="1" hidden="1" customWidth="1"/>
    <col min="8949" max="8949" width="24.6640625" style="1" customWidth="1"/>
    <col min="8950" max="8950" width="12.33203125" style="1" customWidth="1"/>
    <col min="8951" max="8951" width="0" style="1" hidden="1" customWidth="1"/>
    <col min="8952" max="8952" width="3.44140625" style="1" customWidth="1"/>
    <col min="8953" max="8953" width="0" style="1" hidden="1" customWidth="1"/>
    <col min="8954" max="8954" width="17.6640625" style="1" customWidth="1"/>
    <col min="8955" max="8955" width="3.44140625" style="1" customWidth="1"/>
    <col min="8956" max="8956" width="0" style="1" hidden="1" customWidth="1"/>
    <col min="8957" max="8957" width="23.6640625" style="1" customWidth="1"/>
    <col min="8958" max="8958" width="10" style="1" customWidth="1"/>
    <col min="8959" max="8959" width="0" style="1" hidden="1" customWidth="1"/>
    <col min="8960" max="8961" width="14.6640625" style="1" customWidth="1"/>
    <col min="8962" max="8962" width="12.88671875" style="1" customWidth="1"/>
    <col min="8963" max="8963" width="3.33203125" style="1" customWidth="1"/>
    <col min="8964" max="8964" width="30.33203125" style="1" customWidth="1"/>
    <col min="8965" max="8965" width="5" style="1" customWidth="1"/>
    <col min="8966" max="8966" width="0" style="1" hidden="1" customWidth="1"/>
    <col min="8967" max="8967" width="14.33203125" style="1" customWidth="1"/>
    <col min="8968" max="8968" width="5.6640625" style="1" customWidth="1"/>
    <col min="8969" max="8969" width="0" style="1" hidden="1" customWidth="1"/>
    <col min="8970" max="8970" width="17.33203125" style="1" customWidth="1"/>
    <col min="8971" max="8971" width="12.6640625" style="1" customWidth="1"/>
    <col min="8972" max="8972" width="0" style="1" hidden="1" customWidth="1"/>
    <col min="8973" max="8973" width="5.33203125" style="1" customWidth="1"/>
    <col min="8974" max="8974" width="0" style="1" hidden="1" customWidth="1"/>
    <col min="8975" max="8975" width="17" style="1" customWidth="1"/>
    <col min="8976" max="8976" width="6.33203125" style="1" customWidth="1"/>
    <col min="8977" max="8977" width="0" style="1" hidden="1" customWidth="1"/>
    <col min="8978" max="8978" width="14.33203125" style="1" customWidth="1"/>
    <col min="8979" max="8979" width="7.5546875" style="1" customWidth="1"/>
    <col min="8980" max="8980" width="0" style="1" hidden="1" customWidth="1"/>
    <col min="8981" max="8982" width="14.33203125" style="1" customWidth="1"/>
    <col min="8983" max="8983" width="20.88671875" style="1" customWidth="1"/>
    <col min="8984" max="8984" width="14.44140625" style="1" customWidth="1"/>
    <col min="8985" max="8985" width="15" style="1" customWidth="1"/>
    <col min="8986" max="8986" width="2.6640625" style="1" customWidth="1"/>
    <col min="8987" max="8987" width="11.6640625" style="1" customWidth="1"/>
    <col min="8988" max="8988" width="11.5546875" style="1" customWidth="1"/>
    <col min="8989" max="8989" width="2.33203125" style="1" customWidth="1"/>
    <col min="8990" max="8990" width="41" style="1" customWidth="1"/>
    <col min="8991" max="8991" width="14.33203125" style="1" customWidth="1"/>
    <col min="8992" max="8993" width="11.5546875" style="1" customWidth="1"/>
    <col min="8994" max="8994" width="21.88671875" style="1" customWidth="1"/>
    <col min="8995" max="9186" width="11.5546875" style="1"/>
    <col min="9187" max="9187" width="21.88671875" style="1" customWidth="1"/>
    <col min="9188" max="9188" width="13.88671875" style="1" customWidth="1"/>
    <col min="9189" max="9189" width="38.6640625" style="1" customWidth="1"/>
    <col min="9190" max="9190" width="3" style="1" bestFit="1" customWidth="1"/>
    <col min="9191" max="9191" width="32.33203125" style="1" customWidth="1"/>
    <col min="9192" max="9192" width="46.33203125" style="1" customWidth="1"/>
    <col min="9193" max="9193" width="19" style="1" customWidth="1"/>
    <col min="9194" max="9194" width="0" style="1" hidden="1" customWidth="1"/>
    <col min="9195" max="9195" width="17.6640625" style="1" customWidth="1"/>
    <col min="9196" max="9196" width="0" style="1" hidden="1" customWidth="1"/>
    <col min="9197" max="9197" width="22.33203125" style="1" customWidth="1"/>
    <col min="9198" max="9198" width="5.33203125" style="1" customWidth="1"/>
    <col min="9199" max="9199" width="36.33203125" style="1" customWidth="1"/>
    <col min="9200" max="9200" width="5.6640625" style="1" customWidth="1"/>
    <col min="9201" max="9201" width="0" style="1" hidden="1" customWidth="1"/>
    <col min="9202" max="9202" width="20.6640625" style="1" customWidth="1"/>
    <col min="9203" max="9203" width="4.88671875" style="1" customWidth="1"/>
    <col min="9204" max="9204" width="0" style="1" hidden="1" customWidth="1"/>
    <col min="9205" max="9205" width="24.6640625" style="1" customWidth="1"/>
    <col min="9206" max="9206" width="12.33203125" style="1" customWidth="1"/>
    <col min="9207" max="9207" width="0" style="1" hidden="1" customWidth="1"/>
    <col min="9208" max="9208" width="3.44140625" style="1" customWidth="1"/>
    <col min="9209" max="9209" width="0" style="1" hidden="1" customWidth="1"/>
    <col min="9210" max="9210" width="17.6640625" style="1" customWidth="1"/>
    <col min="9211" max="9211" width="3.44140625" style="1" customWidth="1"/>
    <col min="9212" max="9212" width="0" style="1" hidden="1" customWidth="1"/>
    <col min="9213" max="9213" width="23.6640625" style="1" customWidth="1"/>
    <col min="9214" max="9214" width="10" style="1" customWidth="1"/>
    <col min="9215" max="9215" width="0" style="1" hidden="1" customWidth="1"/>
    <col min="9216" max="9217" width="14.6640625" style="1" customWidth="1"/>
    <col min="9218" max="9218" width="12.88671875" style="1" customWidth="1"/>
    <col min="9219" max="9219" width="3.33203125" style="1" customWidth="1"/>
    <col min="9220" max="9220" width="30.33203125" style="1" customWidth="1"/>
    <col min="9221" max="9221" width="5" style="1" customWidth="1"/>
    <col min="9222" max="9222" width="0" style="1" hidden="1" customWidth="1"/>
    <col min="9223" max="9223" width="14.33203125" style="1" customWidth="1"/>
    <col min="9224" max="9224" width="5.6640625" style="1" customWidth="1"/>
    <col min="9225" max="9225" width="0" style="1" hidden="1" customWidth="1"/>
    <col min="9226" max="9226" width="17.33203125" style="1" customWidth="1"/>
    <col min="9227" max="9227" width="12.6640625" style="1" customWidth="1"/>
    <col min="9228" max="9228" width="0" style="1" hidden="1" customWidth="1"/>
    <col min="9229" max="9229" width="5.33203125" style="1" customWidth="1"/>
    <col min="9230" max="9230" width="0" style="1" hidden="1" customWidth="1"/>
    <col min="9231" max="9231" width="17" style="1" customWidth="1"/>
    <col min="9232" max="9232" width="6.33203125" style="1" customWidth="1"/>
    <col min="9233" max="9233" width="0" style="1" hidden="1" customWidth="1"/>
    <col min="9234" max="9234" width="14.33203125" style="1" customWidth="1"/>
    <col min="9235" max="9235" width="7.5546875" style="1" customWidth="1"/>
    <col min="9236" max="9236" width="0" style="1" hidden="1" customWidth="1"/>
    <col min="9237" max="9238" width="14.33203125" style="1" customWidth="1"/>
    <col min="9239" max="9239" width="20.88671875" style="1" customWidth="1"/>
    <col min="9240" max="9240" width="14.44140625" style="1" customWidth="1"/>
    <col min="9241" max="9241" width="15" style="1" customWidth="1"/>
    <col min="9242" max="9242" width="2.6640625" style="1" customWidth="1"/>
    <col min="9243" max="9243" width="11.6640625" style="1" customWidth="1"/>
    <col min="9244" max="9244" width="11.5546875" style="1" customWidth="1"/>
    <col min="9245" max="9245" width="2.33203125" style="1" customWidth="1"/>
    <col min="9246" max="9246" width="41" style="1" customWidth="1"/>
    <col min="9247" max="9247" width="14.33203125" style="1" customWidth="1"/>
    <col min="9248" max="9249" width="11.5546875" style="1" customWidth="1"/>
    <col min="9250" max="9250" width="21.88671875" style="1" customWidth="1"/>
    <col min="9251" max="9442" width="11.5546875" style="1"/>
    <col min="9443" max="9443" width="21.88671875" style="1" customWidth="1"/>
    <col min="9444" max="9444" width="13.88671875" style="1" customWidth="1"/>
    <col min="9445" max="9445" width="38.6640625" style="1" customWidth="1"/>
    <col min="9446" max="9446" width="3" style="1" bestFit="1" customWidth="1"/>
    <col min="9447" max="9447" width="32.33203125" style="1" customWidth="1"/>
    <col min="9448" max="9448" width="46.33203125" style="1" customWidth="1"/>
    <col min="9449" max="9449" width="19" style="1" customWidth="1"/>
    <col min="9450" max="9450" width="0" style="1" hidden="1" customWidth="1"/>
    <col min="9451" max="9451" width="17.6640625" style="1" customWidth="1"/>
    <col min="9452" max="9452" width="0" style="1" hidden="1" customWidth="1"/>
    <col min="9453" max="9453" width="22.33203125" style="1" customWidth="1"/>
    <col min="9454" max="9454" width="5.33203125" style="1" customWidth="1"/>
    <col min="9455" max="9455" width="36.33203125" style="1" customWidth="1"/>
    <col min="9456" max="9456" width="5.6640625" style="1" customWidth="1"/>
    <col min="9457" max="9457" width="0" style="1" hidden="1" customWidth="1"/>
    <col min="9458" max="9458" width="20.6640625" style="1" customWidth="1"/>
    <col min="9459" max="9459" width="4.88671875" style="1" customWidth="1"/>
    <col min="9460" max="9460" width="0" style="1" hidden="1" customWidth="1"/>
    <col min="9461" max="9461" width="24.6640625" style="1" customWidth="1"/>
    <col min="9462" max="9462" width="12.33203125" style="1" customWidth="1"/>
    <col min="9463" max="9463" width="0" style="1" hidden="1" customWidth="1"/>
    <col min="9464" max="9464" width="3.44140625" style="1" customWidth="1"/>
    <col min="9465" max="9465" width="0" style="1" hidden="1" customWidth="1"/>
    <col min="9466" max="9466" width="17.6640625" style="1" customWidth="1"/>
    <col min="9467" max="9467" width="3.44140625" style="1" customWidth="1"/>
    <col min="9468" max="9468" width="0" style="1" hidden="1" customWidth="1"/>
    <col min="9469" max="9469" width="23.6640625" style="1" customWidth="1"/>
    <col min="9470" max="9470" width="10" style="1" customWidth="1"/>
    <col min="9471" max="9471" width="0" style="1" hidden="1" customWidth="1"/>
    <col min="9472" max="9473" width="14.6640625" style="1" customWidth="1"/>
    <col min="9474" max="9474" width="12.88671875" style="1" customWidth="1"/>
    <col min="9475" max="9475" width="3.33203125" style="1" customWidth="1"/>
    <col min="9476" max="9476" width="30.33203125" style="1" customWidth="1"/>
    <col min="9477" max="9477" width="5" style="1" customWidth="1"/>
    <col min="9478" max="9478" width="0" style="1" hidden="1" customWidth="1"/>
    <col min="9479" max="9479" width="14.33203125" style="1" customWidth="1"/>
    <col min="9480" max="9480" width="5.6640625" style="1" customWidth="1"/>
    <col min="9481" max="9481" width="0" style="1" hidden="1" customWidth="1"/>
    <col min="9482" max="9482" width="17.33203125" style="1" customWidth="1"/>
    <col min="9483" max="9483" width="12.6640625" style="1" customWidth="1"/>
    <col min="9484" max="9484" width="0" style="1" hidden="1" customWidth="1"/>
    <col min="9485" max="9485" width="5.33203125" style="1" customWidth="1"/>
    <col min="9486" max="9486" width="0" style="1" hidden="1" customWidth="1"/>
    <col min="9487" max="9487" width="17" style="1" customWidth="1"/>
    <col min="9488" max="9488" width="6.33203125" style="1" customWidth="1"/>
    <col min="9489" max="9489" width="0" style="1" hidden="1" customWidth="1"/>
    <col min="9490" max="9490" width="14.33203125" style="1" customWidth="1"/>
    <col min="9491" max="9491" width="7.5546875" style="1" customWidth="1"/>
    <col min="9492" max="9492" width="0" style="1" hidden="1" customWidth="1"/>
    <col min="9493" max="9494" width="14.33203125" style="1" customWidth="1"/>
    <col min="9495" max="9495" width="20.88671875" style="1" customWidth="1"/>
    <col min="9496" max="9496" width="14.44140625" style="1" customWidth="1"/>
    <col min="9497" max="9497" width="15" style="1" customWidth="1"/>
    <col min="9498" max="9498" width="2.6640625" style="1" customWidth="1"/>
    <col min="9499" max="9499" width="11.6640625" style="1" customWidth="1"/>
    <col min="9500" max="9500" width="11.5546875" style="1" customWidth="1"/>
    <col min="9501" max="9501" width="2.33203125" style="1" customWidth="1"/>
    <col min="9502" max="9502" width="41" style="1" customWidth="1"/>
    <col min="9503" max="9503" width="14.33203125" style="1" customWidth="1"/>
    <col min="9504" max="9505" width="11.5546875" style="1" customWidth="1"/>
    <col min="9506" max="9506" width="21.88671875" style="1" customWidth="1"/>
    <col min="9507" max="9698" width="11.5546875" style="1"/>
    <col min="9699" max="9699" width="21.88671875" style="1" customWidth="1"/>
    <col min="9700" max="9700" width="13.88671875" style="1" customWidth="1"/>
    <col min="9701" max="9701" width="38.6640625" style="1" customWidth="1"/>
    <col min="9702" max="9702" width="3" style="1" bestFit="1" customWidth="1"/>
    <col min="9703" max="9703" width="32.33203125" style="1" customWidth="1"/>
    <col min="9704" max="9704" width="46.33203125" style="1" customWidth="1"/>
    <col min="9705" max="9705" width="19" style="1" customWidth="1"/>
    <col min="9706" max="9706" width="0" style="1" hidden="1" customWidth="1"/>
    <col min="9707" max="9707" width="17.6640625" style="1" customWidth="1"/>
    <col min="9708" max="9708" width="0" style="1" hidden="1" customWidth="1"/>
    <col min="9709" max="9709" width="22.33203125" style="1" customWidth="1"/>
    <col min="9710" max="9710" width="5.33203125" style="1" customWidth="1"/>
    <col min="9711" max="9711" width="36.33203125" style="1" customWidth="1"/>
    <col min="9712" max="9712" width="5.6640625" style="1" customWidth="1"/>
    <col min="9713" max="9713" width="0" style="1" hidden="1" customWidth="1"/>
    <col min="9714" max="9714" width="20.6640625" style="1" customWidth="1"/>
    <col min="9715" max="9715" width="4.88671875" style="1" customWidth="1"/>
    <col min="9716" max="9716" width="0" style="1" hidden="1" customWidth="1"/>
    <col min="9717" max="9717" width="24.6640625" style="1" customWidth="1"/>
    <col min="9718" max="9718" width="12.33203125" style="1" customWidth="1"/>
    <col min="9719" max="9719" width="0" style="1" hidden="1" customWidth="1"/>
    <col min="9720" max="9720" width="3.44140625" style="1" customWidth="1"/>
    <col min="9721" max="9721" width="0" style="1" hidden="1" customWidth="1"/>
    <col min="9722" max="9722" width="17.6640625" style="1" customWidth="1"/>
    <col min="9723" max="9723" width="3.44140625" style="1" customWidth="1"/>
    <col min="9724" max="9724" width="0" style="1" hidden="1" customWidth="1"/>
    <col min="9725" max="9725" width="23.6640625" style="1" customWidth="1"/>
    <col min="9726" max="9726" width="10" style="1" customWidth="1"/>
    <col min="9727" max="9727" width="0" style="1" hidden="1" customWidth="1"/>
    <col min="9728" max="9729" width="14.6640625" style="1" customWidth="1"/>
    <col min="9730" max="9730" width="12.88671875" style="1" customWidth="1"/>
    <col min="9731" max="9731" width="3.33203125" style="1" customWidth="1"/>
    <col min="9732" max="9732" width="30.33203125" style="1" customWidth="1"/>
    <col min="9733" max="9733" width="5" style="1" customWidth="1"/>
    <col min="9734" max="9734" width="0" style="1" hidden="1" customWidth="1"/>
    <col min="9735" max="9735" width="14.33203125" style="1" customWidth="1"/>
    <col min="9736" max="9736" width="5.6640625" style="1" customWidth="1"/>
    <col min="9737" max="9737" width="0" style="1" hidden="1" customWidth="1"/>
    <col min="9738" max="9738" width="17.33203125" style="1" customWidth="1"/>
    <col min="9739" max="9739" width="12.6640625" style="1" customWidth="1"/>
    <col min="9740" max="9740" width="0" style="1" hidden="1" customWidth="1"/>
    <col min="9741" max="9741" width="5.33203125" style="1" customWidth="1"/>
    <col min="9742" max="9742" width="0" style="1" hidden="1" customWidth="1"/>
    <col min="9743" max="9743" width="17" style="1" customWidth="1"/>
    <col min="9744" max="9744" width="6.33203125" style="1" customWidth="1"/>
    <col min="9745" max="9745" width="0" style="1" hidden="1" customWidth="1"/>
    <col min="9746" max="9746" width="14.33203125" style="1" customWidth="1"/>
    <col min="9747" max="9747" width="7.5546875" style="1" customWidth="1"/>
    <col min="9748" max="9748" width="0" style="1" hidden="1" customWidth="1"/>
    <col min="9749" max="9750" width="14.33203125" style="1" customWidth="1"/>
    <col min="9751" max="9751" width="20.88671875" style="1" customWidth="1"/>
    <col min="9752" max="9752" width="14.44140625" style="1" customWidth="1"/>
    <col min="9753" max="9753" width="15" style="1" customWidth="1"/>
    <col min="9754" max="9754" width="2.6640625" style="1" customWidth="1"/>
    <col min="9755" max="9755" width="11.6640625" style="1" customWidth="1"/>
    <col min="9756" max="9756" width="11.5546875" style="1" customWidth="1"/>
    <col min="9757" max="9757" width="2.33203125" style="1" customWidth="1"/>
    <col min="9758" max="9758" width="41" style="1" customWidth="1"/>
    <col min="9759" max="9759" width="14.33203125" style="1" customWidth="1"/>
    <col min="9760" max="9761" width="11.5546875" style="1" customWidth="1"/>
    <col min="9762" max="9762" width="21.88671875" style="1" customWidth="1"/>
    <col min="9763" max="9954" width="11.5546875" style="1"/>
    <col min="9955" max="9955" width="21.88671875" style="1" customWidth="1"/>
    <col min="9956" max="9956" width="13.88671875" style="1" customWidth="1"/>
    <col min="9957" max="9957" width="38.6640625" style="1" customWidth="1"/>
    <col min="9958" max="9958" width="3" style="1" bestFit="1" customWidth="1"/>
    <col min="9959" max="9959" width="32.33203125" style="1" customWidth="1"/>
    <col min="9960" max="9960" width="46.33203125" style="1" customWidth="1"/>
    <col min="9961" max="9961" width="19" style="1" customWidth="1"/>
    <col min="9962" max="9962" width="0" style="1" hidden="1" customWidth="1"/>
    <col min="9963" max="9963" width="17.6640625" style="1" customWidth="1"/>
    <col min="9964" max="9964" width="0" style="1" hidden="1" customWidth="1"/>
    <col min="9965" max="9965" width="22.33203125" style="1" customWidth="1"/>
    <col min="9966" max="9966" width="5.33203125" style="1" customWidth="1"/>
    <col min="9967" max="9967" width="36.33203125" style="1" customWidth="1"/>
    <col min="9968" max="9968" width="5.6640625" style="1" customWidth="1"/>
    <col min="9969" max="9969" width="0" style="1" hidden="1" customWidth="1"/>
    <col min="9970" max="9970" width="20.6640625" style="1" customWidth="1"/>
    <col min="9971" max="9971" width="4.88671875" style="1" customWidth="1"/>
    <col min="9972" max="9972" width="0" style="1" hidden="1" customWidth="1"/>
    <col min="9973" max="9973" width="24.6640625" style="1" customWidth="1"/>
    <col min="9974" max="9974" width="12.33203125" style="1" customWidth="1"/>
    <col min="9975" max="9975" width="0" style="1" hidden="1" customWidth="1"/>
    <col min="9976" max="9976" width="3.44140625" style="1" customWidth="1"/>
    <col min="9977" max="9977" width="0" style="1" hidden="1" customWidth="1"/>
    <col min="9978" max="9978" width="17.6640625" style="1" customWidth="1"/>
    <col min="9979" max="9979" width="3.44140625" style="1" customWidth="1"/>
    <col min="9980" max="9980" width="0" style="1" hidden="1" customWidth="1"/>
    <col min="9981" max="9981" width="23.6640625" style="1" customWidth="1"/>
    <col min="9982" max="9982" width="10" style="1" customWidth="1"/>
    <col min="9983" max="9983" width="0" style="1" hidden="1" customWidth="1"/>
    <col min="9984" max="9985" width="14.6640625" style="1" customWidth="1"/>
    <col min="9986" max="9986" width="12.88671875" style="1" customWidth="1"/>
    <col min="9987" max="9987" width="3.33203125" style="1" customWidth="1"/>
    <col min="9988" max="9988" width="30.33203125" style="1" customWidth="1"/>
    <col min="9989" max="9989" width="5" style="1" customWidth="1"/>
    <col min="9990" max="9990" width="0" style="1" hidden="1" customWidth="1"/>
    <col min="9991" max="9991" width="14.33203125" style="1" customWidth="1"/>
    <col min="9992" max="9992" width="5.6640625" style="1" customWidth="1"/>
    <col min="9993" max="9993" width="0" style="1" hidden="1" customWidth="1"/>
    <col min="9994" max="9994" width="17.33203125" style="1" customWidth="1"/>
    <col min="9995" max="9995" width="12.6640625" style="1" customWidth="1"/>
    <col min="9996" max="9996" width="0" style="1" hidden="1" customWidth="1"/>
    <col min="9997" max="9997" width="5.33203125" style="1" customWidth="1"/>
    <col min="9998" max="9998" width="0" style="1" hidden="1" customWidth="1"/>
    <col min="9999" max="9999" width="17" style="1" customWidth="1"/>
    <col min="10000" max="10000" width="6.33203125" style="1" customWidth="1"/>
    <col min="10001" max="10001" width="0" style="1" hidden="1" customWidth="1"/>
    <col min="10002" max="10002" width="14.33203125" style="1" customWidth="1"/>
    <col min="10003" max="10003" width="7.5546875" style="1" customWidth="1"/>
    <col min="10004" max="10004" width="0" style="1" hidden="1" customWidth="1"/>
    <col min="10005" max="10006" width="14.33203125" style="1" customWidth="1"/>
    <col min="10007" max="10007" width="20.88671875" style="1" customWidth="1"/>
    <col min="10008" max="10008" width="14.44140625" style="1" customWidth="1"/>
    <col min="10009" max="10009" width="15" style="1" customWidth="1"/>
    <col min="10010" max="10010" width="2.6640625" style="1" customWidth="1"/>
    <col min="10011" max="10011" width="11.6640625" style="1" customWidth="1"/>
    <col min="10012" max="10012" width="11.5546875" style="1" customWidth="1"/>
    <col min="10013" max="10013" width="2.33203125" style="1" customWidth="1"/>
    <col min="10014" max="10014" width="41" style="1" customWidth="1"/>
    <col min="10015" max="10015" width="14.33203125" style="1" customWidth="1"/>
    <col min="10016" max="10017" width="11.5546875" style="1" customWidth="1"/>
    <col min="10018" max="10018" width="21.88671875" style="1" customWidth="1"/>
    <col min="10019" max="10210" width="11.5546875" style="1"/>
    <col min="10211" max="10211" width="21.88671875" style="1" customWidth="1"/>
    <col min="10212" max="10212" width="13.88671875" style="1" customWidth="1"/>
    <col min="10213" max="10213" width="38.6640625" style="1" customWidth="1"/>
    <col min="10214" max="10214" width="3" style="1" bestFit="1" customWidth="1"/>
    <col min="10215" max="10215" width="32.33203125" style="1" customWidth="1"/>
    <col min="10216" max="10216" width="46.33203125" style="1" customWidth="1"/>
    <col min="10217" max="10217" width="19" style="1" customWidth="1"/>
    <col min="10218" max="10218" width="0" style="1" hidden="1" customWidth="1"/>
    <col min="10219" max="10219" width="17.6640625" style="1" customWidth="1"/>
    <col min="10220" max="10220" width="0" style="1" hidden="1" customWidth="1"/>
    <col min="10221" max="10221" width="22.33203125" style="1" customWidth="1"/>
    <col min="10222" max="10222" width="5.33203125" style="1" customWidth="1"/>
    <col min="10223" max="10223" width="36.33203125" style="1" customWidth="1"/>
    <col min="10224" max="10224" width="5.6640625" style="1" customWidth="1"/>
    <col min="10225" max="10225" width="0" style="1" hidden="1" customWidth="1"/>
    <col min="10226" max="10226" width="20.6640625" style="1" customWidth="1"/>
    <col min="10227" max="10227" width="4.88671875" style="1" customWidth="1"/>
    <col min="10228" max="10228" width="0" style="1" hidden="1" customWidth="1"/>
    <col min="10229" max="10229" width="24.6640625" style="1" customWidth="1"/>
    <col min="10230" max="10230" width="12.33203125" style="1" customWidth="1"/>
    <col min="10231" max="10231" width="0" style="1" hidden="1" customWidth="1"/>
    <col min="10232" max="10232" width="3.44140625" style="1" customWidth="1"/>
    <col min="10233" max="10233" width="0" style="1" hidden="1" customWidth="1"/>
    <col min="10234" max="10234" width="17.6640625" style="1" customWidth="1"/>
    <col min="10235" max="10235" width="3.44140625" style="1" customWidth="1"/>
    <col min="10236" max="10236" width="0" style="1" hidden="1" customWidth="1"/>
    <col min="10237" max="10237" width="23.6640625" style="1" customWidth="1"/>
    <col min="10238" max="10238" width="10" style="1" customWidth="1"/>
    <col min="10239" max="10239" width="0" style="1" hidden="1" customWidth="1"/>
    <col min="10240" max="10241" width="14.6640625" style="1" customWidth="1"/>
    <col min="10242" max="10242" width="12.88671875" style="1" customWidth="1"/>
    <col min="10243" max="10243" width="3.33203125" style="1" customWidth="1"/>
    <col min="10244" max="10244" width="30.33203125" style="1" customWidth="1"/>
    <col min="10245" max="10245" width="5" style="1" customWidth="1"/>
    <col min="10246" max="10246" width="0" style="1" hidden="1" customWidth="1"/>
    <col min="10247" max="10247" width="14.33203125" style="1" customWidth="1"/>
    <col min="10248" max="10248" width="5.6640625" style="1" customWidth="1"/>
    <col min="10249" max="10249" width="0" style="1" hidden="1" customWidth="1"/>
    <col min="10250" max="10250" width="17.33203125" style="1" customWidth="1"/>
    <col min="10251" max="10251" width="12.6640625" style="1" customWidth="1"/>
    <col min="10252" max="10252" width="0" style="1" hidden="1" customWidth="1"/>
    <col min="10253" max="10253" width="5.33203125" style="1" customWidth="1"/>
    <col min="10254" max="10254" width="0" style="1" hidden="1" customWidth="1"/>
    <col min="10255" max="10255" width="17" style="1" customWidth="1"/>
    <col min="10256" max="10256" width="6.33203125" style="1" customWidth="1"/>
    <col min="10257" max="10257" width="0" style="1" hidden="1" customWidth="1"/>
    <col min="10258" max="10258" width="14.33203125" style="1" customWidth="1"/>
    <col min="10259" max="10259" width="7.5546875" style="1" customWidth="1"/>
    <col min="10260" max="10260" width="0" style="1" hidden="1" customWidth="1"/>
    <col min="10261" max="10262" width="14.33203125" style="1" customWidth="1"/>
    <col min="10263" max="10263" width="20.88671875" style="1" customWidth="1"/>
    <col min="10264" max="10264" width="14.44140625" style="1" customWidth="1"/>
    <col min="10265" max="10265" width="15" style="1" customWidth="1"/>
    <col min="10266" max="10266" width="2.6640625" style="1" customWidth="1"/>
    <col min="10267" max="10267" width="11.6640625" style="1" customWidth="1"/>
    <col min="10268" max="10268" width="11.5546875" style="1" customWidth="1"/>
    <col min="10269" max="10269" width="2.33203125" style="1" customWidth="1"/>
    <col min="10270" max="10270" width="41" style="1" customWidth="1"/>
    <col min="10271" max="10271" width="14.33203125" style="1" customWidth="1"/>
    <col min="10272" max="10273" width="11.5546875" style="1" customWidth="1"/>
    <col min="10274" max="10274" width="21.88671875" style="1" customWidth="1"/>
    <col min="10275" max="10466" width="11.5546875" style="1"/>
    <col min="10467" max="10467" width="21.88671875" style="1" customWidth="1"/>
    <col min="10468" max="10468" width="13.88671875" style="1" customWidth="1"/>
    <col min="10469" max="10469" width="38.6640625" style="1" customWidth="1"/>
    <col min="10470" max="10470" width="3" style="1" bestFit="1" customWidth="1"/>
    <col min="10471" max="10471" width="32.33203125" style="1" customWidth="1"/>
    <col min="10472" max="10472" width="46.33203125" style="1" customWidth="1"/>
    <col min="10473" max="10473" width="19" style="1" customWidth="1"/>
    <col min="10474" max="10474" width="0" style="1" hidden="1" customWidth="1"/>
    <col min="10475" max="10475" width="17.6640625" style="1" customWidth="1"/>
    <col min="10476" max="10476" width="0" style="1" hidden="1" customWidth="1"/>
    <col min="10477" max="10477" width="22.33203125" style="1" customWidth="1"/>
    <col min="10478" max="10478" width="5.33203125" style="1" customWidth="1"/>
    <col min="10479" max="10479" width="36.33203125" style="1" customWidth="1"/>
    <col min="10480" max="10480" width="5.6640625" style="1" customWidth="1"/>
    <col min="10481" max="10481" width="0" style="1" hidden="1" customWidth="1"/>
    <col min="10482" max="10482" width="20.6640625" style="1" customWidth="1"/>
    <col min="10483" max="10483" width="4.88671875" style="1" customWidth="1"/>
    <col min="10484" max="10484" width="0" style="1" hidden="1" customWidth="1"/>
    <col min="10485" max="10485" width="24.6640625" style="1" customWidth="1"/>
    <col min="10486" max="10486" width="12.33203125" style="1" customWidth="1"/>
    <col min="10487" max="10487" width="0" style="1" hidden="1" customWidth="1"/>
    <col min="10488" max="10488" width="3.44140625" style="1" customWidth="1"/>
    <col min="10489" max="10489" width="0" style="1" hidden="1" customWidth="1"/>
    <col min="10490" max="10490" width="17.6640625" style="1" customWidth="1"/>
    <col min="10491" max="10491" width="3.44140625" style="1" customWidth="1"/>
    <col min="10492" max="10492" width="0" style="1" hidden="1" customWidth="1"/>
    <col min="10493" max="10493" width="23.6640625" style="1" customWidth="1"/>
    <col min="10494" max="10494" width="10" style="1" customWidth="1"/>
    <col min="10495" max="10495" width="0" style="1" hidden="1" customWidth="1"/>
    <col min="10496" max="10497" width="14.6640625" style="1" customWidth="1"/>
    <col min="10498" max="10498" width="12.88671875" style="1" customWidth="1"/>
    <col min="10499" max="10499" width="3.33203125" style="1" customWidth="1"/>
    <col min="10500" max="10500" width="30.33203125" style="1" customWidth="1"/>
    <col min="10501" max="10501" width="5" style="1" customWidth="1"/>
    <col min="10502" max="10502" width="0" style="1" hidden="1" customWidth="1"/>
    <col min="10503" max="10503" width="14.33203125" style="1" customWidth="1"/>
    <col min="10504" max="10504" width="5.6640625" style="1" customWidth="1"/>
    <col min="10505" max="10505" width="0" style="1" hidden="1" customWidth="1"/>
    <col min="10506" max="10506" width="17.33203125" style="1" customWidth="1"/>
    <col min="10507" max="10507" width="12.6640625" style="1" customWidth="1"/>
    <col min="10508" max="10508" width="0" style="1" hidden="1" customWidth="1"/>
    <col min="10509" max="10509" width="5.33203125" style="1" customWidth="1"/>
    <col min="10510" max="10510" width="0" style="1" hidden="1" customWidth="1"/>
    <col min="10511" max="10511" width="17" style="1" customWidth="1"/>
    <col min="10512" max="10512" width="6.33203125" style="1" customWidth="1"/>
    <col min="10513" max="10513" width="0" style="1" hidden="1" customWidth="1"/>
    <col min="10514" max="10514" width="14.33203125" style="1" customWidth="1"/>
    <col min="10515" max="10515" width="7.5546875" style="1" customWidth="1"/>
    <col min="10516" max="10516" width="0" style="1" hidden="1" customWidth="1"/>
    <col min="10517" max="10518" width="14.33203125" style="1" customWidth="1"/>
    <col min="10519" max="10519" width="20.88671875" style="1" customWidth="1"/>
    <col min="10520" max="10520" width="14.44140625" style="1" customWidth="1"/>
    <col min="10521" max="10521" width="15" style="1" customWidth="1"/>
    <col min="10522" max="10522" width="2.6640625" style="1" customWidth="1"/>
    <col min="10523" max="10523" width="11.6640625" style="1" customWidth="1"/>
    <col min="10524" max="10524" width="11.5546875" style="1" customWidth="1"/>
    <col min="10525" max="10525" width="2.33203125" style="1" customWidth="1"/>
    <col min="10526" max="10526" width="41" style="1" customWidth="1"/>
    <col min="10527" max="10527" width="14.33203125" style="1" customWidth="1"/>
    <col min="10528" max="10529" width="11.5546875" style="1" customWidth="1"/>
    <col min="10530" max="10530" width="21.88671875" style="1" customWidth="1"/>
    <col min="10531" max="10722" width="11.5546875" style="1"/>
    <col min="10723" max="10723" width="21.88671875" style="1" customWidth="1"/>
    <col min="10724" max="10724" width="13.88671875" style="1" customWidth="1"/>
    <col min="10725" max="10725" width="38.6640625" style="1" customWidth="1"/>
    <col min="10726" max="10726" width="3" style="1" bestFit="1" customWidth="1"/>
    <col min="10727" max="10727" width="32.33203125" style="1" customWidth="1"/>
    <col min="10728" max="10728" width="46.33203125" style="1" customWidth="1"/>
    <col min="10729" max="10729" width="19" style="1" customWidth="1"/>
    <col min="10730" max="10730" width="0" style="1" hidden="1" customWidth="1"/>
    <col min="10731" max="10731" width="17.6640625" style="1" customWidth="1"/>
    <col min="10732" max="10732" width="0" style="1" hidden="1" customWidth="1"/>
    <col min="10733" max="10733" width="22.33203125" style="1" customWidth="1"/>
    <col min="10734" max="10734" width="5.33203125" style="1" customWidth="1"/>
    <col min="10735" max="10735" width="36.33203125" style="1" customWidth="1"/>
    <col min="10736" max="10736" width="5.6640625" style="1" customWidth="1"/>
    <col min="10737" max="10737" width="0" style="1" hidden="1" customWidth="1"/>
    <col min="10738" max="10738" width="20.6640625" style="1" customWidth="1"/>
    <col min="10739" max="10739" width="4.88671875" style="1" customWidth="1"/>
    <col min="10740" max="10740" width="0" style="1" hidden="1" customWidth="1"/>
    <col min="10741" max="10741" width="24.6640625" style="1" customWidth="1"/>
    <col min="10742" max="10742" width="12.33203125" style="1" customWidth="1"/>
    <col min="10743" max="10743" width="0" style="1" hidden="1" customWidth="1"/>
    <col min="10744" max="10744" width="3.44140625" style="1" customWidth="1"/>
    <col min="10745" max="10745" width="0" style="1" hidden="1" customWidth="1"/>
    <col min="10746" max="10746" width="17.6640625" style="1" customWidth="1"/>
    <col min="10747" max="10747" width="3.44140625" style="1" customWidth="1"/>
    <col min="10748" max="10748" width="0" style="1" hidden="1" customWidth="1"/>
    <col min="10749" max="10749" width="23.6640625" style="1" customWidth="1"/>
    <col min="10750" max="10750" width="10" style="1" customWidth="1"/>
    <col min="10751" max="10751" width="0" style="1" hidden="1" customWidth="1"/>
    <col min="10752" max="10753" width="14.6640625" style="1" customWidth="1"/>
    <col min="10754" max="10754" width="12.88671875" style="1" customWidth="1"/>
    <col min="10755" max="10755" width="3.33203125" style="1" customWidth="1"/>
    <col min="10756" max="10756" width="30.33203125" style="1" customWidth="1"/>
    <col min="10757" max="10757" width="5" style="1" customWidth="1"/>
    <col min="10758" max="10758" width="0" style="1" hidden="1" customWidth="1"/>
    <col min="10759" max="10759" width="14.33203125" style="1" customWidth="1"/>
    <col min="10760" max="10760" width="5.6640625" style="1" customWidth="1"/>
    <col min="10761" max="10761" width="0" style="1" hidden="1" customWidth="1"/>
    <col min="10762" max="10762" width="17.33203125" style="1" customWidth="1"/>
    <col min="10763" max="10763" width="12.6640625" style="1" customWidth="1"/>
    <col min="10764" max="10764" width="0" style="1" hidden="1" customWidth="1"/>
    <col min="10765" max="10765" width="5.33203125" style="1" customWidth="1"/>
    <col min="10766" max="10766" width="0" style="1" hidden="1" customWidth="1"/>
    <col min="10767" max="10767" width="17" style="1" customWidth="1"/>
    <col min="10768" max="10768" width="6.33203125" style="1" customWidth="1"/>
    <col min="10769" max="10769" width="0" style="1" hidden="1" customWidth="1"/>
    <col min="10770" max="10770" width="14.33203125" style="1" customWidth="1"/>
    <col min="10771" max="10771" width="7.5546875" style="1" customWidth="1"/>
    <col min="10772" max="10772" width="0" style="1" hidden="1" customWidth="1"/>
    <col min="10773" max="10774" width="14.33203125" style="1" customWidth="1"/>
    <col min="10775" max="10775" width="20.88671875" style="1" customWidth="1"/>
    <col min="10776" max="10776" width="14.44140625" style="1" customWidth="1"/>
    <col min="10777" max="10777" width="15" style="1" customWidth="1"/>
    <col min="10778" max="10778" width="2.6640625" style="1" customWidth="1"/>
    <col min="10779" max="10779" width="11.6640625" style="1" customWidth="1"/>
    <col min="10780" max="10780" width="11.5546875" style="1" customWidth="1"/>
    <col min="10781" max="10781" width="2.33203125" style="1" customWidth="1"/>
    <col min="10782" max="10782" width="41" style="1" customWidth="1"/>
    <col min="10783" max="10783" width="14.33203125" style="1" customWidth="1"/>
    <col min="10784" max="10785" width="11.5546875" style="1" customWidth="1"/>
    <col min="10786" max="10786" width="21.88671875" style="1" customWidth="1"/>
    <col min="10787" max="10978" width="11.5546875" style="1"/>
    <col min="10979" max="10979" width="21.88671875" style="1" customWidth="1"/>
    <col min="10980" max="10980" width="13.88671875" style="1" customWidth="1"/>
    <col min="10981" max="10981" width="38.6640625" style="1" customWidth="1"/>
    <col min="10982" max="10982" width="3" style="1" bestFit="1" customWidth="1"/>
    <col min="10983" max="10983" width="32.33203125" style="1" customWidth="1"/>
    <col min="10984" max="10984" width="46.33203125" style="1" customWidth="1"/>
    <col min="10985" max="10985" width="19" style="1" customWidth="1"/>
    <col min="10986" max="10986" width="0" style="1" hidden="1" customWidth="1"/>
    <col min="10987" max="10987" width="17.6640625" style="1" customWidth="1"/>
    <col min="10988" max="10988" width="0" style="1" hidden="1" customWidth="1"/>
    <col min="10989" max="10989" width="22.33203125" style="1" customWidth="1"/>
    <col min="10990" max="10990" width="5.33203125" style="1" customWidth="1"/>
    <col min="10991" max="10991" width="36.33203125" style="1" customWidth="1"/>
    <col min="10992" max="10992" width="5.6640625" style="1" customWidth="1"/>
    <col min="10993" max="10993" width="0" style="1" hidden="1" customWidth="1"/>
    <col min="10994" max="10994" width="20.6640625" style="1" customWidth="1"/>
    <col min="10995" max="10995" width="4.88671875" style="1" customWidth="1"/>
    <col min="10996" max="10996" width="0" style="1" hidden="1" customWidth="1"/>
    <col min="10997" max="10997" width="24.6640625" style="1" customWidth="1"/>
    <col min="10998" max="10998" width="12.33203125" style="1" customWidth="1"/>
    <col min="10999" max="10999" width="0" style="1" hidden="1" customWidth="1"/>
    <col min="11000" max="11000" width="3.44140625" style="1" customWidth="1"/>
    <col min="11001" max="11001" width="0" style="1" hidden="1" customWidth="1"/>
    <col min="11002" max="11002" width="17.6640625" style="1" customWidth="1"/>
    <col min="11003" max="11003" width="3.44140625" style="1" customWidth="1"/>
    <col min="11004" max="11004" width="0" style="1" hidden="1" customWidth="1"/>
    <col min="11005" max="11005" width="23.6640625" style="1" customWidth="1"/>
    <col min="11006" max="11006" width="10" style="1" customWidth="1"/>
    <col min="11007" max="11007" width="0" style="1" hidden="1" customWidth="1"/>
    <col min="11008" max="11009" width="14.6640625" style="1" customWidth="1"/>
    <col min="11010" max="11010" width="12.88671875" style="1" customWidth="1"/>
    <col min="11011" max="11011" width="3.33203125" style="1" customWidth="1"/>
    <col min="11012" max="11012" width="30.33203125" style="1" customWidth="1"/>
    <col min="11013" max="11013" width="5" style="1" customWidth="1"/>
    <col min="11014" max="11014" width="0" style="1" hidden="1" customWidth="1"/>
    <col min="11015" max="11015" width="14.33203125" style="1" customWidth="1"/>
    <col min="11016" max="11016" width="5.6640625" style="1" customWidth="1"/>
    <col min="11017" max="11017" width="0" style="1" hidden="1" customWidth="1"/>
    <col min="11018" max="11018" width="17.33203125" style="1" customWidth="1"/>
    <col min="11019" max="11019" width="12.6640625" style="1" customWidth="1"/>
    <col min="11020" max="11020" width="0" style="1" hidden="1" customWidth="1"/>
    <col min="11021" max="11021" width="5.33203125" style="1" customWidth="1"/>
    <col min="11022" max="11022" width="0" style="1" hidden="1" customWidth="1"/>
    <col min="11023" max="11023" width="17" style="1" customWidth="1"/>
    <col min="11024" max="11024" width="6.33203125" style="1" customWidth="1"/>
    <col min="11025" max="11025" width="0" style="1" hidden="1" customWidth="1"/>
    <col min="11026" max="11026" width="14.33203125" style="1" customWidth="1"/>
    <col min="11027" max="11027" width="7.5546875" style="1" customWidth="1"/>
    <col min="11028" max="11028" width="0" style="1" hidden="1" customWidth="1"/>
    <col min="11029" max="11030" width="14.33203125" style="1" customWidth="1"/>
    <col min="11031" max="11031" width="20.88671875" style="1" customWidth="1"/>
    <col min="11032" max="11032" width="14.44140625" style="1" customWidth="1"/>
    <col min="11033" max="11033" width="15" style="1" customWidth="1"/>
    <col min="11034" max="11034" width="2.6640625" style="1" customWidth="1"/>
    <col min="11035" max="11035" width="11.6640625" style="1" customWidth="1"/>
    <col min="11036" max="11036" width="11.5546875" style="1" customWidth="1"/>
    <col min="11037" max="11037" width="2.33203125" style="1" customWidth="1"/>
    <col min="11038" max="11038" width="41" style="1" customWidth="1"/>
    <col min="11039" max="11039" width="14.33203125" style="1" customWidth="1"/>
    <col min="11040" max="11041" width="11.5546875" style="1" customWidth="1"/>
    <col min="11042" max="11042" width="21.88671875" style="1" customWidth="1"/>
    <col min="11043" max="11234" width="11.5546875" style="1"/>
    <col min="11235" max="11235" width="21.88671875" style="1" customWidth="1"/>
    <col min="11236" max="11236" width="13.88671875" style="1" customWidth="1"/>
    <col min="11237" max="11237" width="38.6640625" style="1" customWidth="1"/>
    <col min="11238" max="11238" width="3" style="1" bestFit="1" customWidth="1"/>
    <col min="11239" max="11239" width="32.33203125" style="1" customWidth="1"/>
    <col min="11240" max="11240" width="46.33203125" style="1" customWidth="1"/>
    <col min="11241" max="11241" width="19" style="1" customWidth="1"/>
    <col min="11242" max="11242" width="0" style="1" hidden="1" customWidth="1"/>
    <col min="11243" max="11243" width="17.6640625" style="1" customWidth="1"/>
    <col min="11244" max="11244" width="0" style="1" hidden="1" customWidth="1"/>
    <col min="11245" max="11245" width="22.33203125" style="1" customWidth="1"/>
    <col min="11246" max="11246" width="5.33203125" style="1" customWidth="1"/>
    <col min="11247" max="11247" width="36.33203125" style="1" customWidth="1"/>
    <col min="11248" max="11248" width="5.6640625" style="1" customWidth="1"/>
    <col min="11249" max="11249" width="0" style="1" hidden="1" customWidth="1"/>
    <col min="11250" max="11250" width="20.6640625" style="1" customWidth="1"/>
    <col min="11251" max="11251" width="4.88671875" style="1" customWidth="1"/>
    <col min="11252" max="11252" width="0" style="1" hidden="1" customWidth="1"/>
    <col min="11253" max="11253" width="24.6640625" style="1" customWidth="1"/>
    <col min="11254" max="11254" width="12.33203125" style="1" customWidth="1"/>
    <col min="11255" max="11255" width="0" style="1" hidden="1" customWidth="1"/>
    <col min="11256" max="11256" width="3.44140625" style="1" customWidth="1"/>
    <col min="11257" max="11257" width="0" style="1" hidden="1" customWidth="1"/>
    <col min="11258" max="11258" width="17.6640625" style="1" customWidth="1"/>
    <col min="11259" max="11259" width="3.44140625" style="1" customWidth="1"/>
    <col min="11260" max="11260" width="0" style="1" hidden="1" customWidth="1"/>
    <col min="11261" max="11261" width="23.6640625" style="1" customWidth="1"/>
    <col min="11262" max="11262" width="10" style="1" customWidth="1"/>
    <col min="11263" max="11263" width="0" style="1" hidden="1" customWidth="1"/>
    <col min="11264" max="11265" width="14.6640625" style="1" customWidth="1"/>
    <col min="11266" max="11266" width="12.88671875" style="1" customWidth="1"/>
    <col min="11267" max="11267" width="3.33203125" style="1" customWidth="1"/>
    <col min="11268" max="11268" width="30.33203125" style="1" customWidth="1"/>
    <col min="11269" max="11269" width="5" style="1" customWidth="1"/>
    <col min="11270" max="11270" width="0" style="1" hidden="1" customWidth="1"/>
    <col min="11271" max="11271" width="14.33203125" style="1" customWidth="1"/>
    <col min="11272" max="11272" width="5.6640625" style="1" customWidth="1"/>
    <col min="11273" max="11273" width="0" style="1" hidden="1" customWidth="1"/>
    <col min="11274" max="11274" width="17.33203125" style="1" customWidth="1"/>
    <col min="11275" max="11275" width="12.6640625" style="1" customWidth="1"/>
    <col min="11276" max="11276" width="0" style="1" hidden="1" customWidth="1"/>
    <col min="11277" max="11277" width="5.33203125" style="1" customWidth="1"/>
    <col min="11278" max="11278" width="0" style="1" hidden="1" customWidth="1"/>
    <col min="11279" max="11279" width="17" style="1" customWidth="1"/>
    <col min="11280" max="11280" width="6.33203125" style="1" customWidth="1"/>
    <col min="11281" max="11281" width="0" style="1" hidden="1" customWidth="1"/>
    <col min="11282" max="11282" width="14.33203125" style="1" customWidth="1"/>
    <col min="11283" max="11283" width="7.5546875" style="1" customWidth="1"/>
    <col min="11284" max="11284" width="0" style="1" hidden="1" customWidth="1"/>
    <col min="11285" max="11286" width="14.33203125" style="1" customWidth="1"/>
    <col min="11287" max="11287" width="20.88671875" style="1" customWidth="1"/>
    <col min="11288" max="11288" width="14.44140625" style="1" customWidth="1"/>
    <col min="11289" max="11289" width="15" style="1" customWidth="1"/>
    <col min="11290" max="11290" width="2.6640625" style="1" customWidth="1"/>
    <col min="11291" max="11291" width="11.6640625" style="1" customWidth="1"/>
    <col min="11292" max="11292" width="11.5546875" style="1" customWidth="1"/>
    <col min="11293" max="11293" width="2.33203125" style="1" customWidth="1"/>
    <col min="11294" max="11294" width="41" style="1" customWidth="1"/>
    <col min="11295" max="11295" width="14.33203125" style="1" customWidth="1"/>
    <col min="11296" max="11297" width="11.5546875" style="1" customWidth="1"/>
    <col min="11298" max="11298" width="21.88671875" style="1" customWidth="1"/>
    <col min="11299" max="11490" width="11.5546875" style="1"/>
    <col min="11491" max="11491" width="21.88671875" style="1" customWidth="1"/>
    <col min="11492" max="11492" width="13.88671875" style="1" customWidth="1"/>
    <col min="11493" max="11493" width="38.6640625" style="1" customWidth="1"/>
    <col min="11494" max="11494" width="3" style="1" bestFit="1" customWidth="1"/>
    <col min="11495" max="11495" width="32.33203125" style="1" customWidth="1"/>
    <col min="11496" max="11496" width="46.33203125" style="1" customWidth="1"/>
    <col min="11497" max="11497" width="19" style="1" customWidth="1"/>
    <col min="11498" max="11498" width="0" style="1" hidden="1" customWidth="1"/>
    <col min="11499" max="11499" width="17.6640625" style="1" customWidth="1"/>
    <col min="11500" max="11500" width="0" style="1" hidden="1" customWidth="1"/>
    <col min="11501" max="11501" width="22.33203125" style="1" customWidth="1"/>
    <col min="11502" max="11502" width="5.33203125" style="1" customWidth="1"/>
    <col min="11503" max="11503" width="36.33203125" style="1" customWidth="1"/>
    <col min="11504" max="11504" width="5.6640625" style="1" customWidth="1"/>
    <col min="11505" max="11505" width="0" style="1" hidden="1" customWidth="1"/>
    <col min="11506" max="11506" width="20.6640625" style="1" customWidth="1"/>
    <col min="11507" max="11507" width="4.88671875" style="1" customWidth="1"/>
    <col min="11508" max="11508" width="0" style="1" hidden="1" customWidth="1"/>
    <col min="11509" max="11509" width="24.6640625" style="1" customWidth="1"/>
    <col min="11510" max="11510" width="12.33203125" style="1" customWidth="1"/>
    <col min="11511" max="11511" width="0" style="1" hidden="1" customWidth="1"/>
    <col min="11512" max="11512" width="3.44140625" style="1" customWidth="1"/>
    <col min="11513" max="11513" width="0" style="1" hidden="1" customWidth="1"/>
    <col min="11514" max="11514" width="17.6640625" style="1" customWidth="1"/>
    <col min="11515" max="11515" width="3.44140625" style="1" customWidth="1"/>
    <col min="11516" max="11516" width="0" style="1" hidden="1" customWidth="1"/>
    <col min="11517" max="11517" width="23.6640625" style="1" customWidth="1"/>
    <col min="11518" max="11518" width="10" style="1" customWidth="1"/>
    <col min="11519" max="11519" width="0" style="1" hidden="1" customWidth="1"/>
    <col min="11520" max="11521" width="14.6640625" style="1" customWidth="1"/>
    <col min="11522" max="11522" width="12.88671875" style="1" customWidth="1"/>
    <col min="11523" max="11523" width="3.33203125" style="1" customWidth="1"/>
    <col min="11524" max="11524" width="30.33203125" style="1" customWidth="1"/>
    <col min="11525" max="11525" width="5" style="1" customWidth="1"/>
    <col min="11526" max="11526" width="0" style="1" hidden="1" customWidth="1"/>
    <col min="11527" max="11527" width="14.33203125" style="1" customWidth="1"/>
    <col min="11528" max="11528" width="5.6640625" style="1" customWidth="1"/>
    <col min="11529" max="11529" width="0" style="1" hidden="1" customWidth="1"/>
    <col min="11530" max="11530" width="17.33203125" style="1" customWidth="1"/>
    <col min="11531" max="11531" width="12.6640625" style="1" customWidth="1"/>
    <col min="11532" max="11532" width="0" style="1" hidden="1" customWidth="1"/>
    <col min="11533" max="11533" width="5.33203125" style="1" customWidth="1"/>
    <col min="11534" max="11534" width="0" style="1" hidden="1" customWidth="1"/>
    <col min="11535" max="11535" width="17" style="1" customWidth="1"/>
    <col min="11536" max="11536" width="6.33203125" style="1" customWidth="1"/>
    <col min="11537" max="11537" width="0" style="1" hidden="1" customWidth="1"/>
    <col min="11538" max="11538" width="14.33203125" style="1" customWidth="1"/>
    <col min="11539" max="11539" width="7.5546875" style="1" customWidth="1"/>
    <col min="11540" max="11540" width="0" style="1" hidden="1" customWidth="1"/>
    <col min="11541" max="11542" width="14.33203125" style="1" customWidth="1"/>
    <col min="11543" max="11543" width="20.88671875" style="1" customWidth="1"/>
    <col min="11544" max="11544" width="14.44140625" style="1" customWidth="1"/>
    <col min="11545" max="11545" width="15" style="1" customWidth="1"/>
    <col min="11546" max="11546" width="2.6640625" style="1" customWidth="1"/>
    <col min="11547" max="11547" width="11.6640625" style="1" customWidth="1"/>
    <col min="11548" max="11548" width="11.5546875" style="1" customWidth="1"/>
    <col min="11549" max="11549" width="2.33203125" style="1" customWidth="1"/>
    <col min="11550" max="11550" width="41" style="1" customWidth="1"/>
    <col min="11551" max="11551" width="14.33203125" style="1" customWidth="1"/>
    <col min="11552" max="11553" width="11.5546875" style="1" customWidth="1"/>
    <col min="11554" max="11554" width="21.88671875" style="1" customWidth="1"/>
    <col min="11555" max="11746" width="11.5546875" style="1"/>
    <col min="11747" max="11747" width="21.88671875" style="1" customWidth="1"/>
    <col min="11748" max="11748" width="13.88671875" style="1" customWidth="1"/>
    <col min="11749" max="11749" width="38.6640625" style="1" customWidth="1"/>
    <col min="11750" max="11750" width="3" style="1" bestFit="1" customWidth="1"/>
    <col min="11751" max="11751" width="32.33203125" style="1" customWidth="1"/>
    <col min="11752" max="11752" width="46.33203125" style="1" customWidth="1"/>
    <col min="11753" max="11753" width="19" style="1" customWidth="1"/>
    <col min="11754" max="11754" width="0" style="1" hidden="1" customWidth="1"/>
    <col min="11755" max="11755" width="17.6640625" style="1" customWidth="1"/>
    <col min="11756" max="11756" width="0" style="1" hidden="1" customWidth="1"/>
    <col min="11757" max="11757" width="22.33203125" style="1" customWidth="1"/>
    <col min="11758" max="11758" width="5.33203125" style="1" customWidth="1"/>
    <col min="11759" max="11759" width="36.33203125" style="1" customWidth="1"/>
    <col min="11760" max="11760" width="5.6640625" style="1" customWidth="1"/>
    <col min="11761" max="11761" width="0" style="1" hidden="1" customWidth="1"/>
    <col min="11762" max="11762" width="20.6640625" style="1" customWidth="1"/>
    <col min="11763" max="11763" width="4.88671875" style="1" customWidth="1"/>
    <col min="11764" max="11764" width="0" style="1" hidden="1" customWidth="1"/>
    <col min="11765" max="11765" width="24.6640625" style="1" customWidth="1"/>
    <col min="11766" max="11766" width="12.33203125" style="1" customWidth="1"/>
    <col min="11767" max="11767" width="0" style="1" hidden="1" customWidth="1"/>
    <col min="11768" max="11768" width="3.44140625" style="1" customWidth="1"/>
    <col min="11769" max="11769" width="0" style="1" hidden="1" customWidth="1"/>
    <col min="11770" max="11770" width="17.6640625" style="1" customWidth="1"/>
    <col min="11771" max="11771" width="3.44140625" style="1" customWidth="1"/>
    <col min="11772" max="11772" width="0" style="1" hidden="1" customWidth="1"/>
    <col min="11773" max="11773" width="23.6640625" style="1" customWidth="1"/>
    <col min="11774" max="11774" width="10" style="1" customWidth="1"/>
    <col min="11775" max="11775" width="0" style="1" hidden="1" customWidth="1"/>
    <col min="11776" max="11777" width="14.6640625" style="1" customWidth="1"/>
    <col min="11778" max="11778" width="12.88671875" style="1" customWidth="1"/>
    <col min="11779" max="11779" width="3.33203125" style="1" customWidth="1"/>
    <col min="11780" max="11780" width="30.33203125" style="1" customWidth="1"/>
    <col min="11781" max="11781" width="5" style="1" customWidth="1"/>
    <col min="11782" max="11782" width="0" style="1" hidden="1" customWidth="1"/>
    <col min="11783" max="11783" width="14.33203125" style="1" customWidth="1"/>
    <col min="11784" max="11784" width="5.6640625" style="1" customWidth="1"/>
    <col min="11785" max="11785" width="0" style="1" hidden="1" customWidth="1"/>
    <col min="11786" max="11786" width="17.33203125" style="1" customWidth="1"/>
    <col min="11787" max="11787" width="12.6640625" style="1" customWidth="1"/>
    <col min="11788" max="11788" width="0" style="1" hidden="1" customWidth="1"/>
    <col min="11789" max="11789" width="5.33203125" style="1" customWidth="1"/>
    <col min="11790" max="11790" width="0" style="1" hidden="1" customWidth="1"/>
    <col min="11791" max="11791" width="17" style="1" customWidth="1"/>
    <col min="11792" max="11792" width="6.33203125" style="1" customWidth="1"/>
    <col min="11793" max="11793" width="0" style="1" hidden="1" customWidth="1"/>
    <col min="11794" max="11794" width="14.33203125" style="1" customWidth="1"/>
    <col min="11795" max="11795" width="7.5546875" style="1" customWidth="1"/>
    <col min="11796" max="11796" width="0" style="1" hidden="1" customWidth="1"/>
    <col min="11797" max="11798" width="14.33203125" style="1" customWidth="1"/>
    <col min="11799" max="11799" width="20.88671875" style="1" customWidth="1"/>
    <col min="11800" max="11800" width="14.44140625" style="1" customWidth="1"/>
    <col min="11801" max="11801" width="15" style="1" customWidth="1"/>
    <col min="11802" max="11802" width="2.6640625" style="1" customWidth="1"/>
    <col min="11803" max="11803" width="11.6640625" style="1" customWidth="1"/>
    <col min="11804" max="11804" width="11.5546875" style="1" customWidth="1"/>
    <col min="11805" max="11805" width="2.33203125" style="1" customWidth="1"/>
    <col min="11806" max="11806" width="41" style="1" customWidth="1"/>
    <col min="11807" max="11807" width="14.33203125" style="1" customWidth="1"/>
    <col min="11808" max="11809" width="11.5546875" style="1" customWidth="1"/>
    <col min="11810" max="11810" width="21.88671875" style="1" customWidth="1"/>
    <col min="11811" max="12002" width="11.5546875" style="1"/>
    <col min="12003" max="12003" width="21.88671875" style="1" customWidth="1"/>
    <col min="12004" max="12004" width="13.88671875" style="1" customWidth="1"/>
    <col min="12005" max="12005" width="38.6640625" style="1" customWidth="1"/>
    <col min="12006" max="12006" width="3" style="1" bestFit="1" customWidth="1"/>
    <col min="12007" max="12007" width="32.33203125" style="1" customWidth="1"/>
    <col min="12008" max="12008" width="46.33203125" style="1" customWidth="1"/>
    <col min="12009" max="12009" width="19" style="1" customWidth="1"/>
    <col min="12010" max="12010" width="0" style="1" hidden="1" customWidth="1"/>
    <col min="12011" max="12011" width="17.6640625" style="1" customWidth="1"/>
    <col min="12012" max="12012" width="0" style="1" hidden="1" customWidth="1"/>
    <col min="12013" max="12013" width="22.33203125" style="1" customWidth="1"/>
    <col min="12014" max="12014" width="5.33203125" style="1" customWidth="1"/>
    <col min="12015" max="12015" width="36.33203125" style="1" customWidth="1"/>
    <col min="12016" max="12016" width="5.6640625" style="1" customWidth="1"/>
    <col min="12017" max="12017" width="0" style="1" hidden="1" customWidth="1"/>
    <col min="12018" max="12018" width="20.6640625" style="1" customWidth="1"/>
    <col min="12019" max="12019" width="4.88671875" style="1" customWidth="1"/>
    <col min="12020" max="12020" width="0" style="1" hidden="1" customWidth="1"/>
    <col min="12021" max="12021" width="24.6640625" style="1" customWidth="1"/>
    <col min="12022" max="12022" width="12.33203125" style="1" customWidth="1"/>
    <col min="12023" max="12023" width="0" style="1" hidden="1" customWidth="1"/>
    <col min="12024" max="12024" width="3.44140625" style="1" customWidth="1"/>
    <col min="12025" max="12025" width="0" style="1" hidden="1" customWidth="1"/>
    <col min="12026" max="12026" width="17.6640625" style="1" customWidth="1"/>
    <col min="12027" max="12027" width="3.44140625" style="1" customWidth="1"/>
    <col min="12028" max="12028" width="0" style="1" hidden="1" customWidth="1"/>
    <col min="12029" max="12029" width="23.6640625" style="1" customWidth="1"/>
    <col min="12030" max="12030" width="10" style="1" customWidth="1"/>
    <col min="12031" max="12031" width="0" style="1" hidden="1" customWidth="1"/>
    <col min="12032" max="12033" width="14.6640625" style="1" customWidth="1"/>
    <col min="12034" max="12034" width="12.88671875" style="1" customWidth="1"/>
    <col min="12035" max="12035" width="3.33203125" style="1" customWidth="1"/>
    <col min="12036" max="12036" width="30.33203125" style="1" customWidth="1"/>
    <col min="12037" max="12037" width="5" style="1" customWidth="1"/>
    <col min="12038" max="12038" width="0" style="1" hidden="1" customWidth="1"/>
    <col min="12039" max="12039" width="14.33203125" style="1" customWidth="1"/>
    <col min="12040" max="12040" width="5.6640625" style="1" customWidth="1"/>
    <col min="12041" max="12041" width="0" style="1" hidden="1" customWidth="1"/>
    <col min="12042" max="12042" width="17.33203125" style="1" customWidth="1"/>
    <col min="12043" max="12043" width="12.6640625" style="1" customWidth="1"/>
    <col min="12044" max="12044" width="0" style="1" hidden="1" customWidth="1"/>
    <col min="12045" max="12045" width="5.33203125" style="1" customWidth="1"/>
    <col min="12046" max="12046" width="0" style="1" hidden="1" customWidth="1"/>
    <col min="12047" max="12047" width="17" style="1" customWidth="1"/>
    <col min="12048" max="12048" width="6.33203125" style="1" customWidth="1"/>
    <col min="12049" max="12049" width="0" style="1" hidden="1" customWidth="1"/>
    <col min="12050" max="12050" width="14.33203125" style="1" customWidth="1"/>
    <col min="12051" max="12051" width="7.5546875" style="1" customWidth="1"/>
    <col min="12052" max="12052" width="0" style="1" hidden="1" customWidth="1"/>
    <col min="12053" max="12054" width="14.33203125" style="1" customWidth="1"/>
    <col min="12055" max="12055" width="20.88671875" style="1" customWidth="1"/>
    <col min="12056" max="12056" width="14.44140625" style="1" customWidth="1"/>
    <col min="12057" max="12057" width="15" style="1" customWidth="1"/>
    <col min="12058" max="12058" width="2.6640625" style="1" customWidth="1"/>
    <col min="12059" max="12059" width="11.6640625" style="1" customWidth="1"/>
    <col min="12060" max="12060" width="11.5546875" style="1" customWidth="1"/>
    <col min="12061" max="12061" width="2.33203125" style="1" customWidth="1"/>
    <col min="12062" max="12062" width="41" style="1" customWidth="1"/>
    <col min="12063" max="12063" width="14.33203125" style="1" customWidth="1"/>
    <col min="12064" max="12065" width="11.5546875" style="1" customWidth="1"/>
    <col min="12066" max="12066" width="21.88671875" style="1" customWidth="1"/>
    <col min="12067" max="12258" width="11.5546875" style="1"/>
    <col min="12259" max="12259" width="21.88671875" style="1" customWidth="1"/>
    <col min="12260" max="12260" width="13.88671875" style="1" customWidth="1"/>
    <col min="12261" max="12261" width="38.6640625" style="1" customWidth="1"/>
    <col min="12262" max="12262" width="3" style="1" bestFit="1" customWidth="1"/>
    <col min="12263" max="12263" width="32.33203125" style="1" customWidth="1"/>
    <col min="12264" max="12264" width="46.33203125" style="1" customWidth="1"/>
    <col min="12265" max="12265" width="19" style="1" customWidth="1"/>
    <col min="12266" max="12266" width="0" style="1" hidden="1" customWidth="1"/>
    <col min="12267" max="12267" width="17.6640625" style="1" customWidth="1"/>
    <col min="12268" max="12268" width="0" style="1" hidden="1" customWidth="1"/>
    <col min="12269" max="12269" width="22.33203125" style="1" customWidth="1"/>
    <col min="12270" max="12270" width="5.33203125" style="1" customWidth="1"/>
    <col min="12271" max="12271" width="36.33203125" style="1" customWidth="1"/>
    <col min="12272" max="12272" width="5.6640625" style="1" customWidth="1"/>
    <col min="12273" max="12273" width="0" style="1" hidden="1" customWidth="1"/>
    <col min="12274" max="12274" width="20.6640625" style="1" customWidth="1"/>
    <col min="12275" max="12275" width="4.88671875" style="1" customWidth="1"/>
    <col min="12276" max="12276" width="0" style="1" hidden="1" customWidth="1"/>
    <col min="12277" max="12277" width="24.6640625" style="1" customWidth="1"/>
    <col min="12278" max="12278" width="12.33203125" style="1" customWidth="1"/>
    <col min="12279" max="12279" width="0" style="1" hidden="1" customWidth="1"/>
    <col min="12280" max="12280" width="3.44140625" style="1" customWidth="1"/>
    <col min="12281" max="12281" width="0" style="1" hidden="1" customWidth="1"/>
    <col min="12282" max="12282" width="17.6640625" style="1" customWidth="1"/>
    <col min="12283" max="12283" width="3.44140625" style="1" customWidth="1"/>
    <col min="12284" max="12284" width="0" style="1" hidden="1" customWidth="1"/>
    <col min="12285" max="12285" width="23.6640625" style="1" customWidth="1"/>
    <col min="12286" max="12286" width="10" style="1" customWidth="1"/>
    <col min="12287" max="12287" width="0" style="1" hidden="1" customWidth="1"/>
    <col min="12288" max="12289" width="14.6640625" style="1" customWidth="1"/>
    <col min="12290" max="12290" width="12.88671875" style="1" customWidth="1"/>
    <col min="12291" max="12291" width="3.33203125" style="1" customWidth="1"/>
    <col min="12292" max="12292" width="30.33203125" style="1" customWidth="1"/>
    <col min="12293" max="12293" width="5" style="1" customWidth="1"/>
    <col min="12294" max="12294" width="0" style="1" hidden="1" customWidth="1"/>
    <col min="12295" max="12295" width="14.33203125" style="1" customWidth="1"/>
    <col min="12296" max="12296" width="5.6640625" style="1" customWidth="1"/>
    <col min="12297" max="12297" width="0" style="1" hidden="1" customWidth="1"/>
    <col min="12298" max="12298" width="17.33203125" style="1" customWidth="1"/>
    <col min="12299" max="12299" width="12.6640625" style="1" customWidth="1"/>
    <col min="12300" max="12300" width="0" style="1" hidden="1" customWidth="1"/>
    <col min="12301" max="12301" width="5.33203125" style="1" customWidth="1"/>
    <col min="12302" max="12302" width="0" style="1" hidden="1" customWidth="1"/>
    <col min="12303" max="12303" width="17" style="1" customWidth="1"/>
    <col min="12304" max="12304" width="6.33203125" style="1" customWidth="1"/>
    <col min="12305" max="12305" width="0" style="1" hidden="1" customWidth="1"/>
    <col min="12306" max="12306" width="14.33203125" style="1" customWidth="1"/>
    <col min="12307" max="12307" width="7.5546875" style="1" customWidth="1"/>
    <col min="12308" max="12308" width="0" style="1" hidden="1" customWidth="1"/>
    <col min="12309" max="12310" width="14.33203125" style="1" customWidth="1"/>
    <col min="12311" max="12311" width="20.88671875" style="1" customWidth="1"/>
    <col min="12312" max="12312" width="14.44140625" style="1" customWidth="1"/>
    <col min="12313" max="12313" width="15" style="1" customWidth="1"/>
    <col min="12314" max="12314" width="2.6640625" style="1" customWidth="1"/>
    <col min="12315" max="12315" width="11.6640625" style="1" customWidth="1"/>
    <col min="12316" max="12316" width="11.5546875" style="1" customWidth="1"/>
    <col min="12317" max="12317" width="2.33203125" style="1" customWidth="1"/>
    <col min="12318" max="12318" width="41" style="1" customWidth="1"/>
    <col min="12319" max="12319" width="14.33203125" style="1" customWidth="1"/>
    <col min="12320" max="12321" width="11.5546875" style="1" customWidth="1"/>
    <col min="12322" max="12322" width="21.88671875" style="1" customWidth="1"/>
    <col min="12323" max="12514" width="11.5546875" style="1"/>
    <col min="12515" max="12515" width="21.88671875" style="1" customWidth="1"/>
    <col min="12516" max="12516" width="13.88671875" style="1" customWidth="1"/>
    <col min="12517" max="12517" width="38.6640625" style="1" customWidth="1"/>
    <col min="12518" max="12518" width="3" style="1" bestFit="1" customWidth="1"/>
    <col min="12519" max="12519" width="32.33203125" style="1" customWidth="1"/>
    <col min="12520" max="12520" width="46.33203125" style="1" customWidth="1"/>
    <col min="12521" max="12521" width="19" style="1" customWidth="1"/>
    <col min="12522" max="12522" width="0" style="1" hidden="1" customWidth="1"/>
    <col min="12523" max="12523" width="17.6640625" style="1" customWidth="1"/>
    <col min="12524" max="12524" width="0" style="1" hidden="1" customWidth="1"/>
    <col min="12525" max="12525" width="22.33203125" style="1" customWidth="1"/>
    <col min="12526" max="12526" width="5.33203125" style="1" customWidth="1"/>
    <col min="12527" max="12527" width="36.33203125" style="1" customWidth="1"/>
    <col min="12528" max="12528" width="5.6640625" style="1" customWidth="1"/>
    <col min="12529" max="12529" width="0" style="1" hidden="1" customWidth="1"/>
    <col min="12530" max="12530" width="20.6640625" style="1" customWidth="1"/>
    <col min="12531" max="12531" width="4.88671875" style="1" customWidth="1"/>
    <col min="12532" max="12532" width="0" style="1" hidden="1" customWidth="1"/>
    <col min="12533" max="12533" width="24.6640625" style="1" customWidth="1"/>
    <col min="12534" max="12534" width="12.33203125" style="1" customWidth="1"/>
    <col min="12535" max="12535" width="0" style="1" hidden="1" customWidth="1"/>
    <col min="12536" max="12536" width="3.44140625" style="1" customWidth="1"/>
    <col min="12537" max="12537" width="0" style="1" hidden="1" customWidth="1"/>
    <col min="12538" max="12538" width="17.6640625" style="1" customWidth="1"/>
    <col min="12539" max="12539" width="3.44140625" style="1" customWidth="1"/>
    <col min="12540" max="12540" width="0" style="1" hidden="1" customWidth="1"/>
    <col min="12541" max="12541" width="23.6640625" style="1" customWidth="1"/>
    <col min="12542" max="12542" width="10" style="1" customWidth="1"/>
    <col min="12543" max="12543" width="0" style="1" hidden="1" customWidth="1"/>
    <col min="12544" max="12545" width="14.6640625" style="1" customWidth="1"/>
    <col min="12546" max="12546" width="12.88671875" style="1" customWidth="1"/>
    <col min="12547" max="12547" width="3.33203125" style="1" customWidth="1"/>
    <col min="12548" max="12548" width="30.33203125" style="1" customWidth="1"/>
    <col min="12549" max="12549" width="5" style="1" customWidth="1"/>
    <col min="12550" max="12550" width="0" style="1" hidden="1" customWidth="1"/>
    <col min="12551" max="12551" width="14.33203125" style="1" customWidth="1"/>
    <col min="12552" max="12552" width="5.6640625" style="1" customWidth="1"/>
    <col min="12553" max="12553" width="0" style="1" hidden="1" customWidth="1"/>
    <col min="12554" max="12554" width="17.33203125" style="1" customWidth="1"/>
    <col min="12555" max="12555" width="12.6640625" style="1" customWidth="1"/>
    <col min="12556" max="12556" width="0" style="1" hidden="1" customWidth="1"/>
    <col min="12557" max="12557" width="5.33203125" style="1" customWidth="1"/>
    <col min="12558" max="12558" width="0" style="1" hidden="1" customWidth="1"/>
    <col min="12559" max="12559" width="17" style="1" customWidth="1"/>
    <col min="12560" max="12560" width="6.33203125" style="1" customWidth="1"/>
    <col min="12561" max="12561" width="0" style="1" hidden="1" customWidth="1"/>
    <col min="12562" max="12562" width="14.33203125" style="1" customWidth="1"/>
    <col min="12563" max="12563" width="7.5546875" style="1" customWidth="1"/>
    <col min="12564" max="12564" width="0" style="1" hidden="1" customWidth="1"/>
    <col min="12565" max="12566" width="14.33203125" style="1" customWidth="1"/>
    <col min="12567" max="12567" width="20.88671875" style="1" customWidth="1"/>
    <col min="12568" max="12568" width="14.44140625" style="1" customWidth="1"/>
    <col min="12569" max="12569" width="15" style="1" customWidth="1"/>
    <col min="12570" max="12570" width="2.6640625" style="1" customWidth="1"/>
    <col min="12571" max="12571" width="11.6640625" style="1" customWidth="1"/>
    <col min="12572" max="12572" width="11.5546875" style="1" customWidth="1"/>
    <col min="12573" max="12573" width="2.33203125" style="1" customWidth="1"/>
    <col min="12574" max="12574" width="41" style="1" customWidth="1"/>
    <col min="12575" max="12575" width="14.33203125" style="1" customWidth="1"/>
    <col min="12576" max="12577" width="11.5546875" style="1" customWidth="1"/>
    <col min="12578" max="12578" width="21.88671875" style="1" customWidth="1"/>
    <col min="12579" max="12770" width="11.5546875" style="1"/>
    <col min="12771" max="12771" width="21.88671875" style="1" customWidth="1"/>
    <col min="12772" max="12772" width="13.88671875" style="1" customWidth="1"/>
    <col min="12773" max="12773" width="38.6640625" style="1" customWidth="1"/>
    <col min="12774" max="12774" width="3" style="1" bestFit="1" customWidth="1"/>
    <col min="12775" max="12775" width="32.33203125" style="1" customWidth="1"/>
    <col min="12776" max="12776" width="46.33203125" style="1" customWidth="1"/>
    <col min="12777" max="12777" width="19" style="1" customWidth="1"/>
    <col min="12778" max="12778" width="0" style="1" hidden="1" customWidth="1"/>
    <col min="12779" max="12779" width="17.6640625" style="1" customWidth="1"/>
    <col min="12780" max="12780" width="0" style="1" hidden="1" customWidth="1"/>
    <col min="12781" max="12781" width="22.33203125" style="1" customWidth="1"/>
    <col min="12782" max="12782" width="5.33203125" style="1" customWidth="1"/>
    <col min="12783" max="12783" width="36.33203125" style="1" customWidth="1"/>
    <col min="12784" max="12784" width="5.6640625" style="1" customWidth="1"/>
    <col min="12785" max="12785" width="0" style="1" hidden="1" customWidth="1"/>
    <col min="12786" max="12786" width="20.6640625" style="1" customWidth="1"/>
    <col min="12787" max="12787" width="4.88671875" style="1" customWidth="1"/>
    <col min="12788" max="12788" width="0" style="1" hidden="1" customWidth="1"/>
    <col min="12789" max="12789" width="24.6640625" style="1" customWidth="1"/>
    <col min="12790" max="12790" width="12.33203125" style="1" customWidth="1"/>
    <col min="12791" max="12791" width="0" style="1" hidden="1" customWidth="1"/>
    <col min="12792" max="12792" width="3.44140625" style="1" customWidth="1"/>
    <col min="12793" max="12793" width="0" style="1" hidden="1" customWidth="1"/>
    <col min="12794" max="12794" width="17.6640625" style="1" customWidth="1"/>
    <col min="12795" max="12795" width="3.44140625" style="1" customWidth="1"/>
    <col min="12796" max="12796" width="0" style="1" hidden="1" customWidth="1"/>
    <col min="12797" max="12797" width="23.6640625" style="1" customWidth="1"/>
    <col min="12798" max="12798" width="10" style="1" customWidth="1"/>
    <col min="12799" max="12799" width="0" style="1" hidden="1" customWidth="1"/>
    <col min="12800" max="12801" width="14.6640625" style="1" customWidth="1"/>
    <col min="12802" max="12802" width="12.88671875" style="1" customWidth="1"/>
    <col min="12803" max="12803" width="3.33203125" style="1" customWidth="1"/>
    <col min="12804" max="12804" width="30.33203125" style="1" customWidth="1"/>
    <col min="12805" max="12805" width="5" style="1" customWidth="1"/>
    <col min="12806" max="12806" width="0" style="1" hidden="1" customWidth="1"/>
    <col min="12807" max="12807" width="14.33203125" style="1" customWidth="1"/>
    <col min="12808" max="12808" width="5.6640625" style="1" customWidth="1"/>
    <col min="12809" max="12809" width="0" style="1" hidden="1" customWidth="1"/>
    <col min="12810" max="12810" width="17.33203125" style="1" customWidth="1"/>
    <col min="12811" max="12811" width="12.6640625" style="1" customWidth="1"/>
    <col min="12812" max="12812" width="0" style="1" hidden="1" customWidth="1"/>
    <col min="12813" max="12813" width="5.33203125" style="1" customWidth="1"/>
    <col min="12814" max="12814" width="0" style="1" hidden="1" customWidth="1"/>
    <col min="12815" max="12815" width="17" style="1" customWidth="1"/>
    <col min="12816" max="12816" width="6.33203125" style="1" customWidth="1"/>
    <col min="12817" max="12817" width="0" style="1" hidden="1" customWidth="1"/>
    <col min="12818" max="12818" width="14.33203125" style="1" customWidth="1"/>
    <col min="12819" max="12819" width="7.5546875" style="1" customWidth="1"/>
    <col min="12820" max="12820" width="0" style="1" hidden="1" customWidth="1"/>
    <col min="12821" max="12822" width="14.33203125" style="1" customWidth="1"/>
    <col min="12823" max="12823" width="20.88671875" style="1" customWidth="1"/>
    <col min="12824" max="12824" width="14.44140625" style="1" customWidth="1"/>
    <col min="12825" max="12825" width="15" style="1" customWidth="1"/>
    <col min="12826" max="12826" width="2.6640625" style="1" customWidth="1"/>
    <col min="12827" max="12827" width="11.6640625" style="1" customWidth="1"/>
    <col min="12828" max="12828" width="11.5546875" style="1" customWidth="1"/>
    <col min="12829" max="12829" width="2.33203125" style="1" customWidth="1"/>
    <col min="12830" max="12830" width="41" style="1" customWidth="1"/>
    <col min="12831" max="12831" width="14.33203125" style="1" customWidth="1"/>
    <col min="12832" max="12833" width="11.5546875" style="1" customWidth="1"/>
    <col min="12834" max="12834" width="21.88671875" style="1" customWidth="1"/>
    <col min="12835" max="13026" width="11.5546875" style="1"/>
    <col min="13027" max="13027" width="21.88671875" style="1" customWidth="1"/>
    <col min="13028" max="13028" width="13.88671875" style="1" customWidth="1"/>
    <col min="13029" max="13029" width="38.6640625" style="1" customWidth="1"/>
    <col min="13030" max="13030" width="3" style="1" bestFit="1" customWidth="1"/>
    <col min="13031" max="13031" width="32.33203125" style="1" customWidth="1"/>
    <col min="13032" max="13032" width="46.33203125" style="1" customWidth="1"/>
    <col min="13033" max="13033" width="19" style="1" customWidth="1"/>
    <col min="13034" max="13034" width="0" style="1" hidden="1" customWidth="1"/>
    <col min="13035" max="13035" width="17.6640625" style="1" customWidth="1"/>
    <col min="13036" max="13036" width="0" style="1" hidden="1" customWidth="1"/>
    <col min="13037" max="13037" width="22.33203125" style="1" customWidth="1"/>
    <col min="13038" max="13038" width="5.33203125" style="1" customWidth="1"/>
    <col min="13039" max="13039" width="36.33203125" style="1" customWidth="1"/>
    <col min="13040" max="13040" width="5.6640625" style="1" customWidth="1"/>
    <col min="13041" max="13041" width="0" style="1" hidden="1" customWidth="1"/>
    <col min="13042" max="13042" width="20.6640625" style="1" customWidth="1"/>
    <col min="13043" max="13043" width="4.88671875" style="1" customWidth="1"/>
    <col min="13044" max="13044" width="0" style="1" hidden="1" customWidth="1"/>
    <col min="13045" max="13045" width="24.6640625" style="1" customWidth="1"/>
    <col min="13046" max="13046" width="12.33203125" style="1" customWidth="1"/>
    <col min="13047" max="13047" width="0" style="1" hidden="1" customWidth="1"/>
    <col min="13048" max="13048" width="3.44140625" style="1" customWidth="1"/>
    <col min="13049" max="13049" width="0" style="1" hidden="1" customWidth="1"/>
    <col min="13050" max="13050" width="17.6640625" style="1" customWidth="1"/>
    <col min="13051" max="13051" width="3.44140625" style="1" customWidth="1"/>
    <col min="13052" max="13052" width="0" style="1" hidden="1" customWidth="1"/>
    <col min="13053" max="13053" width="23.6640625" style="1" customWidth="1"/>
    <col min="13054" max="13054" width="10" style="1" customWidth="1"/>
    <col min="13055" max="13055" width="0" style="1" hidden="1" customWidth="1"/>
    <col min="13056" max="13057" width="14.6640625" style="1" customWidth="1"/>
    <col min="13058" max="13058" width="12.88671875" style="1" customWidth="1"/>
    <col min="13059" max="13059" width="3.33203125" style="1" customWidth="1"/>
    <col min="13060" max="13060" width="30.33203125" style="1" customWidth="1"/>
    <col min="13061" max="13061" width="5" style="1" customWidth="1"/>
    <col min="13062" max="13062" width="0" style="1" hidden="1" customWidth="1"/>
    <col min="13063" max="13063" width="14.33203125" style="1" customWidth="1"/>
    <col min="13064" max="13064" width="5.6640625" style="1" customWidth="1"/>
    <col min="13065" max="13065" width="0" style="1" hidden="1" customWidth="1"/>
    <col min="13066" max="13066" width="17.33203125" style="1" customWidth="1"/>
    <col min="13067" max="13067" width="12.6640625" style="1" customWidth="1"/>
    <col min="13068" max="13068" width="0" style="1" hidden="1" customWidth="1"/>
    <col min="13069" max="13069" width="5.33203125" style="1" customWidth="1"/>
    <col min="13070" max="13070" width="0" style="1" hidden="1" customWidth="1"/>
    <col min="13071" max="13071" width="17" style="1" customWidth="1"/>
    <col min="13072" max="13072" width="6.33203125" style="1" customWidth="1"/>
    <col min="13073" max="13073" width="0" style="1" hidden="1" customWidth="1"/>
    <col min="13074" max="13074" width="14.33203125" style="1" customWidth="1"/>
    <col min="13075" max="13075" width="7.5546875" style="1" customWidth="1"/>
    <col min="13076" max="13076" width="0" style="1" hidden="1" customWidth="1"/>
    <col min="13077" max="13078" width="14.33203125" style="1" customWidth="1"/>
    <col min="13079" max="13079" width="20.88671875" style="1" customWidth="1"/>
    <col min="13080" max="13080" width="14.44140625" style="1" customWidth="1"/>
    <col min="13081" max="13081" width="15" style="1" customWidth="1"/>
    <col min="13082" max="13082" width="2.6640625" style="1" customWidth="1"/>
    <col min="13083" max="13083" width="11.6640625" style="1" customWidth="1"/>
    <col min="13084" max="13084" width="11.5546875" style="1" customWidth="1"/>
    <col min="13085" max="13085" width="2.33203125" style="1" customWidth="1"/>
    <col min="13086" max="13086" width="41" style="1" customWidth="1"/>
    <col min="13087" max="13087" width="14.33203125" style="1" customWidth="1"/>
    <col min="13088" max="13089" width="11.5546875" style="1" customWidth="1"/>
    <col min="13090" max="13090" width="21.88671875" style="1" customWidth="1"/>
    <col min="13091" max="13282" width="11.5546875" style="1"/>
    <col min="13283" max="13283" width="21.88671875" style="1" customWidth="1"/>
    <col min="13284" max="13284" width="13.88671875" style="1" customWidth="1"/>
    <col min="13285" max="13285" width="38.6640625" style="1" customWidth="1"/>
    <col min="13286" max="13286" width="3" style="1" bestFit="1" customWidth="1"/>
    <col min="13287" max="13287" width="32.33203125" style="1" customWidth="1"/>
    <col min="13288" max="13288" width="46.33203125" style="1" customWidth="1"/>
    <col min="13289" max="13289" width="19" style="1" customWidth="1"/>
    <col min="13290" max="13290" width="0" style="1" hidden="1" customWidth="1"/>
    <col min="13291" max="13291" width="17.6640625" style="1" customWidth="1"/>
    <col min="13292" max="13292" width="0" style="1" hidden="1" customWidth="1"/>
    <col min="13293" max="13293" width="22.33203125" style="1" customWidth="1"/>
    <col min="13294" max="13294" width="5.33203125" style="1" customWidth="1"/>
    <col min="13295" max="13295" width="36.33203125" style="1" customWidth="1"/>
    <col min="13296" max="13296" width="5.6640625" style="1" customWidth="1"/>
    <col min="13297" max="13297" width="0" style="1" hidden="1" customWidth="1"/>
    <col min="13298" max="13298" width="20.6640625" style="1" customWidth="1"/>
    <col min="13299" max="13299" width="4.88671875" style="1" customWidth="1"/>
    <col min="13300" max="13300" width="0" style="1" hidden="1" customWidth="1"/>
    <col min="13301" max="13301" width="24.6640625" style="1" customWidth="1"/>
    <col min="13302" max="13302" width="12.33203125" style="1" customWidth="1"/>
    <col min="13303" max="13303" width="0" style="1" hidden="1" customWidth="1"/>
    <col min="13304" max="13304" width="3.44140625" style="1" customWidth="1"/>
    <col min="13305" max="13305" width="0" style="1" hidden="1" customWidth="1"/>
    <col min="13306" max="13306" width="17.6640625" style="1" customWidth="1"/>
    <col min="13307" max="13307" width="3.44140625" style="1" customWidth="1"/>
    <col min="13308" max="13308" width="0" style="1" hidden="1" customWidth="1"/>
    <col min="13309" max="13309" width="23.6640625" style="1" customWidth="1"/>
    <col min="13310" max="13310" width="10" style="1" customWidth="1"/>
    <col min="13311" max="13311" width="0" style="1" hidden="1" customWidth="1"/>
    <col min="13312" max="13313" width="14.6640625" style="1" customWidth="1"/>
    <col min="13314" max="13314" width="12.88671875" style="1" customWidth="1"/>
    <col min="13315" max="13315" width="3.33203125" style="1" customWidth="1"/>
    <col min="13316" max="13316" width="30.33203125" style="1" customWidth="1"/>
    <col min="13317" max="13317" width="5" style="1" customWidth="1"/>
    <col min="13318" max="13318" width="0" style="1" hidden="1" customWidth="1"/>
    <col min="13319" max="13319" width="14.33203125" style="1" customWidth="1"/>
    <col min="13320" max="13320" width="5.6640625" style="1" customWidth="1"/>
    <col min="13321" max="13321" width="0" style="1" hidden="1" customWidth="1"/>
    <col min="13322" max="13322" width="17.33203125" style="1" customWidth="1"/>
    <col min="13323" max="13323" width="12.6640625" style="1" customWidth="1"/>
    <col min="13324" max="13324" width="0" style="1" hidden="1" customWidth="1"/>
    <col min="13325" max="13325" width="5.33203125" style="1" customWidth="1"/>
    <col min="13326" max="13326" width="0" style="1" hidden="1" customWidth="1"/>
    <col min="13327" max="13327" width="17" style="1" customWidth="1"/>
    <col min="13328" max="13328" width="6.33203125" style="1" customWidth="1"/>
    <col min="13329" max="13329" width="0" style="1" hidden="1" customWidth="1"/>
    <col min="13330" max="13330" width="14.33203125" style="1" customWidth="1"/>
    <col min="13331" max="13331" width="7.5546875" style="1" customWidth="1"/>
    <col min="13332" max="13332" width="0" style="1" hidden="1" customWidth="1"/>
    <col min="13333" max="13334" width="14.33203125" style="1" customWidth="1"/>
    <col min="13335" max="13335" width="20.88671875" style="1" customWidth="1"/>
    <col min="13336" max="13336" width="14.44140625" style="1" customWidth="1"/>
    <col min="13337" max="13337" width="15" style="1" customWidth="1"/>
    <col min="13338" max="13338" width="2.6640625" style="1" customWidth="1"/>
    <col min="13339" max="13339" width="11.6640625" style="1" customWidth="1"/>
    <col min="13340" max="13340" width="11.5546875" style="1" customWidth="1"/>
    <col min="13341" max="13341" width="2.33203125" style="1" customWidth="1"/>
    <col min="13342" max="13342" width="41" style="1" customWidth="1"/>
    <col min="13343" max="13343" width="14.33203125" style="1" customWidth="1"/>
    <col min="13344" max="13345" width="11.5546875" style="1" customWidth="1"/>
    <col min="13346" max="13346" width="21.88671875" style="1" customWidth="1"/>
    <col min="13347" max="13538" width="11.5546875" style="1"/>
    <col min="13539" max="13539" width="21.88671875" style="1" customWidth="1"/>
    <col min="13540" max="13540" width="13.88671875" style="1" customWidth="1"/>
    <col min="13541" max="13541" width="38.6640625" style="1" customWidth="1"/>
    <col min="13542" max="13542" width="3" style="1" bestFit="1" customWidth="1"/>
    <col min="13543" max="13543" width="32.33203125" style="1" customWidth="1"/>
    <col min="13544" max="13544" width="46.33203125" style="1" customWidth="1"/>
    <col min="13545" max="13545" width="19" style="1" customWidth="1"/>
    <col min="13546" max="13546" width="0" style="1" hidden="1" customWidth="1"/>
    <col min="13547" max="13547" width="17.6640625" style="1" customWidth="1"/>
    <col min="13548" max="13548" width="0" style="1" hidden="1" customWidth="1"/>
    <col min="13549" max="13549" width="22.33203125" style="1" customWidth="1"/>
    <col min="13550" max="13550" width="5.33203125" style="1" customWidth="1"/>
    <col min="13551" max="13551" width="36.33203125" style="1" customWidth="1"/>
    <col min="13552" max="13552" width="5.6640625" style="1" customWidth="1"/>
    <col min="13553" max="13553" width="0" style="1" hidden="1" customWidth="1"/>
    <col min="13554" max="13554" width="20.6640625" style="1" customWidth="1"/>
    <col min="13555" max="13555" width="4.88671875" style="1" customWidth="1"/>
    <col min="13556" max="13556" width="0" style="1" hidden="1" customWidth="1"/>
    <col min="13557" max="13557" width="24.6640625" style="1" customWidth="1"/>
    <col min="13558" max="13558" width="12.33203125" style="1" customWidth="1"/>
    <col min="13559" max="13559" width="0" style="1" hidden="1" customWidth="1"/>
    <col min="13560" max="13560" width="3.44140625" style="1" customWidth="1"/>
    <col min="13561" max="13561" width="0" style="1" hidden="1" customWidth="1"/>
    <col min="13562" max="13562" width="17.6640625" style="1" customWidth="1"/>
    <col min="13563" max="13563" width="3.44140625" style="1" customWidth="1"/>
    <col min="13564" max="13564" width="0" style="1" hidden="1" customWidth="1"/>
    <col min="13565" max="13565" width="23.6640625" style="1" customWidth="1"/>
    <col min="13566" max="13566" width="10" style="1" customWidth="1"/>
    <col min="13567" max="13567" width="0" style="1" hidden="1" customWidth="1"/>
    <col min="13568" max="13569" width="14.6640625" style="1" customWidth="1"/>
    <col min="13570" max="13570" width="12.88671875" style="1" customWidth="1"/>
    <col min="13571" max="13571" width="3.33203125" style="1" customWidth="1"/>
    <col min="13572" max="13572" width="30.33203125" style="1" customWidth="1"/>
    <col min="13573" max="13573" width="5" style="1" customWidth="1"/>
    <col min="13574" max="13574" width="0" style="1" hidden="1" customWidth="1"/>
    <col min="13575" max="13575" width="14.33203125" style="1" customWidth="1"/>
    <col min="13576" max="13576" width="5.6640625" style="1" customWidth="1"/>
    <col min="13577" max="13577" width="0" style="1" hidden="1" customWidth="1"/>
    <col min="13578" max="13578" width="17.33203125" style="1" customWidth="1"/>
    <col min="13579" max="13579" width="12.6640625" style="1" customWidth="1"/>
    <col min="13580" max="13580" width="0" style="1" hidden="1" customWidth="1"/>
    <col min="13581" max="13581" width="5.33203125" style="1" customWidth="1"/>
    <col min="13582" max="13582" width="0" style="1" hidden="1" customWidth="1"/>
    <col min="13583" max="13583" width="17" style="1" customWidth="1"/>
    <col min="13584" max="13584" width="6.33203125" style="1" customWidth="1"/>
    <col min="13585" max="13585" width="0" style="1" hidden="1" customWidth="1"/>
    <col min="13586" max="13586" width="14.33203125" style="1" customWidth="1"/>
    <col min="13587" max="13587" width="7.5546875" style="1" customWidth="1"/>
    <col min="13588" max="13588" width="0" style="1" hidden="1" customWidth="1"/>
    <col min="13589" max="13590" width="14.33203125" style="1" customWidth="1"/>
    <col min="13591" max="13591" width="20.88671875" style="1" customWidth="1"/>
    <col min="13592" max="13592" width="14.44140625" style="1" customWidth="1"/>
    <col min="13593" max="13593" width="15" style="1" customWidth="1"/>
    <col min="13594" max="13594" width="2.6640625" style="1" customWidth="1"/>
    <col min="13595" max="13595" width="11.6640625" style="1" customWidth="1"/>
    <col min="13596" max="13596" width="11.5546875" style="1" customWidth="1"/>
    <col min="13597" max="13597" width="2.33203125" style="1" customWidth="1"/>
    <col min="13598" max="13598" width="41" style="1" customWidth="1"/>
    <col min="13599" max="13599" width="14.33203125" style="1" customWidth="1"/>
    <col min="13600" max="13601" width="11.5546875" style="1" customWidth="1"/>
    <col min="13602" max="13602" width="21.88671875" style="1" customWidth="1"/>
    <col min="13603" max="13794" width="11.5546875" style="1"/>
    <col min="13795" max="13795" width="21.88671875" style="1" customWidth="1"/>
    <col min="13796" max="13796" width="13.88671875" style="1" customWidth="1"/>
    <col min="13797" max="13797" width="38.6640625" style="1" customWidth="1"/>
    <col min="13798" max="13798" width="3" style="1" bestFit="1" customWidth="1"/>
    <col min="13799" max="13799" width="32.33203125" style="1" customWidth="1"/>
    <col min="13800" max="13800" width="46.33203125" style="1" customWidth="1"/>
    <col min="13801" max="13801" width="19" style="1" customWidth="1"/>
    <col min="13802" max="13802" width="0" style="1" hidden="1" customWidth="1"/>
    <col min="13803" max="13803" width="17.6640625" style="1" customWidth="1"/>
    <col min="13804" max="13804" width="0" style="1" hidden="1" customWidth="1"/>
    <col min="13805" max="13805" width="22.33203125" style="1" customWidth="1"/>
    <col min="13806" max="13806" width="5.33203125" style="1" customWidth="1"/>
    <col min="13807" max="13807" width="36.33203125" style="1" customWidth="1"/>
    <col min="13808" max="13808" width="5.6640625" style="1" customWidth="1"/>
    <col min="13809" max="13809" width="0" style="1" hidden="1" customWidth="1"/>
    <col min="13810" max="13810" width="20.6640625" style="1" customWidth="1"/>
    <col min="13811" max="13811" width="4.88671875" style="1" customWidth="1"/>
    <col min="13812" max="13812" width="0" style="1" hidden="1" customWidth="1"/>
    <col min="13813" max="13813" width="24.6640625" style="1" customWidth="1"/>
    <col min="13814" max="13814" width="12.33203125" style="1" customWidth="1"/>
    <col min="13815" max="13815" width="0" style="1" hidden="1" customWidth="1"/>
    <col min="13816" max="13816" width="3.44140625" style="1" customWidth="1"/>
    <col min="13817" max="13817" width="0" style="1" hidden="1" customWidth="1"/>
    <col min="13818" max="13818" width="17.6640625" style="1" customWidth="1"/>
    <col min="13819" max="13819" width="3.44140625" style="1" customWidth="1"/>
    <col min="13820" max="13820" width="0" style="1" hidden="1" customWidth="1"/>
    <col min="13821" max="13821" width="23.6640625" style="1" customWidth="1"/>
    <col min="13822" max="13822" width="10" style="1" customWidth="1"/>
    <col min="13823" max="13823" width="0" style="1" hidden="1" customWidth="1"/>
    <col min="13824" max="13825" width="14.6640625" style="1" customWidth="1"/>
    <col min="13826" max="13826" width="12.88671875" style="1" customWidth="1"/>
    <col min="13827" max="13827" width="3.33203125" style="1" customWidth="1"/>
    <col min="13828" max="13828" width="30.33203125" style="1" customWidth="1"/>
    <col min="13829" max="13829" width="5" style="1" customWidth="1"/>
    <col min="13830" max="13830" width="0" style="1" hidden="1" customWidth="1"/>
    <col min="13831" max="13831" width="14.33203125" style="1" customWidth="1"/>
    <col min="13832" max="13832" width="5.6640625" style="1" customWidth="1"/>
    <col min="13833" max="13833" width="0" style="1" hidden="1" customWidth="1"/>
    <col min="13834" max="13834" width="17.33203125" style="1" customWidth="1"/>
    <col min="13835" max="13835" width="12.6640625" style="1" customWidth="1"/>
    <col min="13836" max="13836" width="0" style="1" hidden="1" customWidth="1"/>
    <col min="13837" max="13837" width="5.33203125" style="1" customWidth="1"/>
    <col min="13838" max="13838" width="0" style="1" hidden="1" customWidth="1"/>
    <col min="13839" max="13839" width="17" style="1" customWidth="1"/>
    <col min="13840" max="13840" width="6.33203125" style="1" customWidth="1"/>
    <col min="13841" max="13841" width="0" style="1" hidden="1" customWidth="1"/>
    <col min="13842" max="13842" width="14.33203125" style="1" customWidth="1"/>
    <col min="13843" max="13843" width="7.5546875" style="1" customWidth="1"/>
    <col min="13844" max="13844" width="0" style="1" hidden="1" customWidth="1"/>
    <col min="13845" max="13846" width="14.33203125" style="1" customWidth="1"/>
    <col min="13847" max="13847" width="20.88671875" style="1" customWidth="1"/>
    <col min="13848" max="13848" width="14.44140625" style="1" customWidth="1"/>
    <col min="13849" max="13849" width="15" style="1" customWidth="1"/>
    <col min="13850" max="13850" width="2.6640625" style="1" customWidth="1"/>
    <col min="13851" max="13851" width="11.6640625" style="1" customWidth="1"/>
    <col min="13852" max="13852" width="11.5546875" style="1" customWidth="1"/>
    <col min="13853" max="13853" width="2.33203125" style="1" customWidth="1"/>
    <col min="13854" max="13854" width="41" style="1" customWidth="1"/>
    <col min="13855" max="13855" width="14.33203125" style="1" customWidth="1"/>
    <col min="13856" max="13857" width="11.5546875" style="1" customWidth="1"/>
    <col min="13858" max="13858" width="21.88671875" style="1" customWidth="1"/>
    <col min="13859" max="14050" width="11.5546875" style="1"/>
    <col min="14051" max="14051" width="21.88671875" style="1" customWidth="1"/>
    <col min="14052" max="14052" width="13.88671875" style="1" customWidth="1"/>
    <col min="14053" max="14053" width="38.6640625" style="1" customWidth="1"/>
    <col min="14054" max="14054" width="3" style="1" bestFit="1" customWidth="1"/>
    <col min="14055" max="14055" width="32.33203125" style="1" customWidth="1"/>
    <col min="14056" max="14056" width="46.33203125" style="1" customWidth="1"/>
    <col min="14057" max="14057" width="19" style="1" customWidth="1"/>
    <col min="14058" max="14058" width="0" style="1" hidden="1" customWidth="1"/>
    <col min="14059" max="14059" width="17.6640625" style="1" customWidth="1"/>
    <col min="14060" max="14060" width="0" style="1" hidden="1" customWidth="1"/>
    <col min="14061" max="14061" width="22.33203125" style="1" customWidth="1"/>
    <col min="14062" max="14062" width="5.33203125" style="1" customWidth="1"/>
    <col min="14063" max="14063" width="36.33203125" style="1" customWidth="1"/>
    <col min="14064" max="14064" width="5.6640625" style="1" customWidth="1"/>
    <col min="14065" max="14065" width="0" style="1" hidden="1" customWidth="1"/>
    <col min="14066" max="14066" width="20.6640625" style="1" customWidth="1"/>
    <col min="14067" max="14067" width="4.88671875" style="1" customWidth="1"/>
    <col min="14068" max="14068" width="0" style="1" hidden="1" customWidth="1"/>
    <col min="14069" max="14069" width="24.6640625" style="1" customWidth="1"/>
    <col min="14070" max="14070" width="12.33203125" style="1" customWidth="1"/>
    <col min="14071" max="14071" width="0" style="1" hidden="1" customWidth="1"/>
    <col min="14072" max="14072" width="3.44140625" style="1" customWidth="1"/>
    <col min="14073" max="14073" width="0" style="1" hidden="1" customWidth="1"/>
    <col min="14074" max="14074" width="17.6640625" style="1" customWidth="1"/>
    <col min="14075" max="14075" width="3.44140625" style="1" customWidth="1"/>
    <col min="14076" max="14076" width="0" style="1" hidden="1" customWidth="1"/>
    <col min="14077" max="14077" width="23.6640625" style="1" customWidth="1"/>
    <col min="14078" max="14078" width="10" style="1" customWidth="1"/>
    <col min="14079" max="14079" width="0" style="1" hidden="1" customWidth="1"/>
    <col min="14080" max="14081" width="14.6640625" style="1" customWidth="1"/>
    <col min="14082" max="14082" width="12.88671875" style="1" customWidth="1"/>
    <col min="14083" max="14083" width="3.33203125" style="1" customWidth="1"/>
    <col min="14084" max="14084" width="30.33203125" style="1" customWidth="1"/>
    <col min="14085" max="14085" width="5" style="1" customWidth="1"/>
    <col min="14086" max="14086" width="0" style="1" hidden="1" customWidth="1"/>
    <col min="14087" max="14087" width="14.33203125" style="1" customWidth="1"/>
    <col min="14088" max="14088" width="5.6640625" style="1" customWidth="1"/>
    <col min="14089" max="14089" width="0" style="1" hidden="1" customWidth="1"/>
    <col min="14090" max="14090" width="17.33203125" style="1" customWidth="1"/>
    <col min="14091" max="14091" width="12.6640625" style="1" customWidth="1"/>
    <col min="14092" max="14092" width="0" style="1" hidden="1" customWidth="1"/>
    <col min="14093" max="14093" width="5.33203125" style="1" customWidth="1"/>
    <col min="14094" max="14094" width="0" style="1" hidden="1" customWidth="1"/>
    <col min="14095" max="14095" width="17" style="1" customWidth="1"/>
    <col min="14096" max="14096" width="6.33203125" style="1" customWidth="1"/>
    <col min="14097" max="14097" width="0" style="1" hidden="1" customWidth="1"/>
    <col min="14098" max="14098" width="14.33203125" style="1" customWidth="1"/>
    <col min="14099" max="14099" width="7.5546875" style="1" customWidth="1"/>
    <col min="14100" max="14100" width="0" style="1" hidden="1" customWidth="1"/>
    <col min="14101" max="14102" width="14.33203125" style="1" customWidth="1"/>
    <col min="14103" max="14103" width="20.88671875" style="1" customWidth="1"/>
    <col min="14104" max="14104" width="14.44140625" style="1" customWidth="1"/>
    <col min="14105" max="14105" width="15" style="1" customWidth="1"/>
    <col min="14106" max="14106" width="2.6640625" style="1" customWidth="1"/>
    <col min="14107" max="14107" width="11.6640625" style="1" customWidth="1"/>
    <col min="14108" max="14108" width="11.5546875" style="1" customWidth="1"/>
    <col min="14109" max="14109" width="2.33203125" style="1" customWidth="1"/>
    <col min="14110" max="14110" width="41" style="1" customWidth="1"/>
    <col min="14111" max="14111" width="14.33203125" style="1" customWidth="1"/>
    <col min="14112" max="14113" width="11.5546875" style="1" customWidth="1"/>
    <col min="14114" max="14114" width="21.88671875" style="1" customWidth="1"/>
    <col min="14115" max="14306" width="11.5546875" style="1"/>
    <col min="14307" max="14307" width="21.88671875" style="1" customWidth="1"/>
    <col min="14308" max="14308" width="13.88671875" style="1" customWidth="1"/>
    <col min="14309" max="14309" width="38.6640625" style="1" customWidth="1"/>
    <col min="14310" max="14310" width="3" style="1" bestFit="1" customWidth="1"/>
    <col min="14311" max="14311" width="32.33203125" style="1" customWidth="1"/>
    <col min="14312" max="14312" width="46.33203125" style="1" customWidth="1"/>
    <col min="14313" max="14313" width="19" style="1" customWidth="1"/>
    <col min="14314" max="14314" width="0" style="1" hidden="1" customWidth="1"/>
    <col min="14315" max="14315" width="17.6640625" style="1" customWidth="1"/>
    <col min="14316" max="14316" width="0" style="1" hidden="1" customWidth="1"/>
    <col min="14317" max="14317" width="22.33203125" style="1" customWidth="1"/>
    <col min="14318" max="14318" width="5.33203125" style="1" customWidth="1"/>
    <col min="14319" max="14319" width="36.33203125" style="1" customWidth="1"/>
    <col min="14320" max="14320" width="5.6640625" style="1" customWidth="1"/>
    <col min="14321" max="14321" width="0" style="1" hidden="1" customWidth="1"/>
    <col min="14322" max="14322" width="20.6640625" style="1" customWidth="1"/>
    <col min="14323" max="14323" width="4.88671875" style="1" customWidth="1"/>
    <col min="14324" max="14324" width="0" style="1" hidden="1" customWidth="1"/>
    <col min="14325" max="14325" width="24.6640625" style="1" customWidth="1"/>
    <col min="14326" max="14326" width="12.33203125" style="1" customWidth="1"/>
    <col min="14327" max="14327" width="0" style="1" hidden="1" customWidth="1"/>
    <col min="14328" max="14328" width="3.44140625" style="1" customWidth="1"/>
    <col min="14329" max="14329" width="0" style="1" hidden="1" customWidth="1"/>
    <col min="14330" max="14330" width="17.6640625" style="1" customWidth="1"/>
    <col min="14331" max="14331" width="3.44140625" style="1" customWidth="1"/>
    <col min="14332" max="14332" width="0" style="1" hidden="1" customWidth="1"/>
    <col min="14333" max="14333" width="23.6640625" style="1" customWidth="1"/>
    <col min="14334" max="14334" width="10" style="1" customWidth="1"/>
    <col min="14335" max="14335" width="0" style="1" hidden="1" customWidth="1"/>
    <col min="14336" max="14337" width="14.6640625" style="1" customWidth="1"/>
    <col min="14338" max="14338" width="12.88671875" style="1" customWidth="1"/>
    <col min="14339" max="14339" width="3.33203125" style="1" customWidth="1"/>
    <col min="14340" max="14340" width="30.33203125" style="1" customWidth="1"/>
    <col min="14341" max="14341" width="5" style="1" customWidth="1"/>
    <col min="14342" max="14342" width="0" style="1" hidden="1" customWidth="1"/>
    <col min="14343" max="14343" width="14.33203125" style="1" customWidth="1"/>
    <col min="14344" max="14344" width="5.6640625" style="1" customWidth="1"/>
    <col min="14345" max="14345" width="0" style="1" hidden="1" customWidth="1"/>
    <col min="14346" max="14346" width="17.33203125" style="1" customWidth="1"/>
    <col min="14347" max="14347" width="12.6640625" style="1" customWidth="1"/>
    <col min="14348" max="14348" width="0" style="1" hidden="1" customWidth="1"/>
    <col min="14349" max="14349" width="5.33203125" style="1" customWidth="1"/>
    <col min="14350" max="14350" width="0" style="1" hidden="1" customWidth="1"/>
    <col min="14351" max="14351" width="17" style="1" customWidth="1"/>
    <col min="14352" max="14352" width="6.33203125" style="1" customWidth="1"/>
    <col min="14353" max="14353" width="0" style="1" hidden="1" customWidth="1"/>
    <col min="14354" max="14354" width="14.33203125" style="1" customWidth="1"/>
    <col min="14355" max="14355" width="7.5546875" style="1" customWidth="1"/>
    <col min="14356" max="14356" width="0" style="1" hidden="1" customWidth="1"/>
    <col min="14357" max="14358" width="14.33203125" style="1" customWidth="1"/>
    <col min="14359" max="14359" width="20.88671875" style="1" customWidth="1"/>
    <col min="14360" max="14360" width="14.44140625" style="1" customWidth="1"/>
    <col min="14361" max="14361" width="15" style="1" customWidth="1"/>
    <col min="14362" max="14362" width="2.6640625" style="1" customWidth="1"/>
    <col min="14363" max="14363" width="11.6640625" style="1" customWidth="1"/>
    <col min="14364" max="14364" width="11.5546875" style="1" customWidth="1"/>
    <col min="14365" max="14365" width="2.33203125" style="1" customWidth="1"/>
    <col min="14366" max="14366" width="41" style="1" customWidth="1"/>
    <col min="14367" max="14367" width="14.33203125" style="1" customWidth="1"/>
    <col min="14368" max="14369" width="11.5546875" style="1" customWidth="1"/>
    <col min="14370" max="14370" width="21.88671875" style="1" customWidth="1"/>
    <col min="14371" max="14562" width="11.5546875" style="1"/>
    <col min="14563" max="14563" width="21.88671875" style="1" customWidth="1"/>
    <col min="14564" max="14564" width="13.88671875" style="1" customWidth="1"/>
    <col min="14565" max="14565" width="38.6640625" style="1" customWidth="1"/>
    <col min="14566" max="14566" width="3" style="1" bestFit="1" customWidth="1"/>
    <col min="14567" max="14567" width="32.33203125" style="1" customWidth="1"/>
    <col min="14568" max="14568" width="46.33203125" style="1" customWidth="1"/>
    <col min="14569" max="14569" width="19" style="1" customWidth="1"/>
    <col min="14570" max="14570" width="0" style="1" hidden="1" customWidth="1"/>
    <col min="14571" max="14571" width="17.6640625" style="1" customWidth="1"/>
    <col min="14572" max="14572" width="0" style="1" hidden="1" customWidth="1"/>
    <col min="14573" max="14573" width="22.33203125" style="1" customWidth="1"/>
    <col min="14574" max="14574" width="5.33203125" style="1" customWidth="1"/>
    <col min="14575" max="14575" width="36.33203125" style="1" customWidth="1"/>
    <col min="14576" max="14576" width="5.6640625" style="1" customWidth="1"/>
    <col min="14577" max="14577" width="0" style="1" hidden="1" customWidth="1"/>
    <col min="14578" max="14578" width="20.6640625" style="1" customWidth="1"/>
    <col min="14579" max="14579" width="4.88671875" style="1" customWidth="1"/>
    <col min="14580" max="14580" width="0" style="1" hidden="1" customWidth="1"/>
    <col min="14581" max="14581" width="24.6640625" style="1" customWidth="1"/>
    <col min="14582" max="14582" width="12.33203125" style="1" customWidth="1"/>
    <col min="14583" max="14583" width="0" style="1" hidden="1" customWidth="1"/>
    <col min="14584" max="14584" width="3.44140625" style="1" customWidth="1"/>
    <col min="14585" max="14585" width="0" style="1" hidden="1" customWidth="1"/>
    <col min="14586" max="14586" width="17.6640625" style="1" customWidth="1"/>
    <col min="14587" max="14587" width="3.44140625" style="1" customWidth="1"/>
    <col min="14588" max="14588" width="0" style="1" hidden="1" customWidth="1"/>
    <col min="14589" max="14589" width="23.6640625" style="1" customWidth="1"/>
    <col min="14590" max="14590" width="10" style="1" customWidth="1"/>
    <col min="14591" max="14591" width="0" style="1" hidden="1" customWidth="1"/>
    <col min="14592" max="14593" width="14.6640625" style="1" customWidth="1"/>
    <col min="14594" max="14594" width="12.88671875" style="1" customWidth="1"/>
    <col min="14595" max="14595" width="3.33203125" style="1" customWidth="1"/>
    <col min="14596" max="14596" width="30.33203125" style="1" customWidth="1"/>
    <col min="14597" max="14597" width="5" style="1" customWidth="1"/>
    <col min="14598" max="14598" width="0" style="1" hidden="1" customWidth="1"/>
    <col min="14599" max="14599" width="14.33203125" style="1" customWidth="1"/>
    <col min="14600" max="14600" width="5.6640625" style="1" customWidth="1"/>
    <col min="14601" max="14601" width="0" style="1" hidden="1" customWidth="1"/>
    <col min="14602" max="14602" width="17.33203125" style="1" customWidth="1"/>
    <col min="14603" max="14603" width="12.6640625" style="1" customWidth="1"/>
    <col min="14604" max="14604" width="0" style="1" hidden="1" customWidth="1"/>
    <col min="14605" max="14605" width="5.33203125" style="1" customWidth="1"/>
    <col min="14606" max="14606" width="0" style="1" hidden="1" customWidth="1"/>
    <col min="14607" max="14607" width="17" style="1" customWidth="1"/>
    <col min="14608" max="14608" width="6.33203125" style="1" customWidth="1"/>
    <col min="14609" max="14609" width="0" style="1" hidden="1" customWidth="1"/>
    <col min="14610" max="14610" width="14.33203125" style="1" customWidth="1"/>
    <col min="14611" max="14611" width="7.5546875" style="1" customWidth="1"/>
    <col min="14612" max="14612" width="0" style="1" hidden="1" customWidth="1"/>
    <col min="14613" max="14614" width="14.33203125" style="1" customWidth="1"/>
    <col min="14615" max="14615" width="20.88671875" style="1" customWidth="1"/>
    <col min="14616" max="14616" width="14.44140625" style="1" customWidth="1"/>
    <col min="14617" max="14617" width="15" style="1" customWidth="1"/>
    <col min="14618" max="14618" width="2.6640625" style="1" customWidth="1"/>
    <col min="14619" max="14619" width="11.6640625" style="1" customWidth="1"/>
    <col min="14620" max="14620" width="11.5546875" style="1" customWidth="1"/>
    <col min="14621" max="14621" width="2.33203125" style="1" customWidth="1"/>
    <col min="14622" max="14622" width="41" style="1" customWidth="1"/>
    <col min="14623" max="14623" width="14.33203125" style="1" customWidth="1"/>
    <col min="14624" max="14625" width="11.5546875" style="1" customWidth="1"/>
    <col min="14626" max="14626" width="21.88671875" style="1" customWidth="1"/>
    <col min="14627" max="14818" width="11.5546875" style="1"/>
    <col min="14819" max="14819" width="21.88671875" style="1" customWidth="1"/>
    <col min="14820" max="14820" width="13.88671875" style="1" customWidth="1"/>
    <col min="14821" max="14821" width="38.6640625" style="1" customWidth="1"/>
    <col min="14822" max="14822" width="3" style="1" bestFit="1" customWidth="1"/>
    <col min="14823" max="14823" width="32.33203125" style="1" customWidth="1"/>
    <col min="14824" max="14824" width="46.33203125" style="1" customWidth="1"/>
    <col min="14825" max="14825" width="19" style="1" customWidth="1"/>
    <col min="14826" max="14826" width="0" style="1" hidden="1" customWidth="1"/>
    <col min="14827" max="14827" width="17.6640625" style="1" customWidth="1"/>
    <col min="14828" max="14828" width="0" style="1" hidden="1" customWidth="1"/>
    <col min="14829" max="14829" width="22.33203125" style="1" customWidth="1"/>
    <col min="14830" max="14830" width="5.33203125" style="1" customWidth="1"/>
    <col min="14831" max="14831" width="36.33203125" style="1" customWidth="1"/>
    <col min="14832" max="14832" width="5.6640625" style="1" customWidth="1"/>
    <col min="14833" max="14833" width="0" style="1" hidden="1" customWidth="1"/>
    <col min="14834" max="14834" width="20.6640625" style="1" customWidth="1"/>
    <col min="14835" max="14835" width="4.88671875" style="1" customWidth="1"/>
    <col min="14836" max="14836" width="0" style="1" hidden="1" customWidth="1"/>
    <col min="14837" max="14837" width="24.6640625" style="1" customWidth="1"/>
    <col min="14838" max="14838" width="12.33203125" style="1" customWidth="1"/>
    <col min="14839" max="14839" width="0" style="1" hidden="1" customWidth="1"/>
    <col min="14840" max="14840" width="3.44140625" style="1" customWidth="1"/>
    <col min="14841" max="14841" width="0" style="1" hidden="1" customWidth="1"/>
    <col min="14842" max="14842" width="17.6640625" style="1" customWidth="1"/>
    <col min="14843" max="14843" width="3.44140625" style="1" customWidth="1"/>
    <col min="14844" max="14844" width="0" style="1" hidden="1" customWidth="1"/>
    <col min="14845" max="14845" width="23.6640625" style="1" customWidth="1"/>
    <col min="14846" max="14846" width="10" style="1" customWidth="1"/>
    <col min="14847" max="14847" width="0" style="1" hidden="1" customWidth="1"/>
    <col min="14848" max="14849" width="14.6640625" style="1" customWidth="1"/>
    <col min="14850" max="14850" width="12.88671875" style="1" customWidth="1"/>
    <col min="14851" max="14851" width="3.33203125" style="1" customWidth="1"/>
    <col min="14852" max="14852" width="30.33203125" style="1" customWidth="1"/>
    <col min="14853" max="14853" width="5" style="1" customWidth="1"/>
    <col min="14854" max="14854" width="0" style="1" hidden="1" customWidth="1"/>
    <col min="14855" max="14855" width="14.33203125" style="1" customWidth="1"/>
    <col min="14856" max="14856" width="5.6640625" style="1" customWidth="1"/>
    <col min="14857" max="14857" width="0" style="1" hidden="1" customWidth="1"/>
    <col min="14858" max="14858" width="17.33203125" style="1" customWidth="1"/>
    <col min="14859" max="14859" width="12.6640625" style="1" customWidth="1"/>
    <col min="14860" max="14860" width="0" style="1" hidden="1" customWidth="1"/>
    <col min="14861" max="14861" width="5.33203125" style="1" customWidth="1"/>
    <col min="14862" max="14862" width="0" style="1" hidden="1" customWidth="1"/>
    <col min="14863" max="14863" width="17" style="1" customWidth="1"/>
    <col min="14864" max="14864" width="6.33203125" style="1" customWidth="1"/>
    <col min="14865" max="14865" width="0" style="1" hidden="1" customWidth="1"/>
    <col min="14866" max="14866" width="14.33203125" style="1" customWidth="1"/>
    <col min="14867" max="14867" width="7.5546875" style="1" customWidth="1"/>
    <col min="14868" max="14868" width="0" style="1" hidden="1" customWidth="1"/>
    <col min="14869" max="14870" width="14.33203125" style="1" customWidth="1"/>
    <col min="14871" max="14871" width="20.88671875" style="1" customWidth="1"/>
    <col min="14872" max="14872" width="14.44140625" style="1" customWidth="1"/>
    <col min="14873" max="14873" width="15" style="1" customWidth="1"/>
    <col min="14874" max="14874" width="2.6640625" style="1" customWidth="1"/>
    <col min="14875" max="14875" width="11.6640625" style="1" customWidth="1"/>
    <col min="14876" max="14876" width="11.5546875" style="1" customWidth="1"/>
    <col min="14877" max="14877" width="2.33203125" style="1" customWidth="1"/>
    <col min="14878" max="14878" width="41" style="1" customWidth="1"/>
    <col min="14879" max="14879" width="14.33203125" style="1" customWidth="1"/>
    <col min="14880" max="14881" width="11.5546875" style="1" customWidth="1"/>
    <col min="14882" max="14882" width="21.88671875" style="1" customWidth="1"/>
    <col min="14883" max="15074" width="11.5546875" style="1"/>
    <col min="15075" max="15075" width="21.88671875" style="1" customWidth="1"/>
    <col min="15076" max="15076" width="13.88671875" style="1" customWidth="1"/>
    <col min="15077" max="15077" width="38.6640625" style="1" customWidth="1"/>
    <col min="15078" max="15078" width="3" style="1" bestFit="1" customWidth="1"/>
    <col min="15079" max="15079" width="32.33203125" style="1" customWidth="1"/>
    <col min="15080" max="15080" width="46.33203125" style="1" customWidth="1"/>
    <col min="15081" max="15081" width="19" style="1" customWidth="1"/>
    <col min="15082" max="15082" width="0" style="1" hidden="1" customWidth="1"/>
    <col min="15083" max="15083" width="17.6640625" style="1" customWidth="1"/>
    <col min="15084" max="15084" width="0" style="1" hidden="1" customWidth="1"/>
    <col min="15085" max="15085" width="22.33203125" style="1" customWidth="1"/>
    <col min="15086" max="15086" width="5.33203125" style="1" customWidth="1"/>
    <col min="15087" max="15087" width="36.33203125" style="1" customWidth="1"/>
    <col min="15088" max="15088" width="5.6640625" style="1" customWidth="1"/>
    <col min="15089" max="15089" width="0" style="1" hidden="1" customWidth="1"/>
    <col min="15090" max="15090" width="20.6640625" style="1" customWidth="1"/>
    <col min="15091" max="15091" width="4.88671875" style="1" customWidth="1"/>
    <col min="15092" max="15092" width="0" style="1" hidden="1" customWidth="1"/>
    <col min="15093" max="15093" width="24.6640625" style="1" customWidth="1"/>
    <col min="15094" max="15094" width="12.33203125" style="1" customWidth="1"/>
    <col min="15095" max="15095" width="0" style="1" hidden="1" customWidth="1"/>
    <col min="15096" max="15096" width="3.44140625" style="1" customWidth="1"/>
    <col min="15097" max="15097" width="0" style="1" hidden="1" customWidth="1"/>
    <col min="15098" max="15098" width="17.6640625" style="1" customWidth="1"/>
    <col min="15099" max="15099" width="3.44140625" style="1" customWidth="1"/>
    <col min="15100" max="15100" width="0" style="1" hidden="1" customWidth="1"/>
    <col min="15101" max="15101" width="23.6640625" style="1" customWidth="1"/>
    <col min="15102" max="15102" width="10" style="1" customWidth="1"/>
    <col min="15103" max="15103" width="0" style="1" hidden="1" customWidth="1"/>
    <col min="15104" max="15105" width="14.6640625" style="1" customWidth="1"/>
    <col min="15106" max="15106" width="12.88671875" style="1" customWidth="1"/>
    <col min="15107" max="15107" width="3.33203125" style="1" customWidth="1"/>
    <col min="15108" max="15108" width="30.33203125" style="1" customWidth="1"/>
    <col min="15109" max="15109" width="5" style="1" customWidth="1"/>
    <col min="15110" max="15110" width="0" style="1" hidden="1" customWidth="1"/>
    <col min="15111" max="15111" width="14.33203125" style="1" customWidth="1"/>
    <col min="15112" max="15112" width="5.6640625" style="1" customWidth="1"/>
    <col min="15113" max="15113" width="0" style="1" hidden="1" customWidth="1"/>
    <col min="15114" max="15114" width="17.33203125" style="1" customWidth="1"/>
    <col min="15115" max="15115" width="12.6640625" style="1" customWidth="1"/>
    <col min="15116" max="15116" width="0" style="1" hidden="1" customWidth="1"/>
    <col min="15117" max="15117" width="5.33203125" style="1" customWidth="1"/>
    <col min="15118" max="15118" width="0" style="1" hidden="1" customWidth="1"/>
    <col min="15119" max="15119" width="17" style="1" customWidth="1"/>
    <col min="15120" max="15120" width="6.33203125" style="1" customWidth="1"/>
    <col min="15121" max="15121" width="0" style="1" hidden="1" customWidth="1"/>
    <col min="15122" max="15122" width="14.33203125" style="1" customWidth="1"/>
    <col min="15123" max="15123" width="7.5546875" style="1" customWidth="1"/>
    <col min="15124" max="15124" width="0" style="1" hidden="1" customWidth="1"/>
    <col min="15125" max="15126" width="14.33203125" style="1" customWidth="1"/>
    <col min="15127" max="15127" width="20.88671875" style="1" customWidth="1"/>
    <col min="15128" max="15128" width="14.44140625" style="1" customWidth="1"/>
    <col min="15129" max="15129" width="15" style="1" customWidth="1"/>
    <col min="15130" max="15130" width="2.6640625" style="1" customWidth="1"/>
    <col min="15131" max="15131" width="11.6640625" style="1" customWidth="1"/>
    <col min="15132" max="15132" width="11.5546875" style="1" customWidth="1"/>
    <col min="15133" max="15133" width="2.33203125" style="1" customWidth="1"/>
    <col min="15134" max="15134" width="41" style="1" customWidth="1"/>
    <col min="15135" max="15135" width="14.33203125" style="1" customWidth="1"/>
    <col min="15136" max="15137" width="11.5546875" style="1" customWidth="1"/>
    <col min="15138" max="15138" width="21.88671875" style="1" customWidth="1"/>
    <col min="15139" max="15330" width="11.5546875" style="1"/>
    <col min="15331" max="15331" width="21.88671875" style="1" customWidth="1"/>
    <col min="15332" max="15332" width="13.88671875" style="1" customWidth="1"/>
    <col min="15333" max="15333" width="38.6640625" style="1" customWidth="1"/>
    <col min="15334" max="15334" width="3" style="1" bestFit="1" customWidth="1"/>
    <col min="15335" max="15335" width="32.33203125" style="1" customWidth="1"/>
    <col min="15336" max="15336" width="46.33203125" style="1" customWidth="1"/>
    <col min="15337" max="15337" width="19" style="1" customWidth="1"/>
    <col min="15338" max="15338" width="0" style="1" hidden="1" customWidth="1"/>
    <col min="15339" max="15339" width="17.6640625" style="1" customWidth="1"/>
    <col min="15340" max="15340" width="0" style="1" hidden="1" customWidth="1"/>
    <col min="15341" max="15341" width="22.33203125" style="1" customWidth="1"/>
    <col min="15342" max="15342" width="5.33203125" style="1" customWidth="1"/>
    <col min="15343" max="15343" width="36.33203125" style="1" customWidth="1"/>
    <col min="15344" max="15344" width="5.6640625" style="1" customWidth="1"/>
    <col min="15345" max="15345" width="0" style="1" hidden="1" customWidth="1"/>
    <col min="15346" max="15346" width="20.6640625" style="1" customWidth="1"/>
    <col min="15347" max="15347" width="4.88671875" style="1" customWidth="1"/>
    <col min="15348" max="15348" width="0" style="1" hidden="1" customWidth="1"/>
    <col min="15349" max="15349" width="24.6640625" style="1" customWidth="1"/>
    <col min="15350" max="15350" width="12.33203125" style="1" customWidth="1"/>
    <col min="15351" max="15351" width="0" style="1" hidden="1" customWidth="1"/>
    <col min="15352" max="15352" width="3.44140625" style="1" customWidth="1"/>
    <col min="15353" max="15353" width="0" style="1" hidden="1" customWidth="1"/>
    <col min="15354" max="15354" width="17.6640625" style="1" customWidth="1"/>
    <col min="15355" max="15355" width="3.44140625" style="1" customWidth="1"/>
    <col min="15356" max="15356" width="0" style="1" hidden="1" customWidth="1"/>
    <col min="15357" max="15357" width="23.6640625" style="1" customWidth="1"/>
    <col min="15358" max="15358" width="10" style="1" customWidth="1"/>
    <col min="15359" max="15359" width="0" style="1" hidden="1" customWidth="1"/>
    <col min="15360" max="15361" width="14.6640625" style="1" customWidth="1"/>
    <col min="15362" max="15362" width="12.88671875" style="1" customWidth="1"/>
    <col min="15363" max="15363" width="3.33203125" style="1" customWidth="1"/>
    <col min="15364" max="15364" width="30.33203125" style="1" customWidth="1"/>
    <col min="15365" max="15365" width="5" style="1" customWidth="1"/>
    <col min="15366" max="15366" width="0" style="1" hidden="1" customWidth="1"/>
    <col min="15367" max="15367" width="14.33203125" style="1" customWidth="1"/>
    <col min="15368" max="15368" width="5.6640625" style="1" customWidth="1"/>
    <col min="15369" max="15369" width="0" style="1" hidden="1" customWidth="1"/>
    <col min="15370" max="15370" width="17.33203125" style="1" customWidth="1"/>
    <col min="15371" max="15371" width="12.6640625" style="1" customWidth="1"/>
    <col min="15372" max="15372" width="0" style="1" hidden="1" customWidth="1"/>
    <col min="15373" max="15373" width="5.33203125" style="1" customWidth="1"/>
    <col min="15374" max="15374" width="0" style="1" hidden="1" customWidth="1"/>
    <col min="15375" max="15375" width="17" style="1" customWidth="1"/>
    <col min="15376" max="15376" width="6.33203125" style="1" customWidth="1"/>
    <col min="15377" max="15377" width="0" style="1" hidden="1" customWidth="1"/>
    <col min="15378" max="15378" width="14.33203125" style="1" customWidth="1"/>
    <col min="15379" max="15379" width="7.5546875" style="1" customWidth="1"/>
    <col min="15380" max="15380" width="0" style="1" hidden="1" customWidth="1"/>
    <col min="15381" max="15382" width="14.33203125" style="1" customWidth="1"/>
    <col min="15383" max="15383" width="20.88671875" style="1" customWidth="1"/>
    <col min="15384" max="15384" width="14.44140625" style="1" customWidth="1"/>
    <col min="15385" max="15385" width="15" style="1" customWidth="1"/>
    <col min="15386" max="15386" width="2.6640625" style="1" customWidth="1"/>
    <col min="15387" max="15387" width="11.6640625" style="1" customWidth="1"/>
    <col min="15388" max="15388" width="11.5546875" style="1" customWidth="1"/>
    <col min="15389" max="15389" width="2.33203125" style="1" customWidth="1"/>
    <col min="15390" max="15390" width="41" style="1" customWidth="1"/>
    <col min="15391" max="15391" width="14.33203125" style="1" customWidth="1"/>
    <col min="15392" max="15393" width="11.5546875" style="1" customWidth="1"/>
    <col min="15394" max="15394" width="21.88671875" style="1" customWidth="1"/>
    <col min="15395" max="15586" width="11.5546875" style="1"/>
    <col min="15587" max="15587" width="21.88671875" style="1" customWidth="1"/>
    <col min="15588" max="15588" width="13.88671875" style="1" customWidth="1"/>
    <col min="15589" max="15589" width="38.6640625" style="1" customWidth="1"/>
    <col min="15590" max="15590" width="3" style="1" bestFit="1" customWidth="1"/>
    <col min="15591" max="15591" width="32.33203125" style="1" customWidth="1"/>
    <col min="15592" max="15592" width="46.33203125" style="1" customWidth="1"/>
    <col min="15593" max="15593" width="19" style="1" customWidth="1"/>
    <col min="15594" max="15594" width="0" style="1" hidden="1" customWidth="1"/>
    <col min="15595" max="15595" width="17.6640625" style="1" customWidth="1"/>
    <col min="15596" max="15596" width="0" style="1" hidden="1" customWidth="1"/>
    <col min="15597" max="15597" width="22.33203125" style="1" customWidth="1"/>
    <col min="15598" max="15598" width="5.33203125" style="1" customWidth="1"/>
    <col min="15599" max="15599" width="36.33203125" style="1" customWidth="1"/>
    <col min="15600" max="15600" width="5.6640625" style="1" customWidth="1"/>
    <col min="15601" max="15601" width="0" style="1" hidden="1" customWidth="1"/>
    <col min="15602" max="15602" width="20.6640625" style="1" customWidth="1"/>
    <col min="15603" max="15603" width="4.88671875" style="1" customWidth="1"/>
    <col min="15604" max="15604" width="0" style="1" hidden="1" customWidth="1"/>
    <col min="15605" max="15605" width="24.6640625" style="1" customWidth="1"/>
    <col min="15606" max="15606" width="12.33203125" style="1" customWidth="1"/>
    <col min="15607" max="15607" width="0" style="1" hidden="1" customWidth="1"/>
    <col min="15608" max="15608" width="3.44140625" style="1" customWidth="1"/>
    <col min="15609" max="15609" width="0" style="1" hidden="1" customWidth="1"/>
    <col min="15610" max="15610" width="17.6640625" style="1" customWidth="1"/>
    <col min="15611" max="15611" width="3.44140625" style="1" customWidth="1"/>
    <col min="15612" max="15612" width="0" style="1" hidden="1" customWidth="1"/>
    <col min="15613" max="15613" width="23.6640625" style="1" customWidth="1"/>
    <col min="15614" max="15614" width="10" style="1" customWidth="1"/>
    <col min="15615" max="15615" width="0" style="1" hidden="1" customWidth="1"/>
    <col min="15616" max="15617" width="14.6640625" style="1" customWidth="1"/>
    <col min="15618" max="15618" width="12.88671875" style="1" customWidth="1"/>
    <col min="15619" max="15619" width="3.33203125" style="1" customWidth="1"/>
    <col min="15620" max="15620" width="30.33203125" style="1" customWidth="1"/>
    <col min="15621" max="15621" width="5" style="1" customWidth="1"/>
    <col min="15622" max="15622" width="0" style="1" hidden="1" customWidth="1"/>
    <col min="15623" max="15623" width="14.33203125" style="1" customWidth="1"/>
    <col min="15624" max="15624" width="5.6640625" style="1" customWidth="1"/>
    <col min="15625" max="15625" width="0" style="1" hidden="1" customWidth="1"/>
    <col min="15626" max="15626" width="17.33203125" style="1" customWidth="1"/>
    <col min="15627" max="15627" width="12.6640625" style="1" customWidth="1"/>
    <col min="15628" max="15628" width="0" style="1" hidden="1" customWidth="1"/>
    <col min="15629" max="15629" width="5.33203125" style="1" customWidth="1"/>
    <col min="15630" max="15630" width="0" style="1" hidden="1" customWidth="1"/>
    <col min="15631" max="15631" width="17" style="1" customWidth="1"/>
    <col min="15632" max="15632" width="6.33203125" style="1" customWidth="1"/>
    <col min="15633" max="15633" width="0" style="1" hidden="1" customWidth="1"/>
    <col min="15634" max="15634" width="14.33203125" style="1" customWidth="1"/>
    <col min="15635" max="15635" width="7.5546875" style="1" customWidth="1"/>
    <col min="15636" max="15636" width="0" style="1" hidden="1" customWidth="1"/>
    <col min="15637" max="15638" width="14.33203125" style="1" customWidth="1"/>
    <col min="15639" max="15639" width="20.88671875" style="1" customWidth="1"/>
    <col min="15640" max="15640" width="14.44140625" style="1" customWidth="1"/>
    <col min="15641" max="15641" width="15" style="1" customWidth="1"/>
    <col min="15642" max="15642" width="2.6640625" style="1" customWidth="1"/>
    <col min="15643" max="15643" width="11.6640625" style="1" customWidth="1"/>
    <col min="15644" max="15644" width="11.5546875" style="1" customWidth="1"/>
    <col min="15645" max="15645" width="2.33203125" style="1" customWidth="1"/>
    <col min="15646" max="15646" width="41" style="1" customWidth="1"/>
    <col min="15647" max="15647" width="14.33203125" style="1" customWidth="1"/>
    <col min="15648" max="15649" width="11.5546875" style="1" customWidth="1"/>
    <col min="15650" max="15650" width="21.88671875" style="1" customWidth="1"/>
    <col min="15651" max="15842" width="11.5546875" style="1"/>
    <col min="15843" max="15843" width="21.88671875" style="1" customWidth="1"/>
    <col min="15844" max="15844" width="13.88671875" style="1" customWidth="1"/>
    <col min="15845" max="15845" width="38.6640625" style="1" customWidth="1"/>
    <col min="15846" max="15846" width="3" style="1" bestFit="1" customWidth="1"/>
    <col min="15847" max="15847" width="32.33203125" style="1" customWidth="1"/>
    <col min="15848" max="15848" width="46.33203125" style="1" customWidth="1"/>
    <col min="15849" max="15849" width="19" style="1" customWidth="1"/>
    <col min="15850" max="15850" width="0" style="1" hidden="1" customWidth="1"/>
    <col min="15851" max="15851" width="17.6640625" style="1" customWidth="1"/>
    <col min="15852" max="15852" width="0" style="1" hidden="1" customWidth="1"/>
    <col min="15853" max="15853" width="22.33203125" style="1" customWidth="1"/>
    <col min="15854" max="15854" width="5.33203125" style="1" customWidth="1"/>
    <col min="15855" max="15855" width="36.33203125" style="1" customWidth="1"/>
    <col min="15856" max="15856" width="5.6640625" style="1" customWidth="1"/>
    <col min="15857" max="15857" width="0" style="1" hidden="1" customWidth="1"/>
    <col min="15858" max="15858" width="20.6640625" style="1" customWidth="1"/>
    <col min="15859" max="15859" width="4.88671875" style="1" customWidth="1"/>
    <col min="15860" max="15860" width="0" style="1" hidden="1" customWidth="1"/>
    <col min="15861" max="15861" width="24.6640625" style="1" customWidth="1"/>
    <col min="15862" max="15862" width="12.33203125" style="1" customWidth="1"/>
    <col min="15863" max="15863" width="0" style="1" hidden="1" customWidth="1"/>
    <col min="15864" max="15864" width="3.44140625" style="1" customWidth="1"/>
    <col min="15865" max="15865" width="0" style="1" hidden="1" customWidth="1"/>
    <col min="15866" max="15866" width="17.6640625" style="1" customWidth="1"/>
    <col min="15867" max="15867" width="3.44140625" style="1" customWidth="1"/>
    <col min="15868" max="15868" width="0" style="1" hidden="1" customWidth="1"/>
    <col min="15869" max="15869" width="23.6640625" style="1" customWidth="1"/>
    <col min="15870" max="15870" width="10" style="1" customWidth="1"/>
    <col min="15871" max="15871" width="0" style="1" hidden="1" customWidth="1"/>
    <col min="15872" max="15873" width="14.6640625" style="1" customWidth="1"/>
    <col min="15874" max="15874" width="12.88671875" style="1" customWidth="1"/>
    <col min="15875" max="15875" width="3.33203125" style="1" customWidth="1"/>
    <col min="15876" max="15876" width="30.33203125" style="1" customWidth="1"/>
    <col min="15877" max="15877" width="5" style="1" customWidth="1"/>
    <col min="15878" max="15878" width="0" style="1" hidden="1" customWidth="1"/>
    <col min="15879" max="15879" width="14.33203125" style="1" customWidth="1"/>
    <col min="15880" max="15880" width="5.6640625" style="1" customWidth="1"/>
    <col min="15881" max="15881" width="0" style="1" hidden="1" customWidth="1"/>
    <col min="15882" max="15882" width="17.33203125" style="1" customWidth="1"/>
    <col min="15883" max="15883" width="12.6640625" style="1" customWidth="1"/>
    <col min="15884" max="15884" width="0" style="1" hidden="1" customWidth="1"/>
    <col min="15885" max="15885" width="5.33203125" style="1" customWidth="1"/>
    <col min="15886" max="15886" width="0" style="1" hidden="1" customWidth="1"/>
    <col min="15887" max="15887" width="17" style="1" customWidth="1"/>
    <col min="15888" max="15888" width="6.33203125" style="1" customWidth="1"/>
    <col min="15889" max="15889" width="0" style="1" hidden="1" customWidth="1"/>
    <col min="15890" max="15890" width="14.33203125" style="1" customWidth="1"/>
    <col min="15891" max="15891" width="7.5546875" style="1" customWidth="1"/>
    <col min="15892" max="15892" width="0" style="1" hidden="1" customWidth="1"/>
    <col min="15893" max="15894" width="14.33203125" style="1" customWidth="1"/>
    <col min="15895" max="15895" width="20.88671875" style="1" customWidth="1"/>
    <col min="15896" max="15896" width="14.44140625" style="1" customWidth="1"/>
    <col min="15897" max="15897" width="15" style="1" customWidth="1"/>
    <col min="15898" max="15898" width="2.6640625" style="1" customWidth="1"/>
    <col min="15899" max="15899" width="11.6640625" style="1" customWidth="1"/>
    <col min="15900" max="15900" width="11.5546875" style="1" customWidth="1"/>
    <col min="15901" max="15901" width="2.33203125" style="1" customWidth="1"/>
    <col min="15902" max="15902" width="41" style="1" customWidth="1"/>
    <col min="15903" max="15903" width="14.33203125" style="1" customWidth="1"/>
    <col min="15904" max="15905" width="11.5546875" style="1" customWidth="1"/>
    <col min="15906" max="15906" width="21.88671875" style="1" customWidth="1"/>
    <col min="15907" max="16098" width="11.5546875" style="1"/>
    <col min="16099" max="16099" width="21.88671875" style="1" customWidth="1"/>
    <col min="16100" max="16100" width="13.88671875" style="1" customWidth="1"/>
    <col min="16101" max="16101" width="38.6640625" style="1" customWidth="1"/>
    <col min="16102" max="16102" width="3" style="1" bestFit="1" customWidth="1"/>
    <col min="16103" max="16103" width="32.33203125" style="1" customWidth="1"/>
    <col min="16104" max="16104" width="46.33203125" style="1" customWidth="1"/>
    <col min="16105" max="16105" width="19" style="1" customWidth="1"/>
    <col min="16106" max="16106" width="0" style="1" hidden="1" customWidth="1"/>
    <col min="16107" max="16107" width="17.6640625" style="1" customWidth="1"/>
    <col min="16108" max="16108" width="0" style="1" hidden="1" customWidth="1"/>
    <col min="16109" max="16109" width="22.33203125" style="1" customWidth="1"/>
    <col min="16110" max="16110" width="5.33203125" style="1" customWidth="1"/>
    <col min="16111" max="16111" width="36.33203125" style="1" customWidth="1"/>
    <col min="16112" max="16112" width="5.6640625" style="1" customWidth="1"/>
    <col min="16113" max="16113" width="0" style="1" hidden="1" customWidth="1"/>
    <col min="16114" max="16114" width="20.6640625" style="1" customWidth="1"/>
    <col min="16115" max="16115" width="4.88671875" style="1" customWidth="1"/>
    <col min="16116" max="16116" width="0" style="1" hidden="1" customWidth="1"/>
    <col min="16117" max="16117" width="24.6640625" style="1" customWidth="1"/>
    <col min="16118" max="16118" width="12.33203125" style="1" customWidth="1"/>
    <col min="16119" max="16119" width="0" style="1" hidden="1" customWidth="1"/>
    <col min="16120" max="16120" width="3.44140625" style="1" customWidth="1"/>
    <col min="16121" max="16121" width="0" style="1" hidden="1" customWidth="1"/>
    <col min="16122" max="16122" width="17.6640625" style="1" customWidth="1"/>
    <col min="16123" max="16123" width="3.44140625" style="1" customWidth="1"/>
    <col min="16124" max="16124" width="0" style="1" hidden="1" customWidth="1"/>
    <col min="16125" max="16125" width="23.6640625" style="1" customWidth="1"/>
    <col min="16126" max="16126" width="10" style="1" customWidth="1"/>
    <col min="16127" max="16127" width="0" style="1" hidden="1" customWidth="1"/>
    <col min="16128" max="16129" width="14.6640625" style="1" customWidth="1"/>
    <col min="16130" max="16130" width="12.88671875" style="1" customWidth="1"/>
    <col min="16131" max="16131" width="3.33203125" style="1" customWidth="1"/>
    <col min="16132" max="16132" width="30.33203125" style="1" customWidth="1"/>
    <col min="16133" max="16133" width="5" style="1" customWidth="1"/>
    <col min="16134" max="16134" width="0" style="1" hidden="1" customWidth="1"/>
    <col min="16135" max="16135" width="14.33203125" style="1" customWidth="1"/>
    <col min="16136" max="16136" width="5.6640625" style="1" customWidth="1"/>
    <col min="16137" max="16137" width="0" style="1" hidden="1" customWidth="1"/>
    <col min="16138" max="16138" width="17.33203125" style="1" customWidth="1"/>
    <col min="16139" max="16139" width="12.6640625" style="1" customWidth="1"/>
    <col min="16140" max="16140" width="0" style="1" hidden="1" customWidth="1"/>
    <col min="16141" max="16141" width="5.33203125" style="1" customWidth="1"/>
    <col min="16142" max="16142" width="0" style="1" hidden="1" customWidth="1"/>
    <col min="16143" max="16143" width="17" style="1" customWidth="1"/>
    <col min="16144" max="16144" width="6.33203125" style="1" customWidth="1"/>
    <col min="16145" max="16145" width="0" style="1" hidden="1" customWidth="1"/>
    <col min="16146" max="16146" width="14.33203125" style="1" customWidth="1"/>
    <col min="16147" max="16147" width="7.5546875" style="1" customWidth="1"/>
    <col min="16148" max="16148" width="0" style="1" hidden="1" customWidth="1"/>
    <col min="16149" max="16150" width="14.33203125" style="1" customWidth="1"/>
    <col min="16151" max="16151" width="20.88671875" style="1" customWidth="1"/>
    <col min="16152" max="16152" width="14.44140625" style="1" customWidth="1"/>
    <col min="16153" max="16153" width="15" style="1" customWidth="1"/>
    <col min="16154" max="16154" width="2.6640625" style="1" customWidth="1"/>
    <col min="16155" max="16155" width="11.6640625" style="1" customWidth="1"/>
    <col min="16156" max="16156" width="11.5546875" style="1" customWidth="1"/>
    <col min="16157" max="16157" width="2.33203125" style="1" customWidth="1"/>
    <col min="16158" max="16158" width="41" style="1" customWidth="1"/>
    <col min="16159" max="16159" width="14.33203125" style="1" customWidth="1"/>
    <col min="16160" max="16161" width="11.5546875" style="1" customWidth="1"/>
    <col min="16162" max="16162" width="21.88671875" style="1" customWidth="1"/>
    <col min="16163" max="16356" width="11.5546875" style="1"/>
    <col min="16357" max="16384" width="11.5546875" style="1" customWidth="1"/>
  </cols>
  <sheetData>
    <row r="1" spans="1:58"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766"/>
      <c r="AT1" s="766"/>
      <c r="AU1" s="766"/>
      <c r="AV1" s="627" t="s">
        <v>1314</v>
      </c>
      <c r="AW1" s="627" t="s">
        <v>1342</v>
      </c>
    </row>
    <row r="2" spans="1:58"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c r="AS2" s="768"/>
      <c r="AT2" s="768"/>
      <c r="AU2" s="768"/>
      <c r="AV2" s="768"/>
      <c r="AW2" s="768"/>
    </row>
    <row r="3" spans="1:58"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t="s">
        <v>9</v>
      </c>
      <c r="AP3" s="697" t="s">
        <v>182</v>
      </c>
      <c r="AQ3" s="691"/>
      <c r="AR3" s="691" t="s">
        <v>140</v>
      </c>
      <c r="AS3" s="691" t="s">
        <v>183</v>
      </c>
      <c r="AT3" s="691" t="s">
        <v>184</v>
      </c>
      <c r="AU3" s="691" t="s">
        <v>185</v>
      </c>
      <c r="AV3" s="15"/>
      <c r="AW3" s="15"/>
    </row>
    <row r="4" spans="1:58" s="15" customFormat="1" ht="53.25" customHeight="1" thickBot="1" x14ac:dyDescent="0.35">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c r="AS4" s="691"/>
      <c r="AT4" s="691"/>
      <c r="AU4" s="691"/>
    </row>
    <row r="5" spans="1:58" ht="199.2" customHeight="1" x14ac:dyDescent="0.3">
      <c r="A5" s="729" t="s">
        <v>217</v>
      </c>
      <c r="B5" s="727" t="s">
        <v>111</v>
      </c>
      <c r="C5" s="727" t="s">
        <v>70</v>
      </c>
      <c r="D5" s="727" t="s">
        <v>12</v>
      </c>
      <c r="E5" s="727" t="s">
        <v>36</v>
      </c>
      <c r="F5" s="730" t="s">
        <v>548</v>
      </c>
      <c r="G5" s="727" t="s">
        <v>549</v>
      </c>
      <c r="H5" s="727" t="s">
        <v>550</v>
      </c>
      <c r="I5" s="730" t="s">
        <v>551</v>
      </c>
      <c r="J5" s="727" t="s">
        <v>89</v>
      </c>
      <c r="K5" s="727">
        <v>2</v>
      </c>
      <c r="L5" s="728">
        <f>IF(J5="Diaria",+(K5/360),IF(J5="Mensual",+(K5/12),IF(J5="Bimestral",+(K5/6),IF(J5="Trimestral",+(K5/4),IF(J5="Semestral",+(K5/2),IF(J5="Anual",+(K5/1),""))))))</f>
        <v>0.5</v>
      </c>
      <c r="M5" s="727" t="s">
        <v>30</v>
      </c>
      <c r="N5" s="727">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0.2</v>
      </c>
      <c r="O5" s="727" t="s">
        <v>48</v>
      </c>
      <c r="P5" s="727">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0.4</v>
      </c>
      <c r="Q5" s="727" t="s">
        <v>73</v>
      </c>
      <c r="R5" s="727">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746" t="s">
        <v>60</v>
      </c>
      <c r="T5" s="746" t="s">
        <v>73</v>
      </c>
      <c r="U5" s="746">
        <f>+MAX(N5,P5,R5)</f>
        <v>0.4</v>
      </c>
      <c r="V5" s="748" t="str">
        <f>IF(L5&lt;=20%,"Muy baja",IF(L5&lt;=40%,"Baja",IF(L5&lt;=60%,"Media",IF(L5&lt;=80%,"Alta",IF(L5&lt;=100%,"Muy alta",IF(L5&gt;=100%,"Muy alta",""))))))</f>
        <v>Media</v>
      </c>
      <c r="W5" s="735">
        <f>+IFERROR(VLOOKUP(V5,Fórmula!$F$1:$G$6,2,FALSE),"")</f>
        <v>0.6</v>
      </c>
      <c r="X5" s="747" t="str">
        <f>IF(U5=20%,"Leve",IF(U5=40%,"Menor",IF(U5=60%,"Moderado",IF(U5=80%,"Mayor",IF(U5=100%,"Catastrófico","")))))</f>
        <v>Menor</v>
      </c>
      <c r="Y5" s="735">
        <f>+IFERROR(VLOOKUP(X5,Fórmula!$H$1:$I$6,2,FALSE),"")</f>
        <v>0.4</v>
      </c>
      <c r="Z5" s="734" t="str">
        <f>+IFERROR(VLOOKUP(V5&amp;X5,Fórmula!$C$2:$D$26,2,FALSE),"")</f>
        <v>Moderado</v>
      </c>
      <c r="AA5" s="735">
        <f>IF(Z5="Bajo",25%,IF(Z5="Moderado",50%,IF(Z5="Alto",75%,IF(Z5="Extremo",100%,""))))</f>
        <v>0.5</v>
      </c>
      <c r="AB5" s="812" t="s">
        <v>552</v>
      </c>
      <c r="AC5" s="49" t="s">
        <v>553</v>
      </c>
      <c r="AD5" s="49" t="s">
        <v>39</v>
      </c>
      <c r="AE5" s="22">
        <f t="shared" ref="AE5:AE15" si="0">IF(AD5="Preventivo",25%,IF(AD5="Detectivo",15%,IF(AD5="Correctivo",10%,"")))</f>
        <v>0.15</v>
      </c>
      <c r="AF5" s="304" t="s">
        <v>215</v>
      </c>
      <c r="AG5" s="22">
        <f t="shared" ref="AG5:AG15" si="1">IF(AF5="Manual",15%,IF(AF5="Automático",25%,""))</f>
        <v>0.15</v>
      </c>
      <c r="AH5" s="22">
        <f>+AG5+AE5</f>
        <v>0.3</v>
      </c>
      <c r="AI5" s="304" t="s">
        <v>216</v>
      </c>
      <c r="AJ5" s="282" t="s">
        <v>24</v>
      </c>
      <c r="AK5" s="304" t="s">
        <v>554</v>
      </c>
      <c r="AL5" s="304">
        <f>+AA5*AH5</f>
        <v>0.15</v>
      </c>
      <c r="AM5" s="365">
        <f>+AA5-AL5</f>
        <v>0.35</v>
      </c>
      <c r="AN5" s="809" t="str">
        <f>+IF(C5="Corrupción","Moderado",IF(AM6&lt;=25%,"Bajo",IF(AM6&lt;=50%,"Moderado",IF(AM6&lt;=75%,"Alto",IF(AM6&gt;75%,"Extremo","")))))</f>
        <v>Bajo</v>
      </c>
      <c r="AO5" s="738" t="s">
        <v>59</v>
      </c>
      <c r="AP5" s="134">
        <v>1</v>
      </c>
      <c r="AQ5" s="33" t="s">
        <v>555</v>
      </c>
      <c r="AR5" s="296" t="s">
        <v>142</v>
      </c>
      <c r="AS5" s="30">
        <v>45747</v>
      </c>
      <c r="AT5" s="30">
        <v>46022</v>
      </c>
      <c r="AU5" s="287" t="s">
        <v>556</v>
      </c>
      <c r="AV5" s="15"/>
      <c r="AW5" s="15"/>
    </row>
    <row r="6" spans="1:58" ht="246" customHeight="1" thickBot="1" x14ac:dyDescent="0.35">
      <c r="A6" s="807"/>
      <c r="B6" s="743"/>
      <c r="C6" s="743"/>
      <c r="D6" s="743"/>
      <c r="E6" s="743"/>
      <c r="F6" s="808"/>
      <c r="G6" s="743"/>
      <c r="H6" s="743"/>
      <c r="I6" s="808"/>
      <c r="J6" s="743"/>
      <c r="K6" s="743"/>
      <c r="L6" s="750"/>
      <c r="M6" s="743"/>
      <c r="N6" s="743"/>
      <c r="O6" s="743"/>
      <c r="P6" s="743"/>
      <c r="Q6" s="743"/>
      <c r="R6" s="743"/>
      <c r="S6" s="760"/>
      <c r="T6" s="760"/>
      <c r="U6" s="760"/>
      <c r="V6" s="763"/>
      <c r="W6" s="751"/>
      <c r="X6" s="814"/>
      <c r="Y6" s="751"/>
      <c r="Z6" s="754"/>
      <c r="AA6" s="751"/>
      <c r="AB6" s="813"/>
      <c r="AC6" s="28" t="s">
        <v>557</v>
      </c>
      <c r="AD6" s="28" t="s">
        <v>57</v>
      </c>
      <c r="AE6" s="37">
        <f t="shared" si="0"/>
        <v>0.25</v>
      </c>
      <c r="AF6" s="319" t="s">
        <v>215</v>
      </c>
      <c r="AG6" s="37">
        <f t="shared" si="1"/>
        <v>0.15</v>
      </c>
      <c r="AH6" s="37">
        <f t="shared" ref="AH6:AH8" si="2">+AG6+AE6</f>
        <v>0.4</v>
      </c>
      <c r="AI6" s="319" t="s">
        <v>216</v>
      </c>
      <c r="AJ6" s="283" t="s">
        <v>24</v>
      </c>
      <c r="AK6" s="319" t="s">
        <v>558</v>
      </c>
      <c r="AL6" s="319">
        <f>+AM5*AH6</f>
        <v>0.13999999999999999</v>
      </c>
      <c r="AM6" s="366">
        <f>+AM5-AL6</f>
        <v>0.21</v>
      </c>
      <c r="AN6" s="810"/>
      <c r="AO6" s="811"/>
      <c r="AP6" s="140">
        <v>2</v>
      </c>
      <c r="AQ6" s="33" t="s">
        <v>559</v>
      </c>
      <c r="AR6" s="296" t="s">
        <v>142</v>
      </c>
      <c r="AS6" s="30">
        <v>45658</v>
      </c>
      <c r="AT6" s="30">
        <v>46022</v>
      </c>
      <c r="AU6" s="296" t="s">
        <v>560</v>
      </c>
      <c r="AV6" s="15"/>
      <c r="AW6" s="15"/>
    </row>
    <row r="7" spans="1:58" ht="283.95" customHeight="1" thickBot="1" x14ac:dyDescent="0.35">
      <c r="A7" s="729" t="s">
        <v>51</v>
      </c>
      <c r="B7" s="727" t="s">
        <v>111</v>
      </c>
      <c r="C7" s="727" t="s">
        <v>70</v>
      </c>
      <c r="D7" s="727" t="s">
        <v>79</v>
      </c>
      <c r="E7" s="727" t="s">
        <v>36</v>
      </c>
      <c r="F7" s="730" t="s">
        <v>561</v>
      </c>
      <c r="G7" s="727" t="s">
        <v>562</v>
      </c>
      <c r="H7" s="727" t="s">
        <v>563</v>
      </c>
      <c r="I7" s="730" t="s">
        <v>564</v>
      </c>
      <c r="J7" s="727" t="s">
        <v>99</v>
      </c>
      <c r="K7" s="727">
        <v>1</v>
      </c>
      <c r="L7" s="728">
        <f>IF(J7="Diaria",+(K7/360),IF(J7="Mensual",+(K7/12),IF(J7="Bimestral",+(K7/6),IF(J7="Trimestral",+(K7/4),IF(J7="Semestral",+(K7/2),IF(J7="Anual",+(K7/1),""))))))</f>
        <v>1</v>
      </c>
      <c r="M7" s="727" t="s">
        <v>47</v>
      </c>
      <c r="N7" s="727">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727" t="s">
        <v>48</v>
      </c>
      <c r="P7" s="727">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727" t="s">
        <v>73</v>
      </c>
      <c r="R7" s="727">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746" t="s">
        <v>60</v>
      </c>
      <c r="T7" s="746" t="s">
        <v>45</v>
      </c>
      <c r="U7" s="746">
        <f>+MAX(N7,P7,R7)</f>
        <v>0.4</v>
      </c>
      <c r="V7" s="761" t="str">
        <f>IF(L7&lt;=20%,"Muy baja",IF(L7&lt;=40%,"Baja",IF(L7&lt;=60%,"Media",IF(L7&lt;=80%,"Alta",IF(L7&lt;=100%,"Muy alta",IF(L7&gt;=100%,"Muy alta",""))))))</f>
        <v>Muy alta</v>
      </c>
      <c r="W7" s="735">
        <f>+IFERROR(VLOOKUP(V7,Fórmula!$F$1:$G$6,2,FALSE),"")</f>
        <v>1</v>
      </c>
      <c r="X7" s="747" t="str">
        <f>IF(U7=20%,"Leve",IF(U7=40%,"Menor",IF(U7=60%,"Moderado",IF(U7=80%,"Mayor",IF(U7=100%,"Catastrófico","")))))</f>
        <v>Menor</v>
      </c>
      <c r="Y7" s="735">
        <f>+IFERROR(VLOOKUP(X7,Fórmula!$H$1:$I$6,2,FALSE),"")</f>
        <v>0.4</v>
      </c>
      <c r="Z7" s="764" t="str">
        <f>+IFERROR(VLOOKUP(V7&amp;X7,Fórmula!$C$2:$D$26,2,FALSE),"")</f>
        <v>Alto</v>
      </c>
      <c r="AA7" s="735">
        <f>IF(Z7="Bajo",25%,IF(Z7="Moderado",50%,IF(Z7="Alto",75%,IF(Z7="Extremo",100%,""))))</f>
        <v>0.75</v>
      </c>
      <c r="AB7" s="812" t="s">
        <v>565</v>
      </c>
      <c r="AC7" s="49" t="s">
        <v>566</v>
      </c>
      <c r="AD7" s="49" t="s">
        <v>57</v>
      </c>
      <c r="AE7" s="22">
        <f t="shared" si="0"/>
        <v>0.25</v>
      </c>
      <c r="AF7" s="304" t="s">
        <v>215</v>
      </c>
      <c r="AG7" s="22">
        <f t="shared" si="1"/>
        <v>0.15</v>
      </c>
      <c r="AH7" s="22">
        <f t="shared" si="2"/>
        <v>0.4</v>
      </c>
      <c r="AI7" s="304" t="s">
        <v>216</v>
      </c>
      <c r="AJ7" s="282" t="s">
        <v>24</v>
      </c>
      <c r="AK7" s="49" t="s">
        <v>554</v>
      </c>
      <c r="AL7" s="304">
        <f>+AA7*AH7</f>
        <v>0.30000000000000004</v>
      </c>
      <c r="AM7" s="365">
        <f>+AA7-AL7</f>
        <v>0.44999999999999996</v>
      </c>
      <c r="AN7" s="734" t="str">
        <f>+IF(C7="Corrupción","Moderado",IF(AM8&lt;=25%,"Bajo",IF(AM8&lt;=50%,"Moderado",IF(AM8&lt;=75%,"Alto",IF(AM8&gt;75%,"Extremo","")))))</f>
        <v>Moderado</v>
      </c>
      <c r="AO7" s="738" t="s">
        <v>59</v>
      </c>
      <c r="AP7" s="134">
        <v>1</v>
      </c>
      <c r="AQ7" s="33" t="s">
        <v>567</v>
      </c>
      <c r="AR7" s="296" t="s">
        <v>142</v>
      </c>
      <c r="AS7" s="30">
        <v>45658</v>
      </c>
      <c r="AT7" s="30">
        <v>46022</v>
      </c>
      <c r="AU7" s="296" t="s">
        <v>568</v>
      </c>
      <c r="AV7" s="15"/>
      <c r="AW7" s="15"/>
    </row>
    <row r="8" spans="1:58" ht="199.5" customHeight="1" thickBot="1" x14ac:dyDescent="0.35">
      <c r="A8" s="690"/>
      <c r="B8" s="689"/>
      <c r="C8" s="689"/>
      <c r="D8" s="689"/>
      <c r="E8" s="689"/>
      <c r="F8" s="721"/>
      <c r="G8" s="689"/>
      <c r="H8" s="689"/>
      <c r="I8" s="721"/>
      <c r="J8" s="689"/>
      <c r="K8" s="689"/>
      <c r="L8" s="713"/>
      <c r="M8" s="689"/>
      <c r="N8" s="689"/>
      <c r="O8" s="689"/>
      <c r="P8" s="689"/>
      <c r="Q8" s="689"/>
      <c r="R8" s="689"/>
      <c r="S8" s="717"/>
      <c r="T8" s="717"/>
      <c r="U8" s="717"/>
      <c r="V8" s="719"/>
      <c r="W8" s="714"/>
      <c r="X8" s="718"/>
      <c r="Y8" s="714"/>
      <c r="Z8" s="715"/>
      <c r="AA8" s="714"/>
      <c r="AB8" s="724"/>
      <c r="AC8" s="49" t="s">
        <v>553</v>
      </c>
      <c r="AD8" s="48" t="s">
        <v>57</v>
      </c>
      <c r="AE8" s="31">
        <f t="shared" si="0"/>
        <v>0.25</v>
      </c>
      <c r="AF8" s="305" t="s">
        <v>215</v>
      </c>
      <c r="AG8" s="31">
        <f t="shared" si="1"/>
        <v>0.15</v>
      </c>
      <c r="AH8" s="31">
        <f t="shared" si="2"/>
        <v>0.4</v>
      </c>
      <c r="AI8" s="305" t="s">
        <v>216</v>
      </c>
      <c r="AJ8" s="293" t="s">
        <v>24</v>
      </c>
      <c r="AK8" s="48" t="s">
        <v>554</v>
      </c>
      <c r="AL8" s="305">
        <f>+AM7*AH8</f>
        <v>0.18</v>
      </c>
      <c r="AM8" s="32">
        <f>+AM7-AL8</f>
        <v>0.26999999999999996</v>
      </c>
      <c r="AN8" s="710"/>
      <c r="AO8" s="711"/>
      <c r="AP8" s="140">
        <v>2</v>
      </c>
      <c r="AQ8" s="33" t="s">
        <v>555</v>
      </c>
      <c r="AR8" s="296"/>
      <c r="AS8" s="30"/>
      <c r="AT8" s="30"/>
      <c r="AU8" s="296"/>
      <c r="AV8" s="15"/>
      <c r="AW8" s="15"/>
    </row>
    <row r="9" spans="1:58" ht="199.2" customHeight="1" x14ac:dyDescent="0.3">
      <c r="A9" s="729" t="s">
        <v>217</v>
      </c>
      <c r="B9" s="727" t="s">
        <v>111</v>
      </c>
      <c r="C9" s="727" t="s">
        <v>70</v>
      </c>
      <c r="D9" s="727" t="s">
        <v>12</v>
      </c>
      <c r="E9" s="727" t="s">
        <v>36</v>
      </c>
      <c r="F9" s="730" t="s">
        <v>569</v>
      </c>
      <c r="G9" s="727" t="s">
        <v>570</v>
      </c>
      <c r="H9" s="727" t="s">
        <v>571</v>
      </c>
      <c r="I9" s="730" t="s">
        <v>572</v>
      </c>
      <c r="J9" s="727" t="s">
        <v>66</v>
      </c>
      <c r="K9" s="727">
        <v>3</v>
      </c>
      <c r="L9" s="728">
        <f>IF(J9="Diaria",+(K9/360),IF(J9="Mensual",+(K9/12),IF(J9="Bimestral",+(K9/6),IF(J9="Trimestral",+(K9/4),IF(J9="Semestral",+(K9/2),IF(J9="Anual",+(K9/1),""))))))</f>
        <v>0.25</v>
      </c>
      <c r="M9" s="727" t="s">
        <v>47</v>
      </c>
      <c r="N9" s="727">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0.4</v>
      </c>
      <c r="O9" s="727" t="s">
        <v>48</v>
      </c>
      <c r="P9" s="727">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727" t="s">
        <v>73</v>
      </c>
      <c r="R9" s="727">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46" t="s">
        <v>73</v>
      </c>
      <c r="T9" s="746" t="s">
        <v>73</v>
      </c>
      <c r="U9" s="746">
        <f>+MAX(N9,P9,R9)</f>
        <v>0.4</v>
      </c>
      <c r="V9" s="747" t="str">
        <f>IF(L9&lt;=20%,"Muy baja",IF(L9&lt;=40%,"Baja",IF(L9&lt;=60%,"Media",IF(L9&lt;=80%,"Alta",IF(L9&lt;=100%,"Muy alta",IF(L9&gt;=100%,"Muy alta",""))))))</f>
        <v>Baja</v>
      </c>
      <c r="W9" s="735">
        <f>+IFERROR(VLOOKUP(V9,Fórmula!$F$1:$G$6,2,FALSE),"")</f>
        <v>0.4</v>
      </c>
      <c r="X9" s="747" t="str">
        <f>IF(U9=20%,"Leve",IF(U9=40%,"Menor",IF(U9=60%,"Moderado",IF(U9=80%,"Mayor",IF(U9=100%,"Catastrófico","")))))</f>
        <v>Menor</v>
      </c>
      <c r="Y9" s="735">
        <f>+IFERROR(VLOOKUP(X9,Fórmula!$H$1:$I$6,2,FALSE),"")</f>
        <v>0.4</v>
      </c>
      <c r="Z9" s="734" t="str">
        <f>+IFERROR(VLOOKUP(V9&amp;X9,Fórmula!$C$2:$D$26,2,FALSE),"")</f>
        <v>Moderado</v>
      </c>
      <c r="AA9" s="735">
        <f>IF(Z9="Bajo",25%,IF(Z9="Moderado",50%,IF(Z9="Alto",75%,IF(Z9="Extremo",100%,""))))</f>
        <v>0.5</v>
      </c>
      <c r="AB9" s="812" t="s">
        <v>1343</v>
      </c>
      <c r="AC9" s="49" t="s">
        <v>573</v>
      </c>
      <c r="AD9" s="49" t="s">
        <v>57</v>
      </c>
      <c r="AE9" s="22">
        <f t="shared" si="0"/>
        <v>0.25</v>
      </c>
      <c r="AF9" s="304" t="s">
        <v>215</v>
      </c>
      <c r="AG9" s="22">
        <f t="shared" si="1"/>
        <v>0.15</v>
      </c>
      <c r="AH9" s="22">
        <f t="shared" ref="AH9:AH15" si="3">+AG9+AE9</f>
        <v>0.4</v>
      </c>
      <c r="AI9" s="304" t="s">
        <v>216</v>
      </c>
      <c r="AJ9" s="282" t="s">
        <v>24</v>
      </c>
      <c r="AK9" s="304" t="s">
        <v>574</v>
      </c>
      <c r="AL9" s="304">
        <f>+AH9*AA9</f>
        <v>0.2</v>
      </c>
      <c r="AM9" s="365">
        <f>+AA9-AL9</f>
        <v>0.3</v>
      </c>
      <c r="AN9" s="809" t="str">
        <f>+IF(C9="Corrupción","Moderado",IF(AM10&lt;=25%,"Bajo",IF(AM10&lt;=50%,"Moderado",IF(AM10&lt;=75%,"Alto",IF(AM10&gt;75%,"Extremo","")))))</f>
        <v>Bajo</v>
      </c>
      <c r="AO9" s="738" t="s">
        <v>59</v>
      </c>
      <c r="AP9" s="134">
        <v>1</v>
      </c>
      <c r="AQ9" s="33" t="s">
        <v>575</v>
      </c>
      <c r="AR9" s="296" t="s">
        <v>142</v>
      </c>
      <c r="AS9" s="30">
        <v>45658</v>
      </c>
      <c r="AT9" s="30">
        <v>46022</v>
      </c>
      <c r="AU9" s="296" t="s">
        <v>576</v>
      </c>
      <c r="AV9" s="15"/>
      <c r="AW9" s="15"/>
    </row>
    <row r="10" spans="1:58" ht="212.25" customHeight="1" thickBot="1" x14ac:dyDescent="0.35">
      <c r="A10" s="807"/>
      <c r="B10" s="743"/>
      <c r="C10" s="743"/>
      <c r="D10" s="743"/>
      <c r="E10" s="743"/>
      <c r="F10" s="808"/>
      <c r="G10" s="743"/>
      <c r="H10" s="743"/>
      <c r="I10" s="808"/>
      <c r="J10" s="743"/>
      <c r="K10" s="743"/>
      <c r="L10" s="750"/>
      <c r="M10" s="743"/>
      <c r="N10" s="743"/>
      <c r="O10" s="743"/>
      <c r="P10" s="743"/>
      <c r="Q10" s="743"/>
      <c r="R10" s="743"/>
      <c r="S10" s="760"/>
      <c r="T10" s="760"/>
      <c r="U10" s="760"/>
      <c r="V10" s="814"/>
      <c r="W10" s="751"/>
      <c r="X10" s="814"/>
      <c r="Y10" s="751"/>
      <c r="Z10" s="754"/>
      <c r="AA10" s="751"/>
      <c r="AB10" s="813"/>
      <c r="AC10" s="28" t="s">
        <v>577</v>
      </c>
      <c r="AD10" s="28" t="s">
        <v>39</v>
      </c>
      <c r="AE10" s="37">
        <f t="shared" si="0"/>
        <v>0.15</v>
      </c>
      <c r="AF10" s="319" t="s">
        <v>215</v>
      </c>
      <c r="AG10" s="37">
        <f t="shared" si="1"/>
        <v>0.15</v>
      </c>
      <c r="AH10" s="37">
        <f t="shared" si="3"/>
        <v>0.3</v>
      </c>
      <c r="AI10" s="319" t="s">
        <v>216</v>
      </c>
      <c r="AJ10" s="283" t="s">
        <v>24</v>
      </c>
      <c r="AK10" s="319" t="s">
        <v>578</v>
      </c>
      <c r="AL10" s="319">
        <f>+AM9*AH10</f>
        <v>0.09</v>
      </c>
      <c r="AM10" s="366">
        <f>+AM9-AL10</f>
        <v>0.21</v>
      </c>
      <c r="AN10" s="810"/>
      <c r="AO10" s="811"/>
      <c r="AP10" s="140">
        <v>2</v>
      </c>
      <c r="AQ10" s="33" t="s">
        <v>579</v>
      </c>
      <c r="AR10" s="296" t="s">
        <v>142</v>
      </c>
      <c r="AS10" s="30">
        <v>45658</v>
      </c>
      <c r="AT10" s="30">
        <v>46022</v>
      </c>
      <c r="AU10" s="296" t="s">
        <v>580</v>
      </c>
      <c r="AV10" s="15"/>
      <c r="AW10" s="15"/>
    </row>
    <row r="11" spans="1:58" ht="255.75" customHeight="1" x14ac:dyDescent="0.3">
      <c r="A11" s="804" t="s">
        <v>217</v>
      </c>
      <c r="B11" s="786" t="s">
        <v>111</v>
      </c>
      <c r="C11" s="786" t="s">
        <v>12</v>
      </c>
      <c r="D11" s="786" t="s">
        <v>12</v>
      </c>
      <c r="E11" s="786" t="s">
        <v>36</v>
      </c>
      <c r="F11" s="786" t="s">
        <v>581</v>
      </c>
      <c r="G11" s="786" t="s">
        <v>582</v>
      </c>
      <c r="H11" s="786" t="s">
        <v>583</v>
      </c>
      <c r="I11" s="786" t="s">
        <v>584</v>
      </c>
      <c r="J11" s="786" t="s">
        <v>50</v>
      </c>
      <c r="K11" s="786">
        <v>6</v>
      </c>
      <c r="L11" s="789" t="str">
        <f>IF(J11="Diaria",+(K11/360),IF(J11="Mensual",+(K11/12),IF(J11="Bimestral",+(K11/6),IF(J11="Trimestral",+(K11/4),IF(J11="Semestral",+(K11/2),IF(J11="Anual",+(K11/1),""))))))</f>
        <v/>
      </c>
      <c r="M11" s="786" t="s">
        <v>47</v>
      </c>
      <c r="N11" s="727">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0.4</v>
      </c>
      <c r="O11" s="786" t="s">
        <v>64</v>
      </c>
      <c r="P11" s="727">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786" t="s">
        <v>65</v>
      </c>
      <c r="R11" s="727">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0.6</v>
      </c>
      <c r="S11" s="792" t="s">
        <v>60</v>
      </c>
      <c r="T11" s="792" t="s">
        <v>45</v>
      </c>
      <c r="U11" s="746">
        <f>+MAX(N11,P11,R11)</f>
        <v>0.6</v>
      </c>
      <c r="V11" s="795" t="str">
        <f>IF(L11&lt;=20%,"Muy baja",IF(L11&lt;=40%,"Baja",IF(L11&lt;=60%,"Media",IF(L11&lt;=80%,"Alta",IF(L11&lt;=100%,"Muy alta",IF(L11&gt;=100%,"Muy alta",""))))))</f>
        <v>Muy alta</v>
      </c>
      <c r="W11" s="735">
        <f>+IFERROR(VLOOKUP(V11,Fórmula!$F$1:$G$6,2,FALSE),"")</f>
        <v>1</v>
      </c>
      <c r="X11" s="798" t="str">
        <f>IF(U11=20%,"Leve",IF(U11=40%,"Menor",IF(U11=60%,"Moderado",IF(U11=80%,"Mayor",IF(U11=100%,"Catastrófico","")))))</f>
        <v>Moderado</v>
      </c>
      <c r="Y11" s="735">
        <f>+IFERROR(VLOOKUP(X11,Fórmula!$H$1:$I$6,2,FALSE),"")</f>
        <v>0.6</v>
      </c>
      <c r="Z11" s="801" t="str">
        <f>+IFERROR(VLOOKUP(V11&amp;X11,Fórmula!$C$2:$D$26,2,FALSE),"")</f>
        <v>Alto</v>
      </c>
      <c r="AA11" s="735">
        <f>IF(Z11="Bajo",25%,IF(Z11="Moderado",50%,IF(Z11="Alto",75%,IF(Z11="Extremo",100%,""))))</f>
        <v>0.75</v>
      </c>
      <c r="AB11" s="777" t="s">
        <v>585</v>
      </c>
      <c r="AC11" s="49" t="s">
        <v>586</v>
      </c>
      <c r="AD11" s="49" t="s">
        <v>57</v>
      </c>
      <c r="AE11" s="22">
        <f t="shared" si="0"/>
        <v>0.25</v>
      </c>
      <c r="AF11" s="304" t="s">
        <v>215</v>
      </c>
      <c r="AG11" s="22">
        <f t="shared" si="1"/>
        <v>0.15</v>
      </c>
      <c r="AH11" s="22">
        <f t="shared" si="3"/>
        <v>0.4</v>
      </c>
      <c r="AI11" s="304" t="s">
        <v>216</v>
      </c>
      <c r="AJ11" s="282" t="s">
        <v>24</v>
      </c>
      <c r="AK11" s="304" t="s">
        <v>574</v>
      </c>
      <c r="AL11" s="304">
        <f>+AH11*AA11</f>
        <v>0.30000000000000004</v>
      </c>
      <c r="AM11" s="365">
        <f>+AA11-AL11</f>
        <v>0.44999999999999996</v>
      </c>
      <c r="AN11" s="780" t="str">
        <f>+IF(C11="Corrupción","Moderado",IF(AM13&lt;=25%,"Bajo",IF(AM13&lt;=50%,"Moderado",IF(AM13&lt;=75%,"Alto",IF(AM13&gt;75%,"Extremo","")))))</f>
        <v>Bajo</v>
      </c>
      <c r="AO11" s="783" t="s">
        <v>59</v>
      </c>
      <c r="AP11" s="134">
        <v>1</v>
      </c>
      <c r="AQ11" s="33" t="s">
        <v>587</v>
      </c>
      <c r="AR11" s="296" t="s">
        <v>142</v>
      </c>
      <c r="AS11" s="30">
        <v>45658</v>
      </c>
      <c r="AT11" s="30">
        <v>45688</v>
      </c>
      <c r="AU11" s="296" t="s">
        <v>588</v>
      </c>
      <c r="AV11" s="15"/>
      <c r="AW11" s="15"/>
    </row>
    <row r="12" spans="1:58" ht="214.2" customHeight="1" thickBot="1" x14ac:dyDescent="0.35">
      <c r="A12" s="805"/>
      <c r="B12" s="787"/>
      <c r="C12" s="787"/>
      <c r="D12" s="787"/>
      <c r="E12" s="787"/>
      <c r="F12" s="787"/>
      <c r="G12" s="787"/>
      <c r="H12" s="787"/>
      <c r="I12" s="787"/>
      <c r="J12" s="787"/>
      <c r="K12" s="787"/>
      <c r="L12" s="790"/>
      <c r="M12" s="787"/>
      <c r="N12" s="743"/>
      <c r="O12" s="787"/>
      <c r="P12" s="743"/>
      <c r="Q12" s="787"/>
      <c r="R12" s="743"/>
      <c r="S12" s="793"/>
      <c r="T12" s="793"/>
      <c r="U12" s="760"/>
      <c r="V12" s="796"/>
      <c r="W12" s="751"/>
      <c r="X12" s="799"/>
      <c r="Y12" s="751"/>
      <c r="Z12" s="802"/>
      <c r="AA12" s="751"/>
      <c r="AB12" s="778"/>
      <c r="AC12" s="43" t="s">
        <v>589</v>
      </c>
      <c r="AD12" s="43" t="s">
        <v>39</v>
      </c>
      <c r="AE12" s="44">
        <f t="shared" si="0"/>
        <v>0.15</v>
      </c>
      <c r="AF12" s="367" t="s">
        <v>215</v>
      </c>
      <c r="AG12" s="44">
        <f t="shared" si="1"/>
        <v>0.15</v>
      </c>
      <c r="AH12" s="44">
        <f t="shared" si="3"/>
        <v>0.3</v>
      </c>
      <c r="AI12" s="367" t="s">
        <v>216</v>
      </c>
      <c r="AJ12" s="339" t="s">
        <v>24</v>
      </c>
      <c r="AK12" s="367" t="s">
        <v>590</v>
      </c>
      <c r="AL12" s="367">
        <f>+AM11*AH12</f>
        <v>0.13499999999999998</v>
      </c>
      <c r="AM12" s="45">
        <f>+AM11-AL12</f>
        <v>0.31499999999999995</v>
      </c>
      <c r="AN12" s="781"/>
      <c r="AO12" s="784"/>
      <c r="AP12" s="434">
        <v>2</v>
      </c>
      <c r="AQ12" s="432" t="s">
        <v>591</v>
      </c>
      <c r="AR12" s="433" t="s">
        <v>142</v>
      </c>
      <c r="AS12" s="435">
        <v>45658</v>
      </c>
      <c r="AT12" s="435">
        <v>46022</v>
      </c>
      <c r="AU12" s="433" t="s">
        <v>592</v>
      </c>
      <c r="AV12" s="15"/>
      <c r="AW12" s="15"/>
    </row>
    <row r="13" spans="1:58" ht="231" customHeight="1" thickBot="1" x14ac:dyDescent="0.35">
      <c r="A13" s="806"/>
      <c r="B13" s="788"/>
      <c r="C13" s="788"/>
      <c r="D13" s="788"/>
      <c r="E13" s="788"/>
      <c r="F13" s="788"/>
      <c r="G13" s="788"/>
      <c r="H13" s="788"/>
      <c r="I13" s="788"/>
      <c r="J13" s="788"/>
      <c r="K13" s="788"/>
      <c r="L13" s="791"/>
      <c r="M13" s="788"/>
      <c r="N13" s="427"/>
      <c r="O13" s="788"/>
      <c r="P13" s="427"/>
      <c r="Q13" s="788"/>
      <c r="R13" s="427"/>
      <c r="S13" s="794"/>
      <c r="T13" s="794"/>
      <c r="U13" s="429"/>
      <c r="V13" s="797"/>
      <c r="W13" s="430"/>
      <c r="X13" s="800"/>
      <c r="Y13" s="430"/>
      <c r="Z13" s="803"/>
      <c r="AA13" s="430"/>
      <c r="AB13" s="779"/>
      <c r="AC13" s="48" t="s">
        <v>593</v>
      </c>
      <c r="AD13" s="48" t="s">
        <v>57</v>
      </c>
      <c r="AE13" s="22">
        <f t="shared" ref="AE13" si="4">IF(AD13="Preventivo",25%,IF(AD13="Detectivo",15%,IF(AD13="Correctivo",10%,"")))</f>
        <v>0.25</v>
      </c>
      <c r="AF13" s="304" t="s">
        <v>215</v>
      </c>
      <c r="AG13" s="22">
        <f t="shared" ref="AG13" si="5">IF(AF13="Manual",15%,IF(AF13="Automático",25%,""))</f>
        <v>0.15</v>
      </c>
      <c r="AH13" s="22">
        <f t="shared" ref="AH13" si="6">+AG13+AE13</f>
        <v>0.4</v>
      </c>
      <c r="AI13" s="304" t="s">
        <v>216</v>
      </c>
      <c r="AJ13" s="282" t="s">
        <v>41</v>
      </c>
      <c r="AK13" s="304" t="s">
        <v>304</v>
      </c>
      <c r="AL13" s="367">
        <f>+AM12*AH13</f>
        <v>0.12599999999999997</v>
      </c>
      <c r="AM13" s="45">
        <f>+AM12-AL13</f>
        <v>0.18899999999999997</v>
      </c>
      <c r="AN13" s="782"/>
      <c r="AO13" s="785"/>
      <c r="AP13" s="431">
        <v>3</v>
      </c>
      <c r="AQ13" s="33" t="s">
        <v>594</v>
      </c>
      <c r="AR13" s="296" t="s">
        <v>142</v>
      </c>
      <c r="AS13" s="30">
        <v>45658</v>
      </c>
      <c r="AT13" s="30">
        <v>46022</v>
      </c>
      <c r="AU13" s="296" t="s">
        <v>595</v>
      </c>
      <c r="AV13" s="15"/>
      <c r="AW13" s="15"/>
    </row>
    <row r="14" spans="1:58" ht="169.95" customHeight="1" x14ac:dyDescent="0.3">
      <c r="A14" s="729" t="s">
        <v>217</v>
      </c>
      <c r="B14" s="727" t="s">
        <v>111</v>
      </c>
      <c r="C14" s="727" t="s">
        <v>92</v>
      </c>
      <c r="D14" s="727" t="s">
        <v>79</v>
      </c>
      <c r="E14" s="727" t="s">
        <v>36</v>
      </c>
      <c r="F14" s="730" t="s">
        <v>596</v>
      </c>
      <c r="G14" s="727" t="s">
        <v>597</v>
      </c>
      <c r="H14" s="727" t="s">
        <v>598</v>
      </c>
      <c r="I14" s="730" t="s">
        <v>599</v>
      </c>
      <c r="J14" s="727" t="s">
        <v>66</v>
      </c>
      <c r="K14" s="727">
        <v>1</v>
      </c>
      <c r="L14" s="728">
        <f>IF(J9="Diaria",+(K9/360),IF(J9="Mensual",+(K9/12),IF(J9="Bimestral",+(K9/6),IF(J9="Trimestral",+(K9/4),IF(J9="Semestral",+(K9/2),IF(J9="Anual",+(K9/1),""))))))</f>
        <v>0.25</v>
      </c>
      <c r="M14" s="727" t="s">
        <v>30</v>
      </c>
      <c r="N14" s="727">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727" t="s">
        <v>64</v>
      </c>
      <c r="P14" s="727">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727" t="s">
        <v>73</v>
      </c>
      <c r="R14" s="727">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746" t="s">
        <v>60</v>
      </c>
      <c r="T14" s="746" t="s">
        <v>45</v>
      </c>
      <c r="U14" s="746">
        <f>+MAX(N14,P14,R14)</f>
        <v>0.6</v>
      </c>
      <c r="V14" s="747" t="str">
        <f>IF(L14&lt;=20%,"Muy baja",IF(L14&lt;=40%,"Baja",IF(L14&lt;=60%,"Media",IF(L14&lt;=80%,"Alta",IF(L14&lt;=100%,"Muy alta",IF(L14&gt;=100%,"Muy alta",""))))))</f>
        <v>Baja</v>
      </c>
      <c r="W14" s="735">
        <f>+IFERROR(VLOOKUP(V14,Fórmula!$F$1:$G$6,2,FALSE),"")</f>
        <v>0.4</v>
      </c>
      <c r="X14" s="748" t="str">
        <f>IF(U14=20%,"Leve",IF(U14=40%,"Menor",IF(U14=60%,"Moderado",IF(U14=80%,"Mayor",IF(U14=100%,"Catastrófico","")))))</f>
        <v>Moderado</v>
      </c>
      <c r="Y14" s="735">
        <f>+IFERROR(VLOOKUP(X14,Fórmula!$H$1:$I$6,2,FALSE),"")</f>
        <v>0.6</v>
      </c>
      <c r="Z14" s="734" t="str">
        <f>+IFERROR(VLOOKUP(V14&amp;X14,Fórmula!$C$2:$D$26,2,FALSE),"")</f>
        <v>Moderado</v>
      </c>
      <c r="AA14" s="735">
        <f>IF(Z14="Bajo",25%,IF(Z14="Moderado",50%,IF(Z14="Alto",75%,IF(Z14="Extremo",100%,""))))</f>
        <v>0.5</v>
      </c>
      <c r="AB14" s="812" t="s">
        <v>600</v>
      </c>
      <c r="AC14" s="57" t="s">
        <v>601</v>
      </c>
      <c r="AD14" s="436" t="s">
        <v>57</v>
      </c>
      <c r="AE14" s="437">
        <f t="shared" si="0"/>
        <v>0.25</v>
      </c>
      <c r="AF14" s="438" t="s">
        <v>215</v>
      </c>
      <c r="AG14" s="437">
        <f t="shared" si="1"/>
        <v>0.15</v>
      </c>
      <c r="AH14" s="437">
        <f t="shared" si="3"/>
        <v>0.4</v>
      </c>
      <c r="AI14" s="438" t="s">
        <v>216</v>
      </c>
      <c r="AJ14" s="428" t="s">
        <v>41</v>
      </c>
      <c r="AK14" s="438" t="s">
        <v>73</v>
      </c>
      <c r="AL14" s="438">
        <f>+AH14*AA14</f>
        <v>0.2</v>
      </c>
      <c r="AM14" s="439">
        <f>+AA14-AL14</f>
        <v>0.3</v>
      </c>
      <c r="AN14" s="782" t="str">
        <f>+IF(C14="Corrupción","Moderado",IF(AM15&lt;=25%,"Bajo",IF(AM15&lt;=50%,"Moderado",IF(AM15&lt;=75%,"Alto",IF(AM15&gt;75%,"Extremo","")))))</f>
        <v>Bajo</v>
      </c>
      <c r="AO14" s="785" t="s">
        <v>59</v>
      </c>
      <c r="AP14" s="440">
        <v>1</v>
      </c>
      <c r="AQ14" s="287" t="s">
        <v>602</v>
      </c>
      <c r="AR14" s="30" t="s">
        <v>142</v>
      </c>
      <c r="AS14" s="30">
        <v>45658</v>
      </c>
      <c r="AT14" s="30">
        <v>46022</v>
      </c>
      <c r="AU14" s="30" t="s">
        <v>603</v>
      </c>
      <c r="AV14" s="15"/>
      <c r="AW14" s="15"/>
    </row>
    <row r="15" spans="1:58" ht="207.75" customHeight="1" thickBot="1" x14ac:dyDescent="0.35">
      <c r="A15" s="807"/>
      <c r="B15" s="743"/>
      <c r="C15" s="743"/>
      <c r="D15" s="743"/>
      <c r="E15" s="743"/>
      <c r="F15" s="808"/>
      <c r="G15" s="743"/>
      <c r="H15" s="743"/>
      <c r="I15" s="808"/>
      <c r="J15" s="743"/>
      <c r="K15" s="743"/>
      <c r="L15" s="750"/>
      <c r="M15" s="743"/>
      <c r="N15" s="743"/>
      <c r="O15" s="743"/>
      <c r="P15" s="743"/>
      <c r="Q15" s="743"/>
      <c r="R15" s="743"/>
      <c r="S15" s="760"/>
      <c r="T15" s="760"/>
      <c r="U15" s="760"/>
      <c r="V15" s="814"/>
      <c r="W15" s="751"/>
      <c r="X15" s="763"/>
      <c r="Y15" s="751"/>
      <c r="Z15" s="754"/>
      <c r="AA15" s="751"/>
      <c r="AB15" s="813"/>
      <c r="AC15" s="28" t="s">
        <v>604</v>
      </c>
      <c r="AD15" s="28" t="s">
        <v>39</v>
      </c>
      <c r="AE15" s="37">
        <f t="shared" si="0"/>
        <v>0.15</v>
      </c>
      <c r="AF15" s="319" t="s">
        <v>215</v>
      </c>
      <c r="AG15" s="37">
        <f t="shared" si="1"/>
        <v>0.15</v>
      </c>
      <c r="AH15" s="37">
        <f t="shared" si="3"/>
        <v>0.3</v>
      </c>
      <c r="AI15" s="319" t="s">
        <v>216</v>
      </c>
      <c r="AJ15" s="283" t="s">
        <v>24</v>
      </c>
      <c r="AK15" s="319" t="s">
        <v>605</v>
      </c>
      <c r="AL15" s="319">
        <f>+AM14*AH15</f>
        <v>0.09</v>
      </c>
      <c r="AM15" s="366">
        <f>+AM14-AL15</f>
        <v>0.21</v>
      </c>
      <c r="AN15" s="815"/>
      <c r="AO15" s="755"/>
      <c r="AP15" s="141">
        <v>2</v>
      </c>
      <c r="AQ15" s="13" t="s">
        <v>606</v>
      </c>
      <c r="AR15" s="112" t="s">
        <v>142</v>
      </c>
      <c r="AS15" s="25">
        <v>45658</v>
      </c>
      <c r="AT15" s="25">
        <v>46022</v>
      </c>
      <c r="AU15" s="112" t="s">
        <v>607</v>
      </c>
      <c r="AV15" s="15"/>
      <c r="AW15" s="15"/>
    </row>
    <row r="16" spans="1:58" ht="247.5" customHeight="1" x14ac:dyDescent="0.3">
      <c r="A16" s="690" t="s">
        <v>51</v>
      </c>
      <c r="B16" s="727" t="s">
        <v>111</v>
      </c>
      <c r="C16" s="689" t="s">
        <v>92</v>
      </c>
      <c r="D16" s="689" t="s">
        <v>79</v>
      </c>
      <c r="E16" s="689" t="s">
        <v>36</v>
      </c>
      <c r="F16" s="775" t="s">
        <v>608</v>
      </c>
      <c r="G16" s="775" t="s">
        <v>609</v>
      </c>
      <c r="H16" s="712" t="s">
        <v>610</v>
      </c>
      <c r="I16" s="776" t="s">
        <v>611</v>
      </c>
      <c r="J16" s="689" t="s">
        <v>95</v>
      </c>
      <c r="K16" s="689">
        <v>0</v>
      </c>
      <c r="L16" s="713">
        <f>IF(J16="Diaria",+(K16/360),IF(J16="Mensual",+(K16/12),IF(J16="Bimestral",+(K16/6),IF(J16="Trimestral",+(K16/4),IF(J16="Semestral",+(K16/2),IF(J16="Anual",+(K16/1),""))))))</f>
        <v>0</v>
      </c>
      <c r="M16" s="689" t="s">
        <v>73</v>
      </c>
      <c r="N16" s="689">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v>
      </c>
      <c r="O16" s="689" t="s">
        <v>64</v>
      </c>
      <c r="P16" s="689">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0.6</v>
      </c>
      <c r="Q16" s="689" t="s">
        <v>73</v>
      </c>
      <c r="R16" s="689">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717" t="s">
        <v>72</v>
      </c>
      <c r="T16" s="717" t="s">
        <v>45</v>
      </c>
      <c r="U16" s="717">
        <f>+MAX(N16,P16,R16)</f>
        <v>0.6</v>
      </c>
      <c r="V16" s="718" t="s">
        <v>37</v>
      </c>
      <c r="W16" s="714">
        <f>+IFERROR(VLOOKUP(V16,Fórmula!$F$1:$G$6,2,FALSE),"")</f>
        <v>0.4</v>
      </c>
      <c r="X16" s="720" t="str">
        <f>IF(U16=20%,"Leve",IF(U16=40%,"Menor",IF(U16=60%,"Moderado",IF(U16=80%,"Mayor",IF(U16=100%,"Catastrófico","")))))</f>
        <v>Moderado</v>
      </c>
      <c r="Y16" s="714" t="str">
        <f>+IFERROR(VLOOKUP(X16,[2]Fórmula!$H$1:$I$6,2,FALSE),"")</f>
        <v/>
      </c>
      <c r="Z16" s="710" t="str">
        <f>+IFERROR(VLOOKUP(V16&amp;X16,Fórmula!$C$2:$D$26,2,FALSE),"")</f>
        <v>Moderado</v>
      </c>
      <c r="AA16" s="710">
        <f>IF(Z16="Bajo",25%,IF(Z16="Moderado",50%,IF(Z16="Alto",75%,IF(Z16="Extremo",100%,""))))</f>
        <v>0.5</v>
      </c>
      <c r="AB16" s="773" t="s">
        <v>612</v>
      </c>
      <c r="AC16" s="39" t="s">
        <v>613</v>
      </c>
      <c r="AD16" s="48" t="s">
        <v>57</v>
      </c>
      <c r="AE16" s="31">
        <f>IF(AD16="Preventivo",25%,IF(AD16="Detectivo",15%,IF(AD16="Correctivo",10%,"")))</f>
        <v>0.25</v>
      </c>
      <c r="AF16" s="305" t="s">
        <v>215</v>
      </c>
      <c r="AG16" s="31">
        <f>IF(AF16="Manual",15%,IF(AF16="Automático",25%,""))</f>
        <v>0.15</v>
      </c>
      <c r="AH16" s="31">
        <f>+AG16+AE16</f>
        <v>0.4</v>
      </c>
      <c r="AI16" s="305" t="s">
        <v>216</v>
      </c>
      <c r="AJ16" s="293" t="s">
        <v>217</v>
      </c>
      <c r="AK16" s="305" t="s">
        <v>614</v>
      </c>
      <c r="AL16" s="304">
        <f>+AH16*AA16</f>
        <v>0.2</v>
      </c>
      <c r="AM16" s="365">
        <f>+AA16-AL16</f>
        <v>0.3</v>
      </c>
      <c r="AN16" s="774" t="str">
        <f>+IF(C16="Corrupción","Moderado",IF(AM17&lt;=25%,"Bajo",IF(AM17&lt;=50%,"Moderado",IF(AM17&lt;=75%,"Alto",IF(AM17&gt;75%,"Extremo","")))))</f>
        <v>Bajo</v>
      </c>
      <c r="AO16" s="717" t="s">
        <v>59</v>
      </c>
      <c r="AP16" s="305">
        <v>1</v>
      </c>
      <c r="AQ16" s="305" t="s">
        <v>615</v>
      </c>
      <c r="AR16" s="296" t="s">
        <v>142</v>
      </c>
      <c r="AS16" s="30">
        <v>45658</v>
      </c>
      <c r="AT16" s="30">
        <v>45838</v>
      </c>
      <c r="AU16" s="296"/>
      <c r="AV16" s="15"/>
      <c r="AW16" s="15"/>
      <c r="AX16" s="400"/>
      <c r="AY16" s="401"/>
      <c r="AZ16" s="401"/>
      <c r="BA16" s="401"/>
      <c r="BB16" s="400"/>
      <c r="BC16" s="400"/>
      <c r="BD16" s="401"/>
      <c r="BE16" s="401"/>
      <c r="BF16" s="401"/>
    </row>
    <row r="17" spans="1:58" ht="210.75" customHeight="1" thickBot="1" x14ac:dyDescent="0.35">
      <c r="A17" s="690"/>
      <c r="B17" s="743"/>
      <c r="C17" s="689"/>
      <c r="D17" s="689"/>
      <c r="E17" s="689"/>
      <c r="F17" s="775"/>
      <c r="G17" s="775"/>
      <c r="H17" s="712"/>
      <c r="I17" s="776"/>
      <c r="J17" s="689"/>
      <c r="K17" s="689"/>
      <c r="L17" s="713"/>
      <c r="M17" s="689"/>
      <c r="N17" s="689"/>
      <c r="O17" s="689"/>
      <c r="P17" s="689"/>
      <c r="Q17" s="689"/>
      <c r="R17" s="689"/>
      <c r="S17" s="717"/>
      <c r="T17" s="717"/>
      <c r="U17" s="717"/>
      <c r="V17" s="718"/>
      <c r="W17" s="714"/>
      <c r="X17" s="720"/>
      <c r="Y17" s="714"/>
      <c r="Z17" s="710"/>
      <c r="AA17" s="710"/>
      <c r="AB17" s="773"/>
      <c r="AC17" s="48" t="s">
        <v>616</v>
      </c>
      <c r="AD17" s="48" t="s">
        <v>57</v>
      </c>
      <c r="AE17" s="31">
        <f>IF(AD17="Preventivo",25%,IF(AD17="Detectivo",15%,IF(AD17="Correctivo",10%,"")))</f>
        <v>0.25</v>
      </c>
      <c r="AF17" s="305" t="s">
        <v>215</v>
      </c>
      <c r="AG17" s="31">
        <f>IF(AF17="Manual",15%,IF(AF17="Automático",25%,""))</f>
        <v>0.15</v>
      </c>
      <c r="AH17" s="31">
        <f>+AG17+AE17</f>
        <v>0.4</v>
      </c>
      <c r="AI17" s="305" t="s">
        <v>216</v>
      </c>
      <c r="AJ17" s="293" t="s">
        <v>217</v>
      </c>
      <c r="AK17" s="305" t="s">
        <v>614</v>
      </c>
      <c r="AL17" s="319">
        <f>+AM16*AH17</f>
        <v>0.12</v>
      </c>
      <c r="AM17" s="366">
        <f>+AM16-AL17</f>
        <v>0.18</v>
      </c>
      <c r="AN17" s="774"/>
      <c r="AO17" s="717"/>
      <c r="AP17" s="305">
        <v>2</v>
      </c>
      <c r="AQ17" s="305" t="s">
        <v>617</v>
      </c>
      <c r="AR17" s="296" t="s">
        <v>142</v>
      </c>
      <c r="AS17" s="30">
        <v>45658</v>
      </c>
      <c r="AT17" s="30">
        <v>45838</v>
      </c>
      <c r="AU17" s="296"/>
      <c r="AV17" s="15"/>
      <c r="AW17" s="15"/>
      <c r="AX17" s="400"/>
      <c r="AY17" s="401"/>
      <c r="AZ17" s="401"/>
      <c r="BA17" s="401"/>
      <c r="BB17" s="400"/>
      <c r="BC17" s="400"/>
      <c r="BD17" s="401"/>
      <c r="BE17" s="401"/>
      <c r="BF17" s="401"/>
    </row>
    <row r="18" spans="1:58" s="617" customFormat="1" ht="408.6" customHeight="1" x14ac:dyDescent="0.3">
      <c r="A18" s="602" t="s">
        <v>51</v>
      </c>
      <c r="B18" s="29" t="s">
        <v>1264</v>
      </c>
      <c r="C18" s="29" t="s">
        <v>58</v>
      </c>
      <c r="D18" s="29" t="s">
        <v>79</v>
      </c>
      <c r="E18" s="29" t="s">
        <v>80</v>
      </c>
      <c r="F18" s="40" t="s">
        <v>1261</v>
      </c>
      <c r="G18" s="182" t="s">
        <v>533</v>
      </c>
      <c r="H18" s="622" t="s">
        <v>1262</v>
      </c>
      <c r="I18" s="40" t="s">
        <v>1263</v>
      </c>
      <c r="J18" s="603" t="s">
        <v>95</v>
      </c>
      <c r="K18" s="604">
        <v>1</v>
      </c>
      <c r="L18" s="605">
        <f>IF(J18="Diaria",+(K18/360),IF(J18="Mensual",+(K18/12),IF(J18="Bimestral",+(K18/6),IF(J18="Trimestral",+(K18/4),IF(J18="Semestral",+(K18/2),IF(J18="Anual",+(K18/1),""))))))</f>
        <v>0.5</v>
      </c>
      <c r="M18" s="604" t="s">
        <v>47</v>
      </c>
      <c r="N18" s="588">
        <f t="shared" ref="N18" si="7">IF(M18="Menor al 1% del patrimonio de la Lotería de Bogotá",20%,IF(M18="Entre el 1% y el 3% del patrimonio de la Lotería de Bogotá",40%,IF(M18="Entre el 3% y el 6% del patrimonio de la Lotería de Bogotá",60%,IF(M18="Entre el 6% y el 10% del patrimonio de la Lotería de Bogotá",80%,IF(M18="Mayor al 10% del patrimonio de la Lotería de Bogotá",100%,IF(M18="NA",0%,""))))))</f>
        <v>0.4</v>
      </c>
      <c r="O18" s="606" t="s">
        <v>76</v>
      </c>
      <c r="P18" s="588" t="str">
        <f t="shared" ref="P18" si="8">IF(O18="El riesgo afecta la imagen de algún área de la organización",20%,IF(O18="El riesgo afecta la imagen de la entidad internamente, de conocimiento general nivel interno, de junta directiva y accionistas y/o de proveedores",40%,IF(O18="El riesgo afecta la imagen de la entidad con algunos usuarios de relevancia frente al logro de los objetivos",60%,IF(O18="El riesgo afecta la imagen de la entidad con efecto publicitario sistenido a nivel de sector administrativo, nivel departamental o municipal",80%,IF(O18="El riesgo afecta la imagen de la entidad a nivel nacional, con efecto publicitario sistenido a nivel país",100%,IF(O18="NA",0%,""))))))</f>
        <v/>
      </c>
      <c r="Q18" s="604" t="s">
        <v>73</v>
      </c>
      <c r="R18" s="588">
        <f>IF(Q18="Interrupción de la operación por menos de un día",20%,IF(Q18="Interrupción de la operación por un día completo",40%,IF(Q18="Interrupción de la operación mayor a 1 día y menor a 2 días",60%,IF(Q18="Interrupción de la operación por dos días completos",80%,IF(Q18="Interrupción de la operación por más de dos días",100%,IF(Q18="NA",0%,""))))))</f>
        <v>0</v>
      </c>
      <c r="S18" s="607" t="s">
        <v>60</v>
      </c>
      <c r="T18" s="607" t="s">
        <v>73</v>
      </c>
      <c r="U18" s="608">
        <f>+MAX(N18,P18,R18)</f>
        <v>0.4</v>
      </c>
      <c r="V18" s="609" t="str">
        <f>IF(L18&lt;=20%,"Muy baja",IF(L18&lt;=40%,"Baja",IF(L18&lt;=60%,"Media",IF(L18&lt;=80%,"Alta",IF(L18&lt;=100%,"Muy alta",IF(L18&gt;=100%,"Muy alta",""))))))</f>
        <v>Media</v>
      </c>
      <c r="W18" s="610">
        <f>+IFERROR(VLOOKUP(V18,[3]Fórmula!$F$1:$G$6,2,FALSE),"")</f>
        <v>0.6</v>
      </c>
      <c r="X18" s="611" t="s">
        <v>56</v>
      </c>
      <c r="Y18" s="610">
        <f>+IFERROR(VLOOKUP(X18,[3]Fórmula!$H$1:$I$6,2,FALSE),"")</f>
        <v>0.6</v>
      </c>
      <c r="Z18" s="611" t="str">
        <f>+IFERROR(VLOOKUP(V18&amp;X18,[3]Fórmula!$C$2:$D$26,2,FALSE),"")</f>
        <v>Moderado</v>
      </c>
      <c r="AA18" s="612">
        <f>IF(Z18="Bajo",25%,IF(Z18="Moderado",50%,IF(Z18="Alto",75%,IF(Z18="Extremo",100%,""))))</f>
        <v>0.5</v>
      </c>
      <c r="AB18" s="613"/>
      <c r="AC18" s="603" t="s">
        <v>1311</v>
      </c>
      <c r="AD18" s="40" t="s">
        <v>57</v>
      </c>
      <c r="AE18" s="589">
        <f t="shared" ref="AE18" si="9">IF(AD18="Preventivo",25%,IF(AD18="Detectivo",15%,IF(AD18="Correctivo",10%,"")))</f>
        <v>0.25</v>
      </c>
      <c r="AF18" s="40" t="s">
        <v>215</v>
      </c>
      <c r="AG18" s="589">
        <f t="shared" ref="AG18" si="10">IF(AF18="Manual",15%,IF(AF18="Automático",25%,""))</f>
        <v>0.15</v>
      </c>
      <c r="AH18" s="589">
        <f t="shared" ref="AH18" si="11">+AG18+AE18</f>
        <v>0.4</v>
      </c>
      <c r="AI18" s="40" t="s">
        <v>216</v>
      </c>
      <c r="AJ18" s="40" t="s">
        <v>24</v>
      </c>
      <c r="AK18" s="40" t="s">
        <v>1312</v>
      </c>
      <c r="AL18" s="29">
        <f>+AA18*AH18</f>
        <v>0.2</v>
      </c>
      <c r="AM18" s="614">
        <f>+AA18-AL18</f>
        <v>0.3</v>
      </c>
      <c r="AN18" s="615" t="str">
        <f>IF(AM18&lt;=25%,"Bajo",IF(AM18&lt;=50%,"Moderado",IF(AM18&lt;=75%,"Alto",IF(AM18&gt;75%,"Extremo",""))))</f>
        <v>Moderado</v>
      </c>
      <c r="AO18" s="616" t="s">
        <v>59</v>
      </c>
      <c r="AP18" s="182"/>
      <c r="AQ18" s="46"/>
      <c r="AR18" s="618"/>
      <c r="AS18" s="618"/>
      <c r="AT18" s="46"/>
      <c r="AU18" s="619"/>
      <c r="AV18" s="15"/>
      <c r="AW18" s="15"/>
    </row>
    <row r="19" spans="1:58" ht="290.25" customHeight="1" x14ac:dyDescent="0.3">
      <c r="A19" s="640" t="s">
        <v>217</v>
      </c>
      <c r="B19" s="348" t="s">
        <v>29</v>
      </c>
      <c r="C19" s="348" t="s">
        <v>92</v>
      </c>
      <c r="D19" s="348" t="s">
        <v>79</v>
      </c>
      <c r="E19" s="348" t="s">
        <v>36</v>
      </c>
      <c r="F19" s="350" t="s">
        <v>1339</v>
      </c>
      <c r="G19" s="348" t="s">
        <v>1300</v>
      </c>
      <c r="H19" s="641" t="s">
        <v>835</v>
      </c>
      <c r="I19" s="350" t="s">
        <v>836</v>
      </c>
      <c r="J19" s="348" t="s">
        <v>66</v>
      </c>
      <c r="K19" s="348">
        <v>1</v>
      </c>
      <c r="L19" s="636">
        <f>IF(J19="Diaria",+(K19/360),IF(J19="Mensual",+(K19/12),IF(J19="Bimestral",+(K19/6),IF(J19="Trimestral",+(K19/4),IF(J19="Semestral",+(K19/2),IF(J19="Anual",+(K19/1),""))))))</f>
        <v>8.3333333333333329E-2</v>
      </c>
      <c r="M19" s="348" t="s">
        <v>73</v>
      </c>
      <c r="N19" s="348">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v>
      </c>
      <c r="O19" s="348" t="s">
        <v>31</v>
      </c>
      <c r="P19" s="348">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348" t="s">
        <v>73</v>
      </c>
      <c r="R19" s="348">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635" t="s">
        <v>60</v>
      </c>
      <c r="T19" s="635" t="s">
        <v>45</v>
      </c>
      <c r="U19" s="635">
        <f>+MAX(N19,P19,R19)</f>
        <v>0.2</v>
      </c>
      <c r="V19" s="637" t="str">
        <f>IF(L19&lt;=20%,"Muy baja",IF(L19&lt;=40%,"Baja",IF(L19&lt;=60%,"Media",IF(L19&lt;=80%,"Alta",IF(L19&lt;=100%,"Muy alta",IF(L19&gt;=100%,"Muy alta",""))))))</f>
        <v>Muy baja</v>
      </c>
      <c r="W19" s="639">
        <f>+IFERROR(VLOOKUP(V19,Fórmula!$F$1:$G$6,2,FALSE),"")</f>
        <v>0.2</v>
      </c>
      <c r="X19" s="637" t="str">
        <f>IF(U19=20%,"Leve",IF(U19=40%,"Menor",IF(U19=60%,"Moderado",IF(U19=80%,"Mayor",IF(U19=100%,"Catastrófico","")))))</f>
        <v>Leve</v>
      </c>
      <c r="Y19" s="639">
        <f>+IFERROR(VLOOKUP(X19,Fórmula!$H$1:$I$6,2,FALSE),"")</f>
        <v>0.2</v>
      </c>
      <c r="Z19" s="352" t="str">
        <f>+IFERROR(VLOOKUP(V19&amp;X19,Fórmula!$C$2:$D$26,2,FALSE),"")</f>
        <v>Bajo</v>
      </c>
      <c r="AA19" s="643">
        <f>IF(Z19="Bajo",25%,IF(Z19="Moderado",50%,IF(Z19="Alto",75%,IF(Z19="Extremo",100%,""))))</f>
        <v>0.25</v>
      </c>
      <c r="AB19" s="642" t="s">
        <v>837</v>
      </c>
      <c r="AC19" s="404" t="s">
        <v>1341</v>
      </c>
      <c r="AD19" s="71" t="s">
        <v>57</v>
      </c>
      <c r="AE19" s="72">
        <f>IF(AD19="Preventivo",25%,IF(AD19="Detectivo",15%,IF(AD19="Correctivo",10%,"")))</f>
        <v>0.25</v>
      </c>
      <c r="AF19" s="350" t="s">
        <v>732</v>
      </c>
      <c r="AG19" s="72">
        <f>IF(AF19="Manual",15%,IF(AF19="Automático",25%,""))</f>
        <v>0.25</v>
      </c>
      <c r="AH19" s="72">
        <f>+AG19+AE19</f>
        <v>0.5</v>
      </c>
      <c r="AI19" s="40" t="s">
        <v>216</v>
      </c>
      <c r="AJ19" s="348" t="s">
        <v>24</v>
      </c>
      <c r="AK19" s="350" t="s">
        <v>838</v>
      </c>
      <c r="AL19" s="73" t="e">
        <f>+AA19-AK19</f>
        <v>#VALUE!</v>
      </c>
      <c r="AM19" s="352" t="e">
        <f>+IF(C19="Corrupción","Moderado",IF(#REF!&lt;=25%,"Bajo",IF(#REF!&lt;=50%,"Moderado",IF(#REF!&lt;=75%,"Alto",IF(#REF!&gt;75%,"Extremo","")))))</f>
        <v>#REF!</v>
      </c>
      <c r="AN19" s="385" t="s">
        <v>169</v>
      </c>
      <c r="AO19" s="638" t="s">
        <v>59</v>
      </c>
      <c r="AP19" s="93"/>
      <c r="AQ19" s="293"/>
      <c r="AR19" s="36"/>
      <c r="AS19" s="36"/>
      <c r="AT19" s="296"/>
      <c r="AU19" s="34"/>
    </row>
    <row r="20" spans="1:58" ht="15" customHeight="1" x14ac:dyDescent="0.3">
      <c r="AV20" s="15"/>
      <c r="AW20" s="15"/>
    </row>
    <row r="21" spans="1:58" ht="15" customHeight="1" x14ac:dyDescent="0.3">
      <c r="AV21" s="15"/>
      <c r="AW21" s="15"/>
    </row>
    <row r="22" spans="1:58" ht="15" customHeight="1" x14ac:dyDescent="0.3">
      <c r="AV22" s="15"/>
      <c r="AW22" s="15"/>
    </row>
    <row r="23" spans="1:58" ht="15" customHeight="1" x14ac:dyDescent="0.3">
      <c r="AV23" s="15"/>
      <c r="AW23" s="15"/>
    </row>
    <row r="24" spans="1:58" ht="15" customHeight="1" x14ac:dyDescent="0.3">
      <c r="AV24" s="15"/>
      <c r="AW24" s="15"/>
    </row>
    <row r="25" spans="1:58" ht="15" customHeight="1" x14ac:dyDescent="0.3">
      <c r="AV25" s="15"/>
      <c r="AW25" s="15"/>
    </row>
    <row r="26" spans="1:58" ht="15" customHeight="1" x14ac:dyDescent="0.3">
      <c r="AV26" s="15"/>
      <c r="AW26" s="15"/>
    </row>
    <row r="27" spans="1:58" ht="15" customHeight="1" x14ac:dyDescent="0.3">
      <c r="AV27" s="15"/>
      <c r="AW27" s="15"/>
    </row>
    <row r="28" spans="1:58" ht="15" customHeight="1" x14ac:dyDescent="0.3">
      <c r="AV28" s="15"/>
      <c r="AW28" s="15"/>
    </row>
    <row r="29" spans="1:58" ht="15" customHeight="1" x14ac:dyDescent="0.3">
      <c r="AV29" s="15"/>
      <c r="AW29" s="15"/>
    </row>
  </sheetData>
  <sheetProtection formatCells="0" formatColumns="0" formatRows="0"/>
  <autoFilter ref="A1:AU15" xr:uid="{00000000-0009-0000-0000-000005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8" showButton="0"/>
    <filterColumn colId="39" showButton="0"/>
    <filterColumn colId="41" showButton="0"/>
    <filterColumn colId="42" showButton="0"/>
    <filterColumn colId="43" showButton="0"/>
    <filterColumn colId="44" showButton="0"/>
    <filterColumn colId="45" showButton="0"/>
    <filterColumn colId="46" showButton="0"/>
  </autoFilter>
  <mergeCells count="199">
    <mergeCell ref="AB14:AB15"/>
    <mergeCell ref="AN14:AN15"/>
    <mergeCell ref="AO14:AO15"/>
    <mergeCell ref="S14:S15"/>
    <mergeCell ref="T14:T15"/>
    <mergeCell ref="U14:U15"/>
    <mergeCell ref="V14:V15"/>
    <mergeCell ref="W14:W15"/>
    <mergeCell ref="X14:X15"/>
    <mergeCell ref="Y14:Y15"/>
    <mergeCell ref="Z14:Z15"/>
    <mergeCell ref="AA14:AA15"/>
    <mergeCell ref="J14:J15"/>
    <mergeCell ref="K14:K15"/>
    <mergeCell ref="L14:L15"/>
    <mergeCell ref="M14:M15"/>
    <mergeCell ref="N14:N15"/>
    <mergeCell ref="O14:O15"/>
    <mergeCell ref="P14:P15"/>
    <mergeCell ref="Q14:Q15"/>
    <mergeCell ref="R14:R15"/>
    <mergeCell ref="A14:A15"/>
    <mergeCell ref="B14:B15"/>
    <mergeCell ref="C14:C15"/>
    <mergeCell ref="D14:D15"/>
    <mergeCell ref="E14:E15"/>
    <mergeCell ref="F14:F15"/>
    <mergeCell ref="G14:G15"/>
    <mergeCell ref="H14:H15"/>
    <mergeCell ref="I14:I15"/>
    <mergeCell ref="V9:V10"/>
    <mergeCell ref="W9:W10"/>
    <mergeCell ref="X9:X10"/>
    <mergeCell ref="Y9:Y10"/>
    <mergeCell ref="Z9:Z10"/>
    <mergeCell ref="AA9:AA10"/>
    <mergeCell ref="AB9:AB10"/>
    <mergeCell ref="AN9:AN10"/>
    <mergeCell ref="AO9:AO10"/>
    <mergeCell ref="A9:A10"/>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P9:P10"/>
    <mergeCell ref="Q9:Q10"/>
    <mergeCell ref="R9:R10"/>
    <mergeCell ref="S9:S10"/>
    <mergeCell ref="T9:T10"/>
    <mergeCell ref="U9:U10"/>
    <mergeCell ref="Q7:Q8"/>
    <mergeCell ref="R7:R8"/>
    <mergeCell ref="M7:M8"/>
    <mergeCell ref="N7:N8"/>
    <mergeCell ref="O7:O8"/>
    <mergeCell ref="R5:R6"/>
    <mergeCell ref="S7:S8"/>
    <mergeCell ref="T7:T8"/>
    <mergeCell ref="M5:M6"/>
    <mergeCell ref="AO7:AO8"/>
    <mergeCell ref="AN7:AN8"/>
    <mergeCell ref="AN5:AN6"/>
    <mergeCell ref="AO5:AO6"/>
    <mergeCell ref="U7:U8"/>
    <mergeCell ref="L5:L6"/>
    <mergeCell ref="K5:K6"/>
    <mergeCell ref="J7:J8"/>
    <mergeCell ref="K7:K8"/>
    <mergeCell ref="AA7:AA8"/>
    <mergeCell ref="Z7:Z8"/>
    <mergeCell ref="Z5:Z6"/>
    <mergeCell ref="AB5:AB6"/>
    <mergeCell ref="AB7:AB8"/>
    <mergeCell ref="Y5:Y6"/>
    <mergeCell ref="J5:J6"/>
    <mergeCell ref="Y7:Y8"/>
    <mergeCell ref="AA5:AA6"/>
    <mergeCell ref="V7:V8"/>
    <mergeCell ref="X5:X6"/>
    <mergeCell ref="X7:X8"/>
    <mergeCell ref="W7:W8"/>
    <mergeCell ref="I7:I8"/>
    <mergeCell ref="T5:T6"/>
    <mergeCell ref="L7:L8"/>
    <mergeCell ref="P7:P8"/>
    <mergeCell ref="W5:W6"/>
    <mergeCell ref="I5:I6"/>
    <mergeCell ref="V5:V6"/>
    <mergeCell ref="U5:U6"/>
    <mergeCell ref="O5:O6"/>
    <mergeCell ref="Q5:Q6"/>
    <mergeCell ref="N5:N6"/>
    <mergeCell ref="P5:P6"/>
    <mergeCell ref="S5:S6"/>
    <mergeCell ref="A7:A8"/>
    <mergeCell ref="B7:B8"/>
    <mergeCell ref="C7:C8"/>
    <mergeCell ref="F7:F8"/>
    <mergeCell ref="G7:G8"/>
    <mergeCell ref="H7:H8"/>
    <mergeCell ref="A5:A6"/>
    <mergeCell ref="B5:B6"/>
    <mergeCell ref="C5:C6"/>
    <mergeCell ref="F5:F6"/>
    <mergeCell ref="G5:G6"/>
    <mergeCell ref="D7:D8"/>
    <mergeCell ref="E5:E6"/>
    <mergeCell ref="E7:E8"/>
    <mergeCell ref="D5:D6"/>
    <mergeCell ref="H5:H6"/>
    <mergeCell ref="A11:A13"/>
    <mergeCell ref="B11:B13"/>
    <mergeCell ref="C11:C13"/>
    <mergeCell ref="D11:D13"/>
    <mergeCell ref="E11:E13"/>
    <mergeCell ref="F11:F13"/>
    <mergeCell ref="G11:G13"/>
    <mergeCell ref="H11:H13"/>
    <mergeCell ref="I11:I13"/>
    <mergeCell ref="AB11:AB13"/>
    <mergeCell ref="AN11:AN13"/>
    <mergeCell ref="AO11:AO13"/>
    <mergeCell ref="N11:N12"/>
    <mergeCell ref="P11:P12"/>
    <mergeCell ref="R11:R12"/>
    <mergeCell ref="J11:J13"/>
    <mergeCell ref="K11:K13"/>
    <mergeCell ref="L11:L13"/>
    <mergeCell ref="M11:M13"/>
    <mergeCell ref="O11:O13"/>
    <mergeCell ref="Q11:Q13"/>
    <mergeCell ref="U11:U12"/>
    <mergeCell ref="W11:W12"/>
    <mergeCell ref="Y11:Y12"/>
    <mergeCell ref="AA11:AA12"/>
    <mergeCell ref="S11:S13"/>
    <mergeCell ref="T11:T13"/>
    <mergeCell ref="V11:V13"/>
    <mergeCell ref="X11:X13"/>
    <mergeCell ref="Z11:Z13"/>
    <mergeCell ref="A16:A17"/>
    <mergeCell ref="B16:B17"/>
    <mergeCell ref="C16:C17"/>
    <mergeCell ref="D16:D17"/>
    <mergeCell ref="E16:E17"/>
    <mergeCell ref="F16:F17"/>
    <mergeCell ref="G16:G17"/>
    <mergeCell ref="H16:H17"/>
    <mergeCell ref="I16:I17"/>
    <mergeCell ref="J16:J17"/>
    <mergeCell ref="K16:K17"/>
    <mergeCell ref="L16:L17"/>
    <mergeCell ref="M16:M17"/>
    <mergeCell ref="N16:N17"/>
    <mergeCell ref="O16:O17"/>
    <mergeCell ref="P16:P17"/>
    <mergeCell ref="Q16:Q17"/>
    <mergeCell ref="R16:R17"/>
    <mergeCell ref="AB16:AB17"/>
    <mergeCell ref="AN16:AN17"/>
    <mergeCell ref="AO16:AO17"/>
    <mergeCell ref="S16:S17"/>
    <mergeCell ref="T16:T17"/>
    <mergeCell ref="U16:U17"/>
    <mergeCell ref="V16:V17"/>
    <mergeCell ref="W16:W17"/>
    <mergeCell ref="X16:X17"/>
    <mergeCell ref="Y16:Y17"/>
    <mergeCell ref="Z16:Z17"/>
    <mergeCell ref="AA16:AA17"/>
    <mergeCell ref="A1:AU1"/>
    <mergeCell ref="A2:T3"/>
    <mergeCell ref="U2:AB3"/>
    <mergeCell ref="AC2:AK2"/>
    <mergeCell ref="AM2:AO2"/>
    <mergeCell ref="AP2:AW2"/>
    <mergeCell ref="AC3:AC4"/>
    <mergeCell ref="AD3:AG3"/>
    <mergeCell ref="AH3:AH4"/>
    <mergeCell ref="AI3:AK3"/>
    <mergeCell ref="AL3:AN4"/>
    <mergeCell ref="AO3:AO4"/>
    <mergeCell ref="AP3:AQ4"/>
    <mergeCell ref="AR3:AR4"/>
    <mergeCell ref="AS3:AS4"/>
    <mergeCell ref="AT3:AT4"/>
    <mergeCell ref="AU3:AU4"/>
    <mergeCell ref="G4:H4"/>
    <mergeCell ref="AJ4:AK4"/>
  </mergeCells>
  <conditionalFormatting sqref="AC16">
    <cfRule type="containsText" dxfId="955" priority="39" operator="containsText" text="ALTA">
      <formula>NOT(ISERROR(SEARCH("ALTA",AC16)))</formula>
    </cfRule>
    <cfRule type="containsText" dxfId="954" priority="38" operator="containsText" text="MEDIA">
      <formula>NOT(ISERROR(SEARCH("MEDIA",AC16)))</formula>
    </cfRule>
    <cfRule type="containsText" dxfId="953" priority="37" operator="containsText" text="BAJA">
      <formula>NOT(ISERROR(SEARCH("BAJA",AC16)))</formula>
    </cfRule>
  </conditionalFormatting>
  <conditionalFormatting sqref="AC7:AK7 AL12:AM13">
    <cfRule type="containsText" dxfId="952" priority="1389" operator="containsText" text="ALTA">
      <formula>NOT(ISERROR(SEARCH("ALTA",AC7)))</formula>
    </cfRule>
    <cfRule type="containsText" dxfId="951" priority="1388" operator="containsText" text="MEDIA">
      <formula>NOT(ISERROR(SEARCH("MEDIA",AC7)))</formula>
    </cfRule>
  </conditionalFormatting>
  <conditionalFormatting sqref="AI5:AI15 AL6:AM10">
    <cfRule type="containsText" dxfId="950" priority="21" operator="containsText" text="BAJA">
      <formula>NOT(ISERROR(SEARCH("BAJA",AI5)))</formula>
    </cfRule>
    <cfRule type="containsText" dxfId="949" priority="22" operator="containsText" text="MEDIA">
      <formula>NOT(ISERROR(SEARCH("MEDIA",AI5)))</formula>
    </cfRule>
    <cfRule type="containsText" dxfId="948" priority="23" operator="containsText" text="ALTA">
      <formula>NOT(ISERROR(SEARCH("ALTA",AI5)))</formula>
    </cfRule>
  </conditionalFormatting>
  <conditionalFormatting sqref="AI18:AI19">
    <cfRule type="containsText" dxfId="947" priority="8" operator="containsText" text="BAJA">
      <formula>NOT(ISERROR(SEARCH("BAJA",AI18)))</formula>
    </cfRule>
    <cfRule type="containsText" dxfId="946" priority="9" operator="containsText" text="MEDIA">
      <formula>NOT(ISERROR(SEARCH("MEDIA",AI18)))</formula>
    </cfRule>
    <cfRule type="containsText" dxfId="945" priority="10" operator="containsText" text="ALTA">
      <formula>NOT(ISERROR(SEARCH("ALTA",AI18)))</formula>
    </cfRule>
  </conditionalFormatting>
  <conditionalFormatting sqref="AI16:AK17">
    <cfRule type="containsText" dxfId="944" priority="47" operator="containsText" text="MEDIA">
      <formula>NOT(ISERROR(SEARCH("MEDIA",AI16)))</formula>
    </cfRule>
    <cfRule type="containsText" dxfId="943" priority="46" operator="containsText" text="BAJA">
      <formula>NOT(ISERROR(SEARCH("BAJA",AI16)))</formula>
    </cfRule>
    <cfRule type="containsText" dxfId="942" priority="48" operator="containsText" text="ALTA">
      <formula>NOT(ISERROR(SEARCH("ALTA",AI16)))</formula>
    </cfRule>
  </conditionalFormatting>
  <conditionalFormatting sqref="AL11:AL17">
    <cfRule type="containsText" dxfId="941" priority="187" operator="containsText" text="BAJA">
      <formula>NOT(ISERROR(SEARCH("BAJA",AL11)))</formula>
    </cfRule>
    <cfRule type="containsText" dxfId="940" priority="189" operator="containsText" text="ALTA">
      <formula>NOT(ISERROR(SEARCH("ALTA",AL11)))</formula>
    </cfRule>
    <cfRule type="containsText" dxfId="939" priority="188" operator="containsText" text="MEDIA">
      <formula>NOT(ISERROR(SEARCH("MEDIA",AL11)))</formula>
    </cfRule>
  </conditionalFormatting>
  <conditionalFormatting sqref="AL19">
    <cfRule type="cellIs" dxfId="938" priority="1" operator="greaterThan">
      <formula>75%</formula>
    </cfRule>
    <cfRule type="cellIs" dxfId="937" priority="2" operator="between">
      <formula>51%</formula>
      <formula>75%</formula>
    </cfRule>
    <cfRule type="cellIs" dxfId="936" priority="3" operator="between">
      <formula>26%</formula>
      <formula>50%</formula>
    </cfRule>
    <cfRule type="cellIs" dxfId="935" priority="4" operator="between">
      <formula>0%</formula>
      <formula>25%</formula>
    </cfRule>
    <cfRule type="containsText" dxfId="934" priority="5" operator="containsText" text="BAJA">
      <formula>NOT(ISERROR(SEARCH("BAJA",AL19)))</formula>
    </cfRule>
    <cfRule type="containsText" dxfId="933" priority="6" operator="containsText" text="MEDIA">
      <formula>NOT(ISERROR(SEARCH("MEDIA",AL19)))</formula>
    </cfRule>
    <cfRule type="containsText" dxfId="932" priority="7" operator="containsText" text="ALTA">
      <formula>NOT(ISERROR(SEARCH("ALTA",AL19)))</formula>
    </cfRule>
  </conditionalFormatting>
  <conditionalFormatting sqref="AL5:AM5">
    <cfRule type="cellIs" dxfId="931" priority="1268" operator="between">
      <formula>0%</formula>
      <formula>25%</formula>
    </cfRule>
    <cfRule type="cellIs" dxfId="930" priority="1265" operator="greaterThan">
      <formula>75%</formula>
    </cfRule>
    <cfRule type="cellIs" dxfId="929" priority="1266" operator="between">
      <formula>51%</formula>
      <formula>75%</formula>
    </cfRule>
    <cfRule type="cellIs" dxfId="928" priority="1267" operator="between">
      <formula>26%</formula>
      <formula>50%</formula>
    </cfRule>
    <cfRule type="containsText" dxfId="927" priority="1980" operator="containsText" text="ALTA">
      <formula>NOT(ISERROR(SEARCH("ALTA",AL5)))</formula>
    </cfRule>
    <cfRule type="containsText" dxfId="926" priority="1978" operator="containsText" text="BAJA">
      <formula>NOT(ISERROR(SEARCH("BAJA",AL5)))</formula>
    </cfRule>
    <cfRule type="containsText" dxfId="925" priority="1979" operator="containsText" text="MEDIA">
      <formula>NOT(ISERROR(SEARCH("MEDIA",AL5)))</formula>
    </cfRule>
  </conditionalFormatting>
  <conditionalFormatting sqref="AL12:AM13 AC7:AK7">
    <cfRule type="containsText" dxfId="924" priority="1387" operator="containsText" text="BAJA">
      <formula>NOT(ISERROR(SEARCH("BAJA",AC7)))</formula>
    </cfRule>
  </conditionalFormatting>
  <conditionalFormatting sqref="AL18:AM18">
    <cfRule type="cellIs" dxfId="923" priority="11" operator="greaterThan">
      <formula>75%</formula>
    </cfRule>
    <cfRule type="cellIs" dxfId="922" priority="12" operator="between">
      <formula>51%</formula>
      <formula>75%</formula>
    </cfRule>
    <cfRule type="cellIs" dxfId="921" priority="13" operator="between">
      <formula>26%</formula>
      <formula>50%</formula>
    </cfRule>
    <cfRule type="containsText" dxfId="920" priority="17" operator="containsText" text="ALTA">
      <formula>NOT(ISERROR(SEARCH("ALTA",AL18)))</formula>
    </cfRule>
    <cfRule type="containsText" dxfId="919" priority="16" operator="containsText" text="MEDIA">
      <formula>NOT(ISERROR(SEARCH("MEDIA",AL18)))</formula>
    </cfRule>
    <cfRule type="containsText" dxfId="918" priority="15" operator="containsText" text="BAJA">
      <formula>NOT(ISERROR(SEARCH("BAJA",AL18)))</formula>
    </cfRule>
    <cfRule type="cellIs" dxfId="917" priority="14" operator="between">
      <formula>0%</formula>
      <formula>25%</formula>
    </cfRule>
  </conditionalFormatting>
  <conditionalFormatting sqref="AM6:AM17">
    <cfRule type="cellIs" dxfId="916" priority="26" operator="between">
      <formula>26%</formula>
      <formula>50%</formula>
    </cfRule>
    <cfRule type="cellIs" dxfId="915" priority="25" operator="between">
      <formula>51%</formula>
      <formula>75%</formula>
    </cfRule>
    <cfRule type="cellIs" dxfId="914" priority="24" operator="greaterThan">
      <formula>75%</formula>
    </cfRule>
    <cfRule type="cellIs" dxfId="913" priority="27" operator="between">
      <formula>0%</formula>
      <formula>25%</formula>
    </cfRule>
  </conditionalFormatting>
  <conditionalFormatting sqref="AM11">
    <cfRule type="containsText" dxfId="912" priority="396" operator="containsText" text="MEDIA">
      <formula>NOT(ISERROR(SEARCH("MEDIA",AM11)))</formula>
    </cfRule>
    <cfRule type="containsText" dxfId="911" priority="397" operator="containsText" text="ALTA">
      <formula>NOT(ISERROR(SEARCH("ALTA",AM11)))</formula>
    </cfRule>
    <cfRule type="containsText" dxfId="910" priority="395" operator="containsText" text="BAJA">
      <formula>NOT(ISERROR(SEARCH("BAJA",AM11)))</formula>
    </cfRule>
  </conditionalFormatting>
  <conditionalFormatting sqref="AM14:AM17">
    <cfRule type="containsText" dxfId="909" priority="177" operator="containsText" text="BAJA">
      <formula>NOT(ISERROR(SEARCH("BAJA",AM14)))</formula>
    </cfRule>
    <cfRule type="containsText" dxfId="908" priority="178" operator="containsText" text="MEDIA">
      <formula>NOT(ISERROR(SEARCH("MEDIA",AM14)))</formula>
    </cfRule>
    <cfRule type="containsText" dxfId="907" priority="179" operator="containsText" text="ALTA">
      <formula>NOT(ISERROR(SEARCH("ALTA",AM14)))</formula>
    </cfRule>
  </conditionalFormatting>
  <conditionalFormatting sqref="AP16:AQ17">
    <cfRule type="containsText" dxfId="906" priority="20" operator="containsText" text="ALTA">
      <formula>NOT(ISERROR(SEARCH("ALTA",AP16)))</formula>
    </cfRule>
    <cfRule type="containsText" dxfId="905" priority="19" operator="containsText" text="MEDIA">
      <formula>NOT(ISERROR(SEARCH("MEDIA",AP16)))</formula>
    </cfRule>
    <cfRule type="containsText" dxfId="904" priority="18" operator="containsText" text="BAJA">
      <formula>NOT(ISERROR(SEARCH("BAJA",AP16)))</formula>
    </cfRule>
  </conditionalFormatting>
  <dataValidations count="3">
    <dataValidation type="list" allowBlank="1" showInputMessage="1" showErrorMessage="1" sqref="AJ16:AJ17 A5:A11 A14:A16 A18:A19" xr:uid="{00000000-0002-0000-0500-000000000000}">
      <formula1>"SI,NO"</formula1>
    </dataValidation>
    <dataValidation type="list" allowBlank="1" showInputMessage="1" showErrorMessage="1" sqref="AI5:AI19" xr:uid="{00000000-0002-0000-0500-000004000000}">
      <formula1>"Confiable,No confiable"</formula1>
    </dataValidation>
    <dataValidation type="list" allowBlank="1" showInputMessage="1" showErrorMessage="1" sqref="AF5:AF19" xr:uid="{00000000-0002-0000-0500-000001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09000000}">
          <x14:formula1>
            <xm:f>Listas!$J$2:$J$6</xm:f>
          </x14:formula1>
          <xm:sqref>AO5:AO7 AO9:AO11 AO14:AO16 AO19</xm:sqref>
        </x14:dataValidation>
        <x14:dataValidation type="list" allowBlank="1" showInputMessage="1" showErrorMessage="1" xr:uid="{00000000-0002-0000-0500-00000C000000}">
          <x14:formula1>
            <xm:f>Listas!$N$2:$N$7</xm:f>
          </x14:formula1>
          <xm:sqref>M5:M7 M9:M11 M14:M15 M19</xm:sqref>
        </x14:dataValidation>
        <x14:dataValidation type="list" allowBlank="1" showInputMessage="1" showErrorMessage="1" xr:uid="{00000000-0002-0000-0500-00000D000000}">
          <x14:formula1>
            <xm:f>Listas!$O$2:$O$7</xm:f>
          </x14:formula1>
          <xm:sqref>O5:O7 O9:O11 O14:O15 O19</xm:sqref>
        </x14:dataValidation>
        <x14:dataValidation type="list" allowBlank="1" showInputMessage="1" showErrorMessage="1" xr:uid="{00000000-0002-0000-0500-00000E000000}">
          <x14:formula1>
            <xm:f>Listas!$P$2:$P$7</xm:f>
          </x14:formula1>
          <xm:sqref>Q5:Q7 Q9:Q11 Q14:Q15 Q19</xm:sqref>
        </x14:dataValidation>
        <x14:dataValidation type="list" allowBlank="1" showInputMessage="1" showErrorMessage="1" xr:uid="{00000000-0002-0000-0500-00000F000000}">
          <x14:formula1>
            <xm:f>Listas!$Q$2:$Q$8</xm:f>
          </x14:formula1>
          <xm:sqref>J5:J7 J9:J11 J14:J15 J19</xm:sqref>
        </x14:dataValidation>
        <x14:dataValidation type="list" allowBlank="1" showInputMessage="1" showErrorMessage="1" xr:uid="{00000000-0002-0000-0500-000005000000}">
          <x14:formula1>
            <xm:f>Listas!$F$2:$F$4</xm:f>
          </x14:formula1>
          <xm:sqref>AD5:AD15 AD19</xm:sqref>
        </x14:dataValidation>
        <x14:dataValidation type="list" allowBlank="1" showInputMessage="1" showErrorMessage="1" xr:uid="{00000000-0002-0000-0500-000006000000}">
          <x14:formula1>
            <xm:f>Listas!$C$2:$C$8</xm:f>
          </x14:formula1>
          <xm:sqref>E5:E11 E14:E15 E19</xm:sqref>
        </x14:dataValidation>
        <x14:dataValidation type="list" allowBlank="1" showInputMessage="1" showErrorMessage="1" xr:uid="{00000000-0002-0000-0500-000007000000}">
          <x14:formula1>
            <xm:f>Listas!$H$2:$H$3</xm:f>
          </x14:formula1>
          <xm:sqref>AJ5:AJ15 AJ19</xm:sqref>
        </x14:dataValidation>
        <x14:dataValidation type="list" allowBlank="1" showInputMessage="1" showErrorMessage="1" xr:uid="{00000000-0002-0000-0500-00000A000000}">
          <x14:formula1>
            <xm:f>Listas!$B$2:$B$7</xm:f>
          </x14:formula1>
          <xm:sqref>D5:D11 D14:D15 D19</xm:sqref>
        </x14:dataValidation>
        <x14:dataValidation type="list" allowBlank="1" showInputMessage="1" showErrorMessage="1" xr:uid="{00000000-0002-0000-0500-00000B000000}">
          <x14:formula1>
            <xm:f>Listas!$G$2:$G$11</xm:f>
          </x14:formula1>
          <xm:sqref>C5:C11 C14:C15 C19</xm:sqref>
        </x14:dataValidation>
        <x14:dataValidation type="list" allowBlank="1" showInputMessage="1" showErrorMessage="1" xr:uid="{00000000-0002-0000-0500-000011000000}">
          <x14:formula1>
            <xm:f>Listas!$L$2:$L$5</xm:f>
          </x14:formula1>
          <xm:sqref>T5:T11 T14:T15 T19</xm:sqref>
        </x14:dataValidation>
        <x14:dataValidation type="list" allowBlank="1" showInputMessage="1" showErrorMessage="1" xr:uid="{00000000-0002-0000-0500-000010000000}">
          <x14:formula1>
            <xm:f>Listas!$K$2:$K$6</xm:f>
          </x14:formula1>
          <xm:sqref>S5:S11 S14:S15</xm:sqref>
        </x14:dataValidation>
        <x14:dataValidation type="list" allowBlank="1" showInputMessage="1" showErrorMessage="1" xr:uid="{00000000-0002-0000-0500-000012000000}">
          <x14:formula1>
            <xm:f>Listas!$M$2:$M$15</xm:f>
          </x14:formula1>
          <xm:sqref>B5:B11 B14:B17 B19</xm:sqref>
        </x14:dataValidation>
        <x14:dataValidation type="list" allowBlank="1" showInputMessage="1" showErrorMessage="1" xr:uid="{4DF39B0C-0291-4F9F-BACD-EA84FB48C60B}">
          <x14:formula1>
            <xm:f>Listas!$K$2:$K$5</xm:f>
          </x14:formula1>
          <xm:sqref>S19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3505-E043-4BDF-AA79-2D6C83871552}">
  <dimension ref="A1:AU12"/>
  <sheetViews>
    <sheetView zoomScale="58" zoomScaleNormal="100" workbookViewId="0">
      <pane ySplit="3" topLeftCell="A11" activePane="bottomLeft" state="frozen"/>
      <selection activeCell="I4" sqref="I4:I5"/>
      <selection pane="bottomLeft" activeCell="H12" sqref="H12"/>
    </sheetView>
  </sheetViews>
  <sheetFormatPr baseColWidth="10" defaultColWidth="11.44140625" defaultRowHeight="35.25" customHeight="1" x14ac:dyDescent="0.3"/>
  <cols>
    <col min="1" max="1" width="14.109375" style="1" customWidth="1"/>
    <col min="2" max="2" width="16.5546875" style="6" customWidth="1"/>
    <col min="3" max="3" width="17.33203125" style="6" customWidth="1"/>
    <col min="4" max="4" width="15.6640625" style="6" customWidth="1"/>
    <col min="5" max="5" width="19.5546875" style="6" customWidth="1"/>
    <col min="6" max="6" width="44.109375" style="2" customWidth="1"/>
    <col min="7" max="7" width="9.6640625" style="2" customWidth="1"/>
    <col min="8" max="8" width="28.44140625" style="2" customWidth="1"/>
    <col min="9" max="9" width="43.33203125" style="2" customWidth="1"/>
    <col min="10" max="10" width="16.109375" style="2" customWidth="1"/>
    <col min="11" max="11" width="17.33203125" style="2" customWidth="1"/>
    <col min="12" max="12" width="16" style="2" customWidth="1"/>
    <col min="13" max="13" width="22.5546875" style="2" customWidth="1"/>
    <col min="14" max="14" width="4.6640625" style="2" hidden="1" customWidth="1"/>
    <col min="15" max="15" width="25.109375" style="2" customWidth="1"/>
    <col min="16" max="16" width="3.44140625" style="2" hidden="1" customWidth="1"/>
    <col min="17" max="17" width="17.44140625" style="2" customWidth="1"/>
    <col min="18" max="18" width="3" style="2" hidden="1" customWidth="1"/>
    <col min="19" max="20" width="21.88671875" style="2" customWidth="1"/>
    <col min="21" max="21" width="10.6640625" style="2" hidden="1" customWidth="1"/>
    <col min="22" max="22" width="15" style="2" bestFit="1" customWidth="1"/>
    <col min="23" max="24" width="5.6640625" style="21" hidden="1" customWidth="1"/>
    <col min="25" max="25" width="13.6640625" style="2" hidden="1" customWidth="1"/>
    <col min="26" max="26" width="5.6640625" style="21" hidden="1" customWidth="1"/>
    <col min="27" max="27" width="16.88671875" style="2" hidden="1" customWidth="1"/>
    <col min="28" max="28" width="5.44140625" style="2" hidden="1" customWidth="1"/>
    <col min="29" max="29" width="51.44140625" style="2" customWidth="1"/>
    <col min="30" max="30" width="56.5546875" style="2" customWidth="1"/>
    <col min="31" max="31" width="21" style="2" customWidth="1"/>
    <col min="32" max="32" width="8.44140625" style="21" customWidth="1"/>
    <col min="33" max="33" width="20.33203125" style="21" customWidth="1"/>
    <col min="34" max="34" width="9" style="21" customWidth="1"/>
    <col min="35" max="35" width="14.109375" style="21" customWidth="1"/>
    <col min="36" max="36" width="16.44140625" style="2" customWidth="1"/>
    <col min="37" max="37" width="14.6640625" style="6" customWidth="1"/>
    <col min="38" max="38" width="20.6640625" style="2" hidden="1" customWidth="1"/>
    <col min="39" max="39" width="13.6640625" style="2" hidden="1" customWidth="1"/>
    <col min="40" max="40" width="13.6640625" style="24" customWidth="1"/>
    <col min="41" max="41" width="13.6640625" style="2" customWidth="1"/>
    <col min="42" max="42" width="15.33203125" style="2" customWidth="1"/>
    <col min="43" max="43" width="4.5546875" style="5" customWidth="1"/>
    <col min="44" max="44" width="49.33203125" style="5" customWidth="1"/>
    <col min="45" max="45" width="20.109375" style="1" bestFit="1" customWidth="1"/>
    <col min="46" max="46" width="24.5546875" style="1" bestFit="1" customWidth="1"/>
    <col min="47" max="211" width="11.44140625" style="1"/>
    <col min="212" max="212" width="21.88671875" style="1" customWidth="1"/>
    <col min="213" max="213" width="13.88671875" style="1" customWidth="1"/>
    <col min="214" max="214" width="38.6640625" style="1" customWidth="1"/>
    <col min="215" max="215" width="3" style="1" bestFit="1" customWidth="1"/>
    <col min="216" max="216" width="32.33203125" style="1" customWidth="1"/>
    <col min="217" max="217" width="46.33203125" style="1" customWidth="1"/>
    <col min="218" max="218" width="19" style="1" customWidth="1"/>
    <col min="219" max="219" width="0" style="1" hidden="1" customWidth="1"/>
    <col min="220" max="220" width="17.6640625" style="1" customWidth="1"/>
    <col min="221" max="221" width="0" style="1" hidden="1" customWidth="1"/>
    <col min="222" max="222" width="22.33203125" style="1" customWidth="1"/>
    <col min="223" max="223" width="5.33203125" style="1" customWidth="1"/>
    <col min="224" max="224" width="36.33203125" style="1" customWidth="1"/>
    <col min="225" max="225" width="5.6640625" style="1" customWidth="1"/>
    <col min="226" max="226" width="0" style="1" hidden="1" customWidth="1"/>
    <col min="227" max="227" width="20.6640625" style="1" customWidth="1"/>
    <col min="228" max="228" width="4.88671875" style="1" customWidth="1"/>
    <col min="229" max="229" width="0" style="1" hidden="1" customWidth="1"/>
    <col min="230" max="230" width="24.6640625" style="1" customWidth="1"/>
    <col min="231" max="231" width="12.33203125" style="1" customWidth="1"/>
    <col min="232" max="232" width="0" style="1" hidden="1" customWidth="1"/>
    <col min="233" max="233" width="3.44140625" style="1" customWidth="1"/>
    <col min="234" max="234" width="0" style="1" hidden="1" customWidth="1"/>
    <col min="235" max="235" width="17.6640625" style="1" customWidth="1"/>
    <col min="236" max="236" width="3.44140625" style="1" customWidth="1"/>
    <col min="237" max="237" width="0" style="1" hidden="1" customWidth="1"/>
    <col min="238" max="238" width="23.6640625" style="1" customWidth="1"/>
    <col min="239" max="239" width="10" style="1" customWidth="1"/>
    <col min="240" max="240" width="0" style="1" hidden="1" customWidth="1"/>
    <col min="241" max="242" width="14.6640625" style="1" customWidth="1"/>
    <col min="243" max="243" width="12.88671875" style="1" customWidth="1"/>
    <col min="244" max="244" width="3.33203125" style="1" customWidth="1"/>
    <col min="245" max="245" width="30.33203125" style="1" customWidth="1"/>
    <col min="246" max="246" width="5" style="1" customWidth="1"/>
    <col min="247" max="247" width="0" style="1" hidden="1" customWidth="1"/>
    <col min="248" max="248" width="14.33203125" style="1" customWidth="1"/>
    <col min="249" max="249" width="5.6640625" style="1" customWidth="1"/>
    <col min="250" max="250" width="0" style="1" hidden="1" customWidth="1"/>
    <col min="251" max="251" width="17.33203125" style="1" customWidth="1"/>
    <col min="252" max="252" width="12.6640625" style="1" customWidth="1"/>
    <col min="253" max="253" width="0" style="1" hidden="1" customWidth="1"/>
    <col min="254" max="254" width="5.33203125" style="1" customWidth="1"/>
    <col min="255" max="255" width="0" style="1" hidden="1" customWidth="1"/>
    <col min="256" max="256" width="17" style="1" customWidth="1"/>
    <col min="257" max="257" width="6.33203125" style="1" customWidth="1"/>
    <col min="258" max="258" width="0" style="1" hidden="1" customWidth="1"/>
    <col min="259" max="259" width="14.33203125" style="1" customWidth="1"/>
    <col min="260" max="260" width="7.5546875" style="1" customWidth="1"/>
    <col min="261" max="261" width="0" style="1" hidden="1" customWidth="1"/>
    <col min="262" max="263" width="14.33203125" style="1" customWidth="1"/>
    <col min="264" max="264" width="20.88671875" style="1" customWidth="1"/>
    <col min="265" max="265" width="14.44140625" style="1" customWidth="1"/>
    <col min="266" max="266" width="15" style="1" customWidth="1"/>
    <col min="267" max="267" width="2.6640625" style="1" customWidth="1"/>
    <col min="268" max="268" width="11.6640625" style="1" customWidth="1"/>
    <col min="269" max="269" width="11.5546875" style="1" customWidth="1"/>
    <col min="270" max="270" width="2.33203125" style="1" customWidth="1"/>
    <col min="271" max="271" width="41" style="1" customWidth="1"/>
    <col min="272" max="272" width="14.33203125" style="1" customWidth="1"/>
    <col min="273" max="274" width="11.5546875" style="1" customWidth="1"/>
    <col min="275" max="275" width="21.88671875" style="1" customWidth="1"/>
    <col min="276" max="467" width="11.44140625" style="1"/>
    <col min="468" max="468" width="21.88671875" style="1" customWidth="1"/>
    <col min="469" max="469" width="13.88671875" style="1" customWidth="1"/>
    <col min="470" max="470" width="38.6640625" style="1" customWidth="1"/>
    <col min="471" max="471" width="3" style="1" bestFit="1" customWidth="1"/>
    <col min="472" max="472" width="32.33203125" style="1" customWidth="1"/>
    <col min="473" max="473" width="46.33203125" style="1" customWidth="1"/>
    <col min="474" max="474" width="19" style="1" customWidth="1"/>
    <col min="475" max="475" width="0" style="1" hidden="1" customWidth="1"/>
    <col min="476" max="476" width="17.6640625" style="1" customWidth="1"/>
    <col min="477" max="477" width="0" style="1" hidden="1" customWidth="1"/>
    <col min="478" max="478" width="22.33203125" style="1" customWidth="1"/>
    <col min="479" max="479" width="5.33203125" style="1" customWidth="1"/>
    <col min="480" max="480" width="36.33203125" style="1" customWidth="1"/>
    <col min="481" max="481" width="5.6640625" style="1" customWidth="1"/>
    <col min="482" max="482" width="0" style="1" hidden="1" customWidth="1"/>
    <col min="483" max="483" width="20.6640625" style="1" customWidth="1"/>
    <col min="484" max="484" width="4.88671875" style="1" customWidth="1"/>
    <col min="485" max="485" width="0" style="1" hidden="1" customWidth="1"/>
    <col min="486" max="486" width="24.6640625" style="1" customWidth="1"/>
    <col min="487" max="487" width="12.33203125" style="1" customWidth="1"/>
    <col min="488" max="488" width="0" style="1" hidden="1" customWidth="1"/>
    <col min="489" max="489" width="3.44140625" style="1" customWidth="1"/>
    <col min="490" max="490" width="0" style="1" hidden="1" customWidth="1"/>
    <col min="491" max="491" width="17.6640625" style="1" customWidth="1"/>
    <col min="492" max="492" width="3.44140625" style="1" customWidth="1"/>
    <col min="493" max="493" width="0" style="1" hidden="1" customWidth="1"/>
    <col min="494" max="494" width="23.6640625" style="1" customWidth="1"/>
    <col min="495" max="495" width="10" style="1" customWidth="1"/>
    <col min="496" max="496" width="0" style="1" hidden="1" customWidth="1"/>
    <col min="497" max="498" width="14.6640625" style="1" customWidth="1"/>
    <col min="499" max="499" width="12.88671875" style="1" customWidth="1"/>
    <col min="500" max="500" width="3.33203125" style="1" customWidth="1"/>
    <col min="501" max="501" width="30.33203125" style="1" customWidth="1"/>
    <col min="502" max="502" width="5" style="1" customWidth="1"/>
    <col min="503" max="503" width="0" style="1" hidden="1" customWidth="1"/>
    <col min="504" max="504" width="14.33203125" style="1" customWidth="1"/>
    <col min="505" max="505" width="5.6640625" style="1" customWidth="1"/>
    <col min="506" max="506" width="0" style="1" hidden="1" customWidth="1"/>
    <col min="507" max="507" width="17.33203125" style="1" customWidth="1"/>
    <col min="508" max="508" width="12.6640625" style="1" customWidth="1"/>
    <col min="509" max="509" width="0" style="1" hidden="1" customWidth="1"/>
    <col min="510" max="510" width="5.33203125" style="1" customWidth="1"/>
    <col min="511" max="511" width="0" style="1" hidden="1" customWidth="1"/>
    <col min="512" max="512" width="17" style="1" customWidth="1"/>
    <col min="513" max="513" width="6.33203125" style="1" customWidth="1"/>
    <col min="514" max="514" width="0" style="1" hidden="1" customWidth="1"/>
    <col min="515" max="515" width="14.33203125" style="1" customWidth="1"/>
    <col min="516" max="516" width="7.5546875" style="1" customWidth="1"/>
    <col min="517" max="517" width="0" style="1" hidden="1" customWidth="1"/>
    <col min="518" max="519" width="14.33203125" style="1" customWidth="1"/>
    <col min="520" max="520" width="20.88671875" style="1" customWidth="1"/>
    <col min="521" max="521" width="14.44140625" style="1" customWidth="1"/>
    <col min="522" max="522" width="15" style="1" customWidth="1"/>
    <col min="523" max="523" width="2.6640625" style="1" customWidth="1"/>
    <col min="524" max="524" width="11.6640625" style="1" customWidth="1"/>
    <col min="525" max="525" width="11.5546875" style="1" customWidth="1"/>
    <col min="526" max="526" width="2.33203125" style="1" customWidth="1"/>
    <col min="527" max="527" width="41" style="1" customWidth="1"/>
    <col min="528" max="528" width="14.33203125" style="1" customWidth="1"/>
    <col min="529" max="530" width="11.5546875" style="1" customWidth="1"/>
    <col min="531" max="531" width="21.88671875" style="1" customWidth="1"/>
    <col min="532" max="723" width="11.44140625" style="1"/>
    <col min="724" max="724" width="21.88671875" style="1" customWidth="1"/>
    <col min="725" max="725" width="13.88671875" style="1" customWidth="1"/>
    <col min="726" max="726" width="38.6640625" style="1" customWidth="1"/>
    <col min="727" max="727" width="3" style="1" bestFit="1" customWidth="1"/>
    <col min="728" max="728" width="32.33203125" style="1" customWidth="1"/>
    <col min="729" max="729" width="46.33203125" style="1" customWidth="1"/>
    <col min="730" max="730" width="19" style="1" customWidth="1"/>
    <col min="731" max="731" width="0" style="1" hidden="1" customWidth="1"/>
    <col min="732" max="732" width="17.6640625" style="1" customWidth="1"/>
    <col min="733" max="733" width="0" style="1" hidden="1" customWidth="1"/>
    <col min="734" max="734" width="22.33203125" style="1" customWidth="1"/>
    <col min="735" max="735" width="5.33203125" style="1" customWidth="1"/>
    <col min="736" max="736" width="36.33203125" style="1" customWidth="1"/>
    <col min="737" max="737" width="5.6640625" style="1" customWidth="1"/>
    <col min="738" max="738" width="0" style="1" hidden="1" customWidth="1"/>
    <col min="739" max="739" width="20.6640625" style="1" customWidth="1"/>
    <col min="740" max="740" width="4.88671875" style="1" customWidth="1"/>
    <col min="741" max="741" width="0" style="1" hidden="1" customWidth="1"/>
    <col min="742" max="742" width="24.6640625" style="1" customWidth="1"/>
    <col min="743" max="743" width="12.33203125" style="1" customWidth="1"/>
    <col min="744" max="744" width="0" style="1" hidden="1" customWidth="1"/>
    <col min="745" max="745" width="3.44140625" style="1" customWidth="1"/>
    <col min="746" max="746" width="0" style="1" hidden="1" customWidth="1"/>
    <col min="747" max="747" width="17.6640625" style="1" customWidth="1"/>
    <col min="748" max="748" width="3.44140625" style="1" customWidth="1"/>
    <col min="749" max="749" width="0" style="1" hidden="1" customWidth="1"/>
    <col min="750" max="750" width="23.6640625" style="1" customWidth="1"/>
    <col min="751" max="751" width="10" style="1" customWidth="1"/>
    <col min="752" max="752" width="0" style="1" hidden="1" customWidth="1"/>
    <col min="753" max="754" width="14.6640625" style="1" customWidth="1"/>
    <col min="755" max="755" width="12.88671875" style="1" customWidth="1"/>
    <col min="756" max="756" width="3.33203125" style="1" customWidth="1"/>
    <col min="757" max="757" width="30.33203125" style="1" customWidth="1"/>
    <col min="758" max="758" width="5" style="1" customWidth="1"/>
    <col min="759" max="759" width="0" style="1" hidden="1" customWidth="1"/>
    <col min="760" max="760" width="14.33203125" style="1" customWidth="1"/>
    <col min="761" max="761" width="5.6640625" style="1" customWidth="1"/>
    <col min="762" max="762" width="0" style="1" hidden="1" customWidth="1"/>
    <col min="763" max="763" width="17.33203125" style="1" customWidth="1"/>
    <col min="764" max="764" width="12.6640625" style="1" customWidth="1"/>
    <col min="765" max="765" width="0" style="1" hidden="1" customWidth="1"/>
    <col min="766" max="766" width="5.33203125" style="1" customWidth="1"/>
    <col min="767" max="767" width="0" style="1" hidden="1" customWidth="1"/>
    <col min="768" max="768" width="17" style="1" customWidth="1"/>
    <col min="769" max="769" width="6.33203125" style="1" customWidth="1"/>
    <col min="770" max="770" width="0" style="1" hidden="1" customWidth="1"/>
    <col min="771" max="771" width="14.33203125" style="1" customWidth="1"/>
    <col min="772" max="772" width="7.5546875" style="1" customWidth="1"/>
    <col min="773" max="773" width="0" style="1" hidden="1" customWidth="1"/>
    <col min="774" max="775" width="14.33203125" style="1" customWidth="1"/>
    <col min="776" max="776" width="20.88671875" style="1" customWidth="1"/>
    <col min="777" max="777" width="14.44140625" style="1" customWidth="1"/>
    <col min="778" max="778" width="15" style="1" customWidth="1"/>
    <col min="779" max="779" width="2.6640625" style="1" customWidth="1"/>
    <col min="780" max="780" width="11.6640625" style="1" customWidth="1"/>
    <col min="781" max="781" width="11.5546875" style="1" customWidth="1"/>
    <col min="782" max="782" width="2.33203125" style="1" customWidth="1"/>
    <col min="783" max="783" width="41" style="1" customWidth="1"/>
    <col min="784" max="784" width="14.33203125" style="1" customWidth="1"/>
    <col min="785" max="786" width="11.5546875" style="1" customWidth="1"/>
    <col min="787" max="787" width="21.88671875" style="1" customWidth="1"/>
    <col min="788" max="979" width="11.44140625" style="1"/>
    <col min="980" max="980" width="21.88671875" style="1" customWidth="1"/>
    <col min="981" max="981" width="13.88671875" style="1" customWidth="1"/>
    <col min="982" max="982" width="38.6640625" style="1" customWidth="1"/>
    <col min="983" max="983" width="3" style="1" bestFit="1" customWidth="1"/>
    <col min="984" max="984" width="32.33203125" style="1" customWidth="1"/>
    <col min="985" max="985" width="46.33203125" style="1" customWidth="1"/>
    <col min="986" max="986" width="19" style="1" customWidth="1"/>
    <col min="987" max="987" width="0" style="1" hidden="1" customWidth="1"/>
    <col min="988" max="988" width="17.6640625" style="1" customWidth="1"/>
    <col min="989" max="989" width="0" style="1" hidden="1" customWidth="1"/>
    <col min="990" max="990" width="22.33203125" style="1" customWidth="1"/>
    <col min="991" max="991" width="5.33203125" style="1" customWidth="1"/>
    <col min="992" max="992" width="36.33203125" style="1" customWidth="1"/>
    <col min="993" max="993" width="5.6640625" style="1" customWidth="1"/>
    <col min="994" max="994" width="0" style="1" hidden="1" customWidth="1"/>
    <col min="995" max="995" width="20.6640625" style="1" customWidth="1"/>
    <col min="996" max="996" width="4.88671875" style="1" customWidth="1"/>
    <col min="997" max="997" width="0" style="1" hidden="1" customWidth="1"/>
    <col min="998" max="998" width="24.6640625" style="1" customWidth="1"/>
    <col min="999" max="999" width="12.33203125" style="1" customWidth="1"/>
    <col min="1000" max="1000" width="0" style="1" hidden="1" customWidth="1"/>
    <col min="1001" max="1001" width="3.44140625" style="1" customWidth="1"/>
    <col min="1002" max="1002" width="0" style="1" hidden="1" customWidth="1"/>
    <col min="1003" max="1003" width="17.6640625" style="1" customWidth="1"/>
    <col min="1004" max="1004" width="3.44140625" style="1" customWidth="1"/>
    <col min="1005" max="1005" width="0" style="1" hidden="1" customWidth="1"/>
    <col min="1006" max="1006" width="23.6640625" style="1" customWidth="1"/>
    <col min="1007" max="1007" width="10" style="1" customWidth="1"/>
    <col min="1008" max="1008" width="0" style="1" hidden="1" customWidth="1"/>
    <col min="1009" max="1010" width="14.6640625" style="1" customWidth="1"/>
    <col min="1011" max="1011" width="12.88671875" style="1" customWidth="1"/>
    <col min="1012" max="1012" width="3.33203125" style="1" customWidth="1"/>
    <col min="1013" max="1013" width="30.33203125" style="1" customWidth="1"/>
    <col min="1014" max="1014" width="5" style="1" customWidth="1"/>
    <col min="1015" max="1015" width="0" style="1" hidden="1" customWidth="1"/>
    <col min="1016" max="1016" width="14.33203125" style="1" customWidth="1"/>
    <col min="1017" max="1017" width="5.6640625" style="1" customWidth="1"/>
    <col min="1018" max="1018" width="0" style="1" hidden="1" customWidth="1"/>
    <col min="1019" max="1019" width="17.33203125" style="1" customWidth="1"/>
    <col min="1020" max="1020" width="12.6640625" style="1" customWidth="1"/>
    <col min="1021" max="1021" width="0" style="1" hidden="1" customWidth="1"/>
    <col min="1022" max="1022" width="5.33203125" style="1" customWidth="1"/>
    <col min="1023" max="1023" width="0" style="1" hidden="1" customWidth="1"/>
    <col min="1024" max="1024" width="17" style="1" customWidth="1"/>
    <col min="1025" max="1025" width="6.33203125" style="1" customWidth="1"/>
    <col min="1026" max="1026" width="0" style="1" hidden="1" customWidth="1"/>
    <col min="1027" max="1027" width="14.33203125" style="1" customWidth="1"/>
    <col min="1028" max="1028" width="7.5546875" style="1" customWidth="1"/>
    <col min="1029" max="1029" width="0" style="1" hidden="1" customWidth="1"/>
    <col min="1030" max="1031" width="14.33203125" style="1" customWidth="1"/>
    <col min="1032" max="1032" width="20.88671875" style="1" customWidth="1"/>
    <col min="1033" max="1033" width="14.44140625" style="1" customWidth="1"/>
    <col min="1034" max="1034" width="15" style="1" customWidth="1"/>
    <col min="1035" max="1035" width="2.6640625" style="1" customWidth="1"/>
    <col min="1036" max="1036" width="11.6640625" style="1" customWidth="1"/>
    <col min="1037" max="1037" width="11.5546875" style="1" customWidth="1"/>
    <col min="1038" max="1038" width="2.33203125" style="1" customWidth="1"/>
    <col min="1039" max="1039" width="41" style="1" customWidth="1"/>
    <col min="1040" max="1040" width="14.33203125" style="1" customWidth="1"/>
    <col min="1041" max="1042" width="11.5546875" style="1" customWidth="1"/>
    <col min="1043" max="1043" width="21.88671875" style="1" customWidth="1"/>
    <col min="1044" max="1235" width="11.44140625" style="1"/>
    <col min="1236" max="1236" width="21.88671875" style="1" customWidth="1"/>
    <col min="1237" max="1237" width="13.88671875" style="1" customWidth="1"/>
    <col min="1238" max="1238" width="38.6640625" style="1" customWidth="1"/>
    <col min="1239" max="1239" width="3" style="1" bestFit="1" customWidth="1"/>
    <col min="1240" max="1240" width="32.33203125" style="1" customWidth="1"/>
    <col min="1241" max="1241" width="46.33203125" style="1" customWidth="1"/>
    <col min="1242" max="1242" width="19" style="1" customWidth="1"/>
    <col min="1243" max="1243" width="0" style="1" hidden="1" customWidth="1"/>
    <col min="1244" max="1244" width="17.6640625" style="1" customWidth="1"/>
    <col min="1245" max="1245" width="0" style="1" hidden="1" customWidth="1"/>
    <col min="1246" max="1246" width="22.33203125" style="1" customWidth="1"/>
    <col min="1247" max="1247" width="5.33203125" style="1" customWidth="1"/>
    <col min="1248" max="1248" width="36.33203125" style="1" customWidth="1"/>
    <col min="1249" max="1249" width="5.6640625" style="1" customWidth="1"/>
    <col min="1250" max="1250" width="0" style="1" hidden="1" customWidth="1"/>
    <col min="1251" max="1251" width="20.6640625" style="1" customWidth="1"/>
    <col min="1252" max="1252" width="4.88671875" style="1" customWidth="1"/>
    <col min="1253" max="1253" width="0" style="1" hidden="1" customWidth="1"/>
    <col min="1254" max="1254" width="24.6640625" style="1" customWidth="1"/>
    <col min="1255" max="1255" width="12.33203125" style="1" customWidth="1"/>
    <col min="1256" max="1256" width="0" style="1" hidden="1" customWidth="1"/>
    <col min="1257" max="1257" width="3.44140625" style="1" customWidth="1"/>
    <col min="1258" max="1258" width="0" style="1" hidden="1" customWidth="1"/>
    <col min="1259" max="1259" width="17.6640625" style="1" customWidth="1"/>
    <col min="1260" max="1260" width="3.44140625" style="1" customWidth="1"/>
    <col min="1261" max="1261" width="0" style="1" hidden="1" customWidth="1"/>
    <col min="1262" max="1262" width="23.6640625" style="1" customWidth="1"/>
    <col min="1263" max="1263" width="10" style="1" customWidth="1"/>
    <col min="1264" max="1264" width="0" style="1" hidden="1" customWidth="1"/>
    <col min="1265" max="1266" width="14.6640625" style="1" customWidth="1"/>
    <col min="1267" max="1267" width="12.88671875" style="1" customWidth="1"/>
    <col min="1268" max="1268" width="3.33203125" style="1" customWidth="1"/>
    <col min="1269" max="1269" width="30.33203125" style="1" customWidth="1"/>
    <col min="1270" max="1270" width="5" style="1" customWidth="1"/>
    <col min="1271" max="1271" width="0" style="1" hidden="1" customWidth="1"/>
    <col min="1272" max="1272" width="14.33203125" style="1" customWidth="1"/>
    <col min="1273" max="1273" width="5.6640625" style="1" customWidth="1"/>
    <col min="1274" max="1274" width="0" style="1" hidden="1" customWidth="1"/>
    <col min="1275" max="1275" width="17.33203125" style="1" customWidth="1"/>
    <col min="1276" max="1276" width="12.6640625" style="1" customWidth="1"/>
    <col min="1277" max="1277" width="0" style="1" hidden="1" customWidth="1"/>
    <col min="1278" max="1278" width="5.33203125" style="1" customWidth="1"/>
    <col min="1279" max="1279" width="0" style="1" hidden="1" customWidth="1"/>
    <col min="1280" max="1280" width="17" style="1" customWidth="1"/>
    <col min="1281" max="1281" width="6.33203125" style="1" customWidth="1"/>
    <col min="1282" max="1282" width="0" style="1" hidden="1" customWidth="1"/>
    <col min="1283" max="1283" width="14.33203125" style="1" customWidth="1"/>
    <col min="1284" max="1284" width="7.5546875" style="1" customWidth="1"/>
    <col min="1285" max="1285" width="0" style="1" hidden="1" customWidth="1"/>
    <col min="1286" max="1287" width="14.33203125" style="1" customWidth="1"/>
    <col min="1288" max="1288" width="20.88671875" style="1" customWidth="1"/>
    <col min="1289" max="1289" width="14.44140625" style="1" customWidth="1"/>
    <col min="1290" max="1290" width="15" style="1" customWidth="1"/>
    <col min="1291" max="1291" width="2.6640625" style="1" customWidth="1"/>
    <col min="1292" max="1292" width="11.6640625" style="1" customWidth="1"/>
    <col min="1293" max="1293" width="11.5546875" style="1" customWidth="1"/>
    <col min="1294" max="1294" width="2.33203125" style="1" customWidth="1"/>
    <col min="1295" max="1295" width="41" style="1" customWidth="1"/>
    <col min="1296" max="1296" width="14.33203125" style="1" customWidth="1"/>
    <col min="1297" max="1298" width="11.5546875" style="1" customWidth="1"/>
    <col min="1299" max="1299" width="21.88671875" style="1" customWidth="1"/>
    <col min="1300" max="1491" width="11.44140625" style="1"/>
    <col min="1492" max="1492" width="21.88671875" style="1" customWidth="1"/>
    <col min="1493" max="1493" width="13.88671875" style="1" customWidth="1"/>
    <col min="1494" max="1494" width="38.6640625" style="1" customWidth="1"/>
    <col min="1495" max="1495" width="3" style="1" bestFit="1" customWidth="1"/>
    <col min="1496" max="1496" width="32.33203125" style="1" customWidth="1"/>
    <col min="1497" max="1497" width="46.33203125" style="1" customWidth="1"/>
    <col min="1498" max="1498" width="19" style="1" customWidth="1"/>
    <col min="1499" max="1499" width="0" style="1" hidden="1" customWidth="1"/>
    <col min="1500" max="1500" width="17.6640625" style="1" customWidth="1"/>
    <col min="1501" max="1501" width="0" style="1" hidden="1" customWidth="1"/>
    <col min="1502" max="1502" width="22.33203125" style="1" customWidth="1"/>
    <col min="1503" max="1503" width="5.33203125" style="1" customWidth="1"/>
    <col min="1504" max="1504" width="36.33203125" style="1" customWidth="1"/>
    <col min="1505" max="1505" width="5.6640625" style="1" customWidth="1"/>
    <col min="1506" max="1506" width="0" style="1" hidden="1" customWidth="1"/>
    <col min="1507" max="1507" width="20.6640625" style="1" customWidth="1"/>
    <col min="1508" max="1508" width="4.88671875" style="1" customWidth="1"/>
    <col min="1509" max="1509" width="0" style="1" hidden="1" customWidth="1"/>
    <col min="1510" max="1510" width="24.6640625" style="1" customWidth="1"/>
    <col min="1511" max="1511" width="12.33203125" style="1" customWidth="1"/>
    <col min="1512" max="1512" width="0" style="1" hidden="1" customWidth="1"/>
    <col min="1513" max="1513" width="3.44140625" style="1" customWidth="1"/>
    <col min="1514" max="1514" width="0" style="1" hidden="1" customWidth="1"/>
    <col min="1515" max="1515" width="17.6640625" style="1" customWidth="1"/>
    <col min="1516" max="1516" width="3.44140625" style="1" customWidth="1"/>
    <col min="1517" max="1517" width="0" style="1" hidden="1" customWidth="1"/>
    <col min="1518" max="1518" width="23.6640625" style="1" customWidth="1"/>
    <col min="1519" max="1519" width="10" style="1" customWidth="1"/>
    <col min="1520" max="1520" width="0" style="1" hidden="1" customWidth="1"/>
    <col min="1521" max="1522" width="14.6640625" style="1" customWidth="1"/>
    <col min="1523" max="1523" width="12.88671875" style="1" customWidth="1"/>
    <col min="1524" max="1524" width="3.33203125" style="1" customWidth="1"/>
    <col min="1525" max="1525" width="30.33203125" style="1" customWidth="1"/>
    <col min="1526" max="1526" width="5" style="1" customWidth="1"/>
    <col min="1527" max="1527" width="0" style="1" hidden="1" customWidth="1"/>
    <col min="1528" max="1528" width="14.33203125" style="1" customWidth="1"/>
    <col min="1529" max="1529" width="5.6640625" style="1" customWidth="1"/>
    <col min="1530" max="1530" width="0" style="1" hidden="1" customWidth="1"/>
    <col min="1531" max="1531" width="17.33203125" style="1" customWidth="1"/>
    <col min="1532" max="1532" width="12.6640625" style="1" customWidth="1"/>
    <col min="1533" max="1533" width="0" style="1" hidden="1" customWidth="1"/>
    <col min="1534" max="1534" width="5.33203125" style="1" customWidth="1"/>
    <col min="1535" max="1535" width="0" style="1" hidden="1" customWidth="1"/>
    <col min="1536" max="1536" width="17" style="1" customWidth="1"/>
    <col min="1537" max="1537" width="6.33203125" style="1" customWidth="1"/>
    <col min="1538" max="1538" width="0" style="1" hidden="1" customWidth="1"/>
    <col min="1539" max="1539" width="14.33203125" style="1" customWidth="1"/>
    <col min="1540" max="1540" width="7.5546875" style="1" customWidth="1"/>
    <col min="1541" max="1541" width="0" style="1" hidden="1" customWidth="1"/>
    <col min="1542" max="1543" width="14.33203125" style="1" customWidth="1"/>
    <col min="1544" max="1544" width="20.88671875" style="1" customWidth="1"/>
    <col min="1545" max="1545" width="14.44140625" style="1" customWidth="1"/>
    <col min="1546" max="1546" width="15" style="1" customWidth="1"/>
    <col min="1547" max="1547" width="2.6640625" style="1" customWidth="1"/>
    <col min="1548" max="1548" width="11.6640625" style="1" customWidth="1"/>
    <col min="1549" max="1549" width="11.5546875" style="1" customWidth="1"/>
    <col min="1550" max="1550" width="2.33203125" style="1" customWidth="1"/>
    <col min="1551" max="1551" width="41" style="1" customWidth="1"/>
    <col min="1552" max="1552" width="14.33203125" style="1" customWidth="1"/>
    <col min="1553" max="1554" width="11.5546875" style="1" customWidth="1"/>
    <col min="1555" max="1555" width="21.88671875" style="1" customWidth="1"/>
    <col min="1556" max="1747" width="11.44140625" style="1"/>
    <col min="1748" max="1748" width="21.88671875" style="1" customWidth="1"/>
    <col min="1749" max="1749" width="13.88671875" style="1" customWidth="1"/>
    <col min="1750" max="1750" width="38.6640625" style="1" customWidth="1"/>
    <col min="1751" max="1751" width="3" style="1" bestFit="1" customWidth="1"/>
    <col min="1752" max="1752" width="32.33203125" style="1" customWidth="1"/>
    <col min="1753" max="1753" width="46.33203125" style="1" customWidth="1"/>
    <col min="1754" max="1754" width="19" style="1" customWidth="1"/>
    <col min="1755" max="1755" width="0" style="1" hidden="1" customWidth="1"/>
    <col min="1756" max="1756" width="17.6640625" style="1" customWidth="1"/>
    <col min="1757" max="1757" width="0" style="1" hidden="1" customWidth="1"/>
    <col min="1758" max="1758" width="22.33203125" style="1" customWidth="1"/>
    <col min="1759" max="1759" width="5.33203125" style="1" customWidth="1"/>
    <col min="1760" max="1760" width="36.33203125" style="1" customWidth="1"/>
    <col min="1761" max="1761" width="5.6640625" style="1" customWidth="1"/>
    <col min="1762" max="1762" width="0" style="1" hidden="1" customWidth="1"/>
    <col min="1763" max="1763" width="20.6640625" style="1" customWidth="1"/>
    <col min="1764" max="1764" width="4.88671875" style="1" customWidth="1"/>
    <col min="1765" max="1765" width="0" style="1" hidden="1" customWidth="1"/>
    <col min="1766" max="1766" width="24.6640625" style="1" customWidth="1"/>
    <col min="1767" max="1767" width="12.33203125" style="1" customWidth="1"/>
    <col min="1768" max="1768" width="0" style="1" hidden="1" customWidth="1"/>
    <col min="1769" max="1769" width="3.44140625" style="1" customWidth="1"/>
    <col min="1770" max="1770" width="0" style="1" hidden="1" customWidth="1"/>
    <col min="1771" max="1771" width="17.6640625" style="1" customWidth="1"/>
    <col min="1772" max="1772" width="3.44140625" style="1" customWidth="1"/>
    <col min="1773" max="1773" width="0" style="1" hidden="1" customWidth="1"/>
    <col min="1774" max="1774" width="23.6640625" style="1" customWidth="1"/>
    <col min="1775" max="1775" width="10" style="1" customWidth="1"/>
    <col min="1776" max="1776" width="0" style="1" hidden="1" customWidth="1"/>
    <col min="1777" max="1778" width="14.6640625" style="1" customWidth="1"/>
    <col min="1779" max="1779" width="12.88671875" style="1" customWidth="1"/>
    <col min="1780" max="1780" width="3.33203125" style="1" customWidth="1"/>
    <col min="1781" max="1781" width="30.33203125" style="1" customWidth="1"/>
    <col min="1782" max="1782" width="5" style="1" customWidth="1"/>
    <col min="1783" max="1783" width="0" style="1" hidden="1" customWidth="1"/>
    <col min="1784" max="1784" width="14.33203125" style="1" customWidth="1"/>
    <col min="1785" max="1785" width="5.6640625" style="1" customWidth="1"/>
    <col min="1786" max="1786" width="0" style="1" hidden="1" customWidth="1"/>
    <col min="1787" max="1787" width="17.33203125" style="1" customWidth="1"/>
    <col min="1788" max="1788" width="12.6640625" style="1" customWidth="1"/>
    <col min="1789" max="1789" width="0" style="1" hidden="1" customWidth="1"/>
    <col min="1790" max="1790" width="5.33203125" style="1" customWidth="1"/>
    <col min="1791" max="1791" width="0" style="1" hidden="1" customWidth="1"/>
    <col min="1792" max="1792" width="17" style="1" customWidth="1"/>
    <col min="1793" max="1793" width="6.33203125" style="1" customWidth="1"/>
    <col min="1794" max="1794" width="0" style="1" hidden="1" customWidth="1"/>
    <col min="1795" max="1795" width="14.33203125" style="1" customWidth="1"/>
    <col min="1796" max="1796" width="7.5546875" style="1" customWidth="1"/>
    <col min="1797" max="1797" width="0" style="1" hidden="1" customWidth="1"/>
    <col min="1798" max="1799" width="14.33203125" style="1" customWidth="1"/>
    <col min="1800" max="1800" width="20.88671875" style="1" customWidth="1"/>
    <col min="1801" max="1801" width="14.44140625" style="1" customWidth="1"/>
    <col min="1802" max="1802" width="15" style="1" customWidth="1"/>
    <col min="1803" max="1803" width="2.6640625" style="1" customWidth="1"/>
    <col min="1804" max="1804" width="11.6640625" style="1" customWidth="1"/>
    <col min="1805" max="1805" width="11.5546875" style="1" customWidth="1"/>
    <col min="1806" max="1806" width="2.33203125" style="1" customWidth="1"/>
    <col min="1807" max="1807" width="41" style="1" customWidth="1"/>
    <col min="1808" max="1808" width="14.33203125" style="1" customWidth="1"/>
    <col min="1809" max="1810" width="11.5546875" style="1" customWidth="1"/>
    <col min="1811" max="1811" width="21.88671875" style="1" customWidth="1"/>
    <col min="1812" max="2003" width="11.44140625" style="1"/>
    <col min="2004" max="2004" width="21.88671875" style="1" customWidth="1"/>
    <col min="2005" max="2005" width="13.88671875" style="1" customWidth="1"/>
    <col min="2006" max="2006" width="38.6640625" style="1" customWidth="1"/>
    <col min="2007" max="2007" width="3" style="1" bestFit="1" customWidth="1"/>
    <col min="2008" max="2008" width="32.33203125" style="1" customWidth="1"/>
    <col min="2009" max="2009" width="46.33203125" style="1" customWidth="1"/>
    <col min="2010" max="2010" width="19" style="1" customWidth="1"/>
    <col min="2011" max="2011" width="0" style="1" hidden="1" customWidth="1"/>
    <col min="2012" max="2012" width="17.6640625" style="1" customWidth="1"/>
    <col min="2013" max="2013" width="0" style="1" hidden="1" customWidth="1"/>
    <col min="2014" max="2014" width="22.33203125" style="1" customWidth="1"/>
    <col min="2015" max="2015" width="5.33203125" style="1" customWidth="1"/>
    <col min="2016" max="2016" width="36.33203125" style="1" customWidth="1"/>
    <col min="2017" max="2017" width="5.6640625" style="1" customWidth="1"/>
    <col min="2018" max="2018" width="0" style="1" hidden="1" customWidth="1"/>
    <col min="2019" max="2019" width="20.6640625" style="1" customWidth="1"/>
    <col min="2020" max="2020" width="4.88671875" style="1" customWidth="1"/>
    <col min="2021" max="2021" width="0" style="1" hidden="1" customWidth="1"/>
    <col min="2022" max="2022" width="24.6640625" style="1" customWidth="1"/>
    <col min="2023" max="2023" width="12.33203125" style="1" customWidth="1"/>
    <col min="2024" max="2024" width="0" style="1" hidden="1" customWidth="1"/>
    <col min="2025" max="2025" width="3.44140625" style="1" customWidth="1"/>
    <col min="2026" max="2026" width="0" style="1" hidden="1" customWidth="1"/>
    <col min="2027" max="2027" width="17.6640625" style="1" customWidth="1"/>
    <col min="2028" max="2028" width="3.44140625" style="1" customWidth="1"/>
    <col min="2029" max="2029" width="0" style="1" hidden="1" customWidth="1"/>
    <col min="2030" max="2030" width="23.6640625" style="1" customWidth="1"/>
    <col min="2031" max="2031" width="10" style="1" customWidth="1"/>
    <col min="2032" max="2032" width="0" style="1" hidden="1" customWidth="1"/>
    <col min="2033" max="2034" width="14.6640625" style="1" customWidth="1"/>
    <col min="2035" max="2035" width="12.88671875" style="1" customWidth="1"/>
    <col min="2036" max="2036" width="3.33203125" style="1" customWidth="1"/>
    <col min="2037" max="2037" width="30.33203125" style="1" customWidth="1"/>
    <col min="2038" max="2038" width="5" style="1" customWidth="1"/>
    <col min="2039" max="2039" width="0" style="1" hidden="1" customWidth="1"/>
    <col min="2040" max="2040" width="14.33203125" style="1" customWidth="1"/>
    <col min="2041" max="2041" width="5.6640625" style="1" customWidth="1"/>
    <col min="2042" max="2042" width="0" style="1" hidden="1" customWidth="1"/>
    <col min="2043" max="2043" width="17.33203125" style="1" customWidth="1"/>
    <col min="2044" max="2044" width="12.6640625" style="1" customWidth="1"/>
    <col min="2045" max="2045" width="0" style="1" hidden="1" customWidth="1"/>
    <col min="2046" max="2046" width="5.33203125" style="1" customWidth="1"/>
    <col min="2047" max="2047" width="0" style="1" hidden="1" customWidth="1"/>
    <col min="2048" max="2048" width="17" style="1" customWidth="1"/>
    <col min="2049" max="2049" width="6.33203125" style="1" customWidth="1"/>
    <col min="2050" max="2050" width="0" style="1" hidden="1" customWidth="1"/>
    <col min="2051" max="2051" width="14.33203125" style="1" customWidth="1"/>
    <col min="2052" max="2052" width="7.5546875" style="1" customWidth="1"/>
    <col min="2053" max="2053" width="0" style="1" hidden="1" customWidth="1"/>
    <col min="2054" max="2055" width="14.33203125" style="1" customWidth="1"/>
    <col min="2056" max="2056" width="20.88671875" style="1" customWidth="1"/>
    <col min="2057" max="2057" width="14.44140625" style="1" customWidth="1"/>
    <col min="2058" max="2058" width="15" style="1" customWidth="1"/>
    <col min="2059" max="2059" width="2.6640625" style="1" customWidth="1"/>
    <col min="2060" max="2060" width="11.6640625" style="1" customWidth="1"/>
    <col min="2061" max="2061" width="11.5546875" style="1" customWidth="1"/>
    <col min="2062" max="2062" width="2.33203125" style="1" customWidth="1"/>
    <col min="2063" max="2063" width="41" style="1" customWidth="1"/>
    <col min="2064" max="2064" width="14.33203125" style="1" customWidth="1"/>
    <col min="2065" max="2066" width="11.5546875" style="1" customWidth="1"/>
    <col min="2067" max="2067" width="21.88671875" style="1" customWidth="1"/>
    <col min="2068" max="2259" width="11.44140625" style="1"/>
    <col min="2260" max="2260" width="21.88671875" style="1" customWidth="1"/>
    <col min="2261" max="2261" width="13.88671875" style="1" customWidth="1"/>
    <col min="2262" max="2262" width="38.6640625" style="1" customWidth="1"/>
    <col min="2263" max="2263" width="3" style="1" bestFit="1" customWidth="1"/>
    <col min="2264" max="2264" width="32.33203125" style="1" customWidth="1"/>
    <col min="2265" max="2265" width="46.33203125" style="1" customWidth="1"/>
    <col min="2266" max="2266" width="19" style="1" customWidth="1"/>
    <col min="2267" max="2267" width="0" style="1" hidden="1" customWidth="1"/>
    <col min="2268" max="2268" width="17.6640625" style="1" customWidth="1"/>
    <col min="2269" max="2269" width="0" style="1" hidden="1" customWidth="1"/>
    <col min="2270" max="2270" width="22.33203125" style="1" customWidth="1"/>
    <col min="2271" max="2271" width="5.33203125" style="1" customWidth="1"/>
    <col min="2272" max="2272" width="36.33203125" style="1" customWidth="1"/>
    <col min="2273" max="2273" width="5.6640625" style="1" customWidth="1"/>
    <col min="2274" max="2274" width="0" style="1" hidden="1" customWidth="1"/>
    <col min="2275" max="2275" width="20.6640625" style="1" customWidth="1"/>
    <col min="2276" max="2276" width="4.88671875" style="1" customWidth="1"/>
    <col min="2277" max="2277" width="0" style="1" hidden="1" customWidth="1"/>
    <col min="2278" max="2278" width="24.6640625" style="1" customWidth="1"/>
    <col min="2279" max="2279" width="12.33203125" style="1" customWidth="1"/>
    <col min="2280" max="2280" width="0" style="1" hidden="1" customWidth="1"/>
    <col min="2281" max="2281" width="3.44140625" style="1" customWidth="1"/>
    <col min="2282" max="2282" width="0" style="1" hidden="1" customWidth="1"/>
    <col min="2283" max="2283" width="17.6640625" style="1" customWidth="1"/>
    <col min="2284" max="2284" width="3.44140625" style="1" customWidth="1"/>
    <col min="2285" max="2285" width="0" style="1" hidden="1" customWidth="1"/>
    <col min="2286" max="2286" width="23.6640625" style="1" customWidth="1"/>
    <col min="2287" max="2287" width="10" style="1" customWidth="1"/>
    <col min="2288" max="2288" width="0" style="1" hidden="1" customWidth="1"/>
    <col min="2289" max="2290" width="14.6640625" style="1" customWidth="1"/>
    <col min="2291" max="2291" width="12.88671875" style="1" customWidth="1"/>
    <col min="2292" max="2292" width="3.33203125" style="1" customWidth="1"/>
    <col min="2293" max="2293" width="30.33203125" style="1" customWidth="1"/>
    <col min="2294" max="2294" width="5" style="1" customWidth="1"/>
    <col min="2295" max="2295" width="0" style="1" hidden="1" customWidth="1"/>
    <col min="2296" max="2296" width="14.33203125" style="1" customWidth="1"/>
    <col min="2297" max="2297" width="5.6640625" style="1" customWidth="1"/>
    <col min="2298" max="2298" width="0" style="1" hidden="1" customWidth="1"/>
    <col min="2299" max="2299" width="17.33203125" style="1" customWidth="1"/>
    <col min="2300" max="2300" width="12.6640625" style="1" customWidth="1"/>
    <col min="2301" max="2301" width="0" style="1" hidden="1" customWidth="1"/>
    <col min="2302" max="2302" width="5.33203125" style="1" customWidth="1"/>
    <col min="2303" max="2303" width="0" style="1" hidden="1" customWidth="1"/>
    <col min="2304" max="2304" width="17" style="1" customWidth="1"/>
    <col min="2305" max="2305" width="6.33203125" style="1" customWidth="1"/>
    <col min="2306" max="2306" width="0" style="1" hidden="1" customWidth="1"/>
    <col min="2307" max="2307" width="14.33203125" style="1" customWidth="1"/>
    <col min="2308" max="2308" width="7.5546875" style="1" customWidth="1"/>
    <col min="2309" max="2309" width="0" style="1" hidden="1" customWidth="1"/>
    <col min="2310" max="2311" width="14.33203125" style="1" customWidth="1"/>
    <col min="2312" max="2312" width="20.88671875" style="1" customWidth="1"/>
    <col min="2313" max="2313" width="14.44140625" style="1" customWidth="1"/>
    <col min="2314" max="2314" width="15" style="1" customWidth="1"/>
    <col min="2315" max="2315" width="2.6640625" style="1" customWidth="1"/>
    <col min="2316" max="2316" width="11.6640625" style="1" customWidth="1"/>
    <col min="2317" max="2317" width="11.5546875" style="1" customWidth="1"/>
    <col min="2318" max="2318" width="2.33203125" style="1" customWidth="1"/>
    <col min="2319" max="2319" width="41" style="1" customWidth="1"/>
    <col min="2320" max="2320" width="14.33203125" style="1" customWidth="1"/>
    <col min="2321" max="2322" width="11.5546875" style="1" customWidth="1"/>
    <col min="2323" max="2323" width="21.88671875" style="1" customWidth="1"/>
    <col min="2324" max="2515" width="11.44140625" style="1"/>
    <col min="2516" max="2516" width="21.88671875" style="1" customWidth="1"/>
    <col min="2517" max="2517" width="13.88671875" style="1" customWidth="1"/>
    <col min="2518" max="2518" width="38.6640625" style="1" customWidth="1"/>
    <col min="2519" max="2519" width="3" style="1" bestFit="1" customWidth="1"/>
    <col min="2520" max="2520" width="32.33203125" style="1" customWidth="1"/>
    <col min="2521" max="2521" width="46.33203125" style="1" customWidth="1"/>
    <col min="2522" max="2522" width="19" style="1" customWidth="1"/>
    <col min="2523" max="2523" width="0" style="1" hidden="1" customWidth="1"/>
    <col min="2524" max="2524" width="17.6640625" style="1" customWidth="1"/>
    <col min="2525" max="2525" width="0" style="1" hidden="1" customWidth="1"/>
    <col min="2526" max="2526" width="22.33203125" style="1" customWidth="1"/>
    <col min="2527" max="2527" width="5.33203125" style="1" customWidth="1"/>
    <col min="2528" max="2528" width="36.33203125" style="1" customWidth="1"/>
    <col min="2529" max="2529" width="5.6640625" style="1" customWidth="1"/>
    <col min="2530" max="2530" width="0" style="1" hidden="1" customWidth="1"/>
    <col min="2531" max="2531" width="20.6640625" style="1" customWidth="1"/>
    <col min="2532" max="2532" width="4.88671875" style="1" customWidth="1"/>
    <col min="2533" max="2533" width="0" style="1" hidden="1" customWidth="1"/>
    <col min="2534" max="2534" width="24.6640625" style="1" customWidth="1"/>
    <col min="2535" max="2535" width="12.33203125" style="1" customWidth="1"/>
    <col min="2536" max="2536" width="0" style="1" hidden="1" customWidth="1"/>
    <col min="2537" max="2537" width="3.44140625" style="1" customWidth="1"/>
    <col min="2538" max="2538" width="0" style="1" hidden="1" customWidth="1"/>
    <col min="2539" max="2539" width="17.6640625" style="1" customWidth="1"/>
    <col min="2540" max="2540" width="3.44140625" style="1" customWidth="1"/>
    <col min="2541" max="2541" width="0" style="1" hidden="1" customWidth="1"/>
    <col min="2542" max="2542" width="23.6640625" style="1" customWidth="1"/>
    <col min="2543" max="2543" width="10" style="1" customWidth="1"/>
    <col min="2544" max="2544" width="0" style="1" hidden="1" customWidth="1"/>
    <col min="2545" max="2546" width="14.6640625" style="1" customWidth="1"/>
    <col min="2547" max="2547" width="12.88671875" style="1" customWidth="1"/>
    <col min="2548" max="2548" width="3.33203125" style="1" customWidth="1"/>
    <col min="2549" max="2549" width="30.33203125" style="1" customWidth="1"/>
    <col min="2550" max="2550" width="5" style="1" customWidth="1"/>
    <col min="2551" max="2551" width="0" style="1" hidden="1" customWidth="1"/>
    <col min="2552" max="2552" width="14.33203125" style="1" customWidth="1"/>
    <col min="2553" max="2553" width="5.6640625" style="1" customWidth="1"/>
    <col min="2554" max="2554" width="0" style="1" hidden="1" customWidth="1"/>
    <col min="2555" max="2555" width="17.33203125" style="1" customWidth="1"/>
    <col min="2556" max="2556" width="12.6640625" style="1" customWidth="1"/>
    <col min="2557" max="2557" width="0" style="1" hidden="1" customWidth="1"/>
    <col min="2558" max="2558" width="5.33203125" style="1" customWidth="1"/>
    <col min="2559" max="2559" width="0" style="1" hidden="1" customWidth="1"/>
    <col min="2560" max="2560" width="17" style="1" customWidth="1"/>
    <col min="2561" max="2561" width="6.33203125" style="1" customWidth="1"/>
    <col min="2562" max="2562" width="0" style="1" hidden="1" customWidth="1"/>
    <col min="2563" max="2563" width="14.33203125" style="1" customWidth="1"/>
    <col min="2564" max="2564" width="7.5546875" style="1" customWidth="1"/>
    <col min="2565" max="2565" width="0" style="1" hidden="1" customWidth="1"/>
    <col min="2566" max="2567" width="14.33203125" style="1" customWidth="1"/>
    <col min="2568" max="2568" width="20.88671875" style="1" customWidth="1"/>
    <col min="2569" max="2569" width="14.44140625" style="1" customWidth="1"/>
    <col min="2570" max="2570" width="15" style="1" customWidth="1"/>
    <col min="2571" max="2571" width="2.6640625" style="1" customWidth="1"/>
    <col min="2572" max="2572" width="11.6640625" style="1" customWidth="1"/>
    <col min="2573" max="2573" width="11.5546875" style="1" customWidth="1"/>
    <col min="2574" max="2574" width="2.33203125" style="1" customWidth="1"/>
    <col min="2575" max="2575" width="41" style="1" customWidth="1"/>
    <col min="2576" max="2576" width="14.33203125" style="1" customWidth="1"/>
    <col min="2577" max="2578" width="11.5546875" style="1" customWidth="1"/>
    <col min="2579" max="2579" width="21.88671875" style="1" customWidth="1"/>
    <col min="2580" max="2771" width="11.44140625" style="1"/>
    <col min="2772" max="2772" width="21.88671875" style="1" customWidth="1"/>
    <col min="2773" max="2773" width="13.88671875" style="1" customWidth="1"/>
    <col min="2774" max="2774" width="38.6640625" style="1" customWidth="1"/>
    <col min="2775" max="2775" width="3" style="1" bestFit="1" customWidth="1"/>
    <col min="2776" max="2776" width="32.33203125" style="1" customWidth="1"/>
    <col min="2777" max="2777" width="46.33203125" style="1" customWidth="1"/>
    <col min="2778" max="2778" width="19" style="1" customWidth="1"/>
    <col min="2779" max="2779" width="0" style="1" hidden="1" customWidth="1"/>
    <col min="2780" max="2780" width="17.6640625" style="1" customWidth="1"/>
    <col min="2781" max="2781" width="0" style="1" hidden="1" customWidth="1"/>
    <col min="2782" max="2782" width="22.33203125" style="1" customWidth="1"/>
    <col min="2783" max="2783" width="5.33203125" style="1" customWidth="1"/>
    <col min="2784" max="2784" width="36.33203125" style="1" customWidth="1"/>
    <col min="2785" max="2785" width="5.6640625" style="1" customWidth="1"/>
    <col min="2786" max="2786" width="0" style="1" hidden="1" customWidth="1"/>
    <col min="2787" max="2787" width="20.6640625" style="1" customWidth="1"/>
    <col min="2788" max="2788" width="4.88671875" style="1" customWidth="1"/>
    <col min="2789" max="2789" width="0" style="1" hidden="1" customWidth="1"/>
    <col min="2790" max="2790" width="24.6640625" style="1" customWidth="1"/>
    <col min="2791" max="2791" width="12.33203125" style="1" customWidth="1"/>
    <col min="2792" max="2792" width="0" style="1" hidden="1" customWidth="1"/>
    <col min="2793" max="2793" width="3.44140625" style="1" customWidth="1"/>
    <col min="2794" max="2794" width="0" style="1" hidden="1" customWidth="1"/>
    <col min="2795" max="2795" width="17.6640625" style="1" customWidth="1"/>
    <col min="2796" max="2796" width="3.44140625" style="1" customWidth="1"/>
    <col min="2797" max="2797" width="0" style="1" hidden="1" customWidth="1"/>
    <col min="2798" max="2798" width="23.6640625" style="1" customWidth="1"/>
    <col min="2799" max="2799" width="10" style="1" customWidth="1"/>
    <col min="2800" max="2800" width="0" style="1" hidden="1" customWidth="1"/>
    <col min="2801" max="2802" width="14.6640625" style="1" customWidth="1"/>
    <col min="2803" max="2803" width="12.88671875" style="1" customWidth="1"/>
    <col min="2804" max="2804" width="3.33203125" style="1" customWidth="1"/>
    <col min="2805" max="2805" width="30.33203125" style="1" customWidth="1"/>
    <col min="2806" max="2806" width="5" style="1" customWidth="1"/>
    <col min="2807" max="2807" width="0" style="1" hidden="1" customWidth="1"/>
    <col min="2808" max="2808" width="14.33203125" style="1" customWidth="1"/>
    <col min="2809" max="2809" width="5.6640625" style="1" customWidth="1"/>
    <col min="2810" max="2810" width="0" style="1" hidden="1" customWidth="1"/>
    <col min="2811" max="2811" width="17.33203125" style="1" customWidth="1"/>
    <col min="2812" max="2812" width="12.6640625" style="1" customWidth="1"/>
    <col min="2813" max="2813" width="0" style="1" hidden="1" customWidth="1"/>
    <col min="2814" max="2814" width="5.33203125" style="1" customWidth="1"/>
    <col min="2815" max="2815" width="0" style="1" hidden="1" customWidth="1"/>
    <col min="2816" max="2816" width="17" style="1" customWidth="1"/>
    <col min="2817" max="2817" width="6.33203125" style="1" customWidth="1"/>
    <col min="2818" max="2818" width="0" style="1" hidden="1" customWidth="1"/>
    <col min="2819" max="2819" width="14.33203125" style="1" customWidth="1"/>
    <col min="2820" max="2820" width="7.5546875" style="1" customWidth="1"/>
    <col min="2821" max="2821" width="0" style="1" hidden="1" customWidth="1"/>
    <col min="2822" max="2823" width="14.33203125" style="1" customWidth="1"/>
    <col min="2824" max="2824" width="20.88671875" style="1" customWidth="1"/>
    <col min="2825" max="2825" width="14.44140625" style="1" customWidth="1"/>
    <col min="2826" max="2826" width="15" style="1" customWidth="1"/>
    <col min="2827" max="2827" width="2.6640625" style="1" customWidth="1"/>
    <col min="2828" max="2828" width="11.6640625" style="1" customWidth="1"/>
    <col min="2829" max="2829" width="11.5546875" style="1" customWidth="1"/>
    <col min="2830" max="2830" width="2.33203125" style="1" customWidth="1"/>
    <col min="2831" max="2831" width="41" style="1" customWidth="1"/>
    <col min="2832" max="2832" width="14.33203125" style="1" customWidth="1"/>
    <col min="2833" max="2834" width="11.5546875" style="1" customWidth="1"/>
    <col min="2835" max="2835" width="21.88671875" style="1" customWidth="1"/>
    <col min="2836" max="3027" width="11.44140625" style="1"/>
    <col min="3028" max="3028" width="21.88671875" style="1" customWidth="1"/>
    <col min="3029" max="3029" width="13.88671875" style="1" customWidth="1"/>
    <col min="3030" max="3030" width="38.6640625" style="1" customWidth="1"/>
    <col min="3031" max="3031" width="3" style="1" bestFit="1" customWidth="1"/>
    <col min="3032" max="3032" width="32.33203125" style="1" customWidth="1"/>
    <col min="3033" max="3033" width="46.33203125" style="1" customWidth="1"/>
    <col min="3034" max="3034" width="19" style="1" customWidth="1"/>
    <col min="3035" max="3035" width="0" style="1" hidden="1" customWidth="1"/>
    <col min="3036" max="3036" width="17.6640625" style="1" customWidth="1"/>
    <col min="3037" max="3037" width="0" style="1" hidden="1" customWidth="1"/>
    <col min="3038" max="3038" width="22.33203125" style="1" customWidth="1"/>
    <col min="3039" max="3039" width="5.33203125" style="1" customWidth="1"/>
    <col min="3040" max="3040" width="36.33203125" style="1" customWidth="1"/>
    <col min="3041" max="3041" width="5.6640625" style="1" customWidth="1"/>
    <col min="3042" max="3042" width="0" style="1" hidden="1" customWidth="1"/>
    <col min="3043" max="3043" width="20.6640625" style="1" customWidth="1"/>
    <col min="3044" max="3044" width="4.88671875" style="1" customWidth="1"/>
    <col min="3045" max="3045" width="0" style="1" hidden="1" customWidth="1"/>
    <col min="3046" max="3046" width="24.6640625" style="1" customWidth="1"/>
    <col min="3047" max="3047" width="12.33203125" style="1" customWidth="1"/>
    <col min="3048" max="3048" width="0" style="1" hidden="1" customWidth="1"/>
    <col min="3049" max="3049" width="3.44140625" style="1" customWidth="1"/>
    <col min="3050" max="3050" width="0" style="1" hidden="1" customWidth="1"/>
    <col min="3051" max="3051" width="17.6640625" style="1" customWidth="1"/>
    <col min="3052" max="3052" width="3.44140625" style="1" customWidth="1"/>
    <col min="3053" max="3053" width="0" style="1" hidden="1" customWidth="1"/>
    <col min="3054" max="3054" width="23.6640625" style="1" customWidth="1"/>
    <col min="3055" max="3055" width="10" style="1" customWidth="1"/>
    <col min="3056" max="3056" width="0" style="1" hidden="1" customWidth="1"/>
    <col min="3057" max="3058" width="14.6640625" style="1" customWidth="1"/>
    <col min="3059" max="3059" width="12.88671875" style="1" customWidth="1"/>
    <col min="3060" max="3060" width="3.33203125" style="1" customWidth="1"/>
    <col min="3061" max="3061" width="30.33203125" style="1" customWidth="1"/>
    <col min="3062" max="3062" width="5" style="1" customWidth="1"/>
    <col min="3063" max="3063" width="0" style="1" hidden="1" customWidth="1"/>
    <col min="3064" max="3064" width="14.33203125" style="1" customWidth="1"/>
    <col min="3065" max="3065" width="5.6640625" style="1" customWidth="1"/>
    <col min="3066" max="3066" width="0" style="1" hidden="1" customWidth="1"/>
    <col min="3067" max="3067" width="17.33203125" style="1" customWidth="1"/>
    <col min="3068" max="3068" width="12.6640625" style="1" customWidth="1"/>
    <col min="3069" max="3069" width="0" style="1" hidden="1" customWidth="1"/>
    <col min="3070" max="3070" width="5.33203125" style="1" customWidth="1"/>
    <col min="3071" max="3071" width="0" style="1" hidden="1" customWidth="1"/>
    <col min="3072" max="3072" width="17" style="1" customWidth="1"/>
    <col min="3073" max="3073" width="6.33203125" style="1" customWidth="1"/>
    <col min="3074" max="3074" width="0" style="1" hidden="1" customWidth="1"/>
    <col min="3075" max="3075" width="14.33203125" style="1" customWidth="1"/>
    <col min="3076" max="3076" width="7.5546875" style="1" customWidth="1"/>
    <col min="3077" max="3077" width="0" style="1" hidden="1" customWidth="1"/>
    <col min="3078" max="3079" width="14.33203125" style="1" customWidth="1"/>
    <col min="3080" max="3080" width="20.88671875" style="1" customWidth="1"/>
    <col min="3081" max="3081" width="14.44140625" style="1" customWidth="1"/>
    <col min="3082" max="3082" width="15" style="1" customWidth="1"/>
    <col min="3083" max="3083" width="2.6640625" style="1" customWidth="1"/>
    <col min="3084" max="3084" width="11.6640625" style="1" customWidth="1"/>
    <col min="3085" max="3085" width="11.5546875" style="1" customWidth="1"/>
    <col min="3086" max="3086" width="2.33203125" style="1" customWidth="1"/>
    <col min="3087" max="3087" width="41" style="1" customWidth="1"/>
    <col min="3088" max="3088" width="14.33203125" style="1" customWidth="1"/>
    <col min="3089" max="3090" width="11.5546875" style="1" customWidth="1"/>
    <col min="3091" max="3091" width="21.88671875" style="1" customWidth="1"/>
    <col min="3092" max="3283" width="11.44140625" style="1"/>
    <col min="3284" max="3284" width="21.88671875" style="1" customWidth="1"/>
    <col min="3285" max="3285" width="13.88671875" style="1" customWidth="1"/>
    <col min="3286" max="3286" width="38.6640625" style="1" customWidth="1"/>
    <col min="3287" max="3287" width="3" style="1" bestFit="1" customWidth="1"/>
    <col min="3288" max="3288" width="32.33203125" style="1" customWidth="1"/>
    <col min="3289" max="3289" width="46.33203125" style="1" customWidth="1"/>
    <col min="3290" max="3290" width="19" style="1" customWidth="1"/>
    <col min="3291" max="3291" width="0" style="1" hidden="1" customWidth="1"/>
    <col min="3292" max="3292" width="17.6640625" style="1" customWidth="1"/>
    <col min="3293" max="3293" width="0" style="1" hidden="1" customWidth="1"/>
    <col min="3294" max="3294" width="22.33203125" style="1" customWidth="1"/>
    <col min="3295" max="3295" width="5.33203125" style="1" customWidth="1"/>
    <col min="3296" max="3296" width="36.33203125" style="1" customWidth="1"/>
    <col min="3297" max="3297" width="5.6640625" style="1" customWidth="1"/>
    <col min="3298" max="3298" width="0" style="1" hidden="1" customWidth="1"/>
    <col min="3299" max="3299" width="20.6640625" style="1" customWidth="1"/>
    <col min="3300" max="3300" width="4.88671875" style="1" customWidth="1"/>
    <col min="3301" max="3301" width="0" style="1" hidden="1" customWidth="1"/>
    <col min="3302" max="3302" width="24.6640625" style="1" customWidth="1"/>
    <col min="3303" max="3303" width="12.33203125" style="1" customWidth="1"/>
    <col min="3304" max="3304" width="0" style="1" hidden="1" customWidth="1"/>
    <col min="3305" max="3305" width="3.44140625" style="1" customWidth="1"/>
    <col min="3306" max="3306" width="0" style="1" hidden="1" customWidth="1"/>
    <col min="3307" max="3307" width="17.6640625" style="1" customWidth="1"/>
    <col min="3308" max="3308" width="3.44140625" style="1" customWidth="1"/>
    <col min="3309" max="3309" width="0" style="1" hidden="1" customWidth="1"/>
    <col min="3310" max="3310" width="23.6640625" style="1" customWidth="1"/>
    <col min="3311" max="3311" width="10" style="1" customWidth="1"/>
    <col min="3312" max="3312" width="0" style="1" hidden="1" customWidth="1"/>
    <col min="3313" max="3314" width="14.6640625" style="1" customWidth="1"/>
    <col min="3315" max="3315" width="12.88671875" style="1" customWidth="1"/>
    <col min="3316" max="3316" width="3.33203125" style="1" customWidth="1"/>
    <col min="3317" max="3317" width="30.33203125" style="1" customWidth="1"/>
    <col min="3318" max="3318" width="5" style="1" customWidth="1"/>
    <col min="3319" max="3319" width="0" style="1" hidden="1" customWidth="1"/>
    <col min="3320" max="3320" width="14.33203125" style="1" customWidth="1"/>
    <col min="3321" max="3321" width="5.6640625" style="1" customWidth="1"/>
    <col min="3322" max="3322" width="0" style="1" hidden="1" customWidth="1"/>
    <col min="3323" max="3323" width="17.33203125" style="1" customWidth="1"/>
    <col min="3324" max="3324" width="12.6640625" style="1" customWidth="1"/>
    <col min="3325" max="3325" width="0" style="1" hidden="1" customWidth="1"/>
    <col min="3326" max="3326" width="5.33203125" style="1" customWidth="1"/>
    <col min="3327" max="3327" width="0" style="1" hidden="1" customWidth="1"/>
    <col min="3328" max="3328" width="17" style="1" customWidth="1"/>
    <col min="3329" max="3329" width="6.33203125" style="1" customWidth="1"/>
    <col min="3330" max="3330" width="0" style="1" hidden="1" customWidth="1"/>
    <col min="3331" max="3331" width="14.33203125" style="1" customWidth="1"/>
    <col min="3332" max="3332" width="7.5546875" style="1" customWidth="1"/>
    <col min="3333" max="3333" width="0" style="1" hidden="1" customWidth="1"/>
    <col min="3334" max="3335" width="14.33203125" style="1" customWidth="1"/>
    <col min="3336" max="3336" width="20.88671875" style="1" customWidth="1"/>
    <col min="3337" max="3337" width="14.44140625" style="1" customWidth="1"/>
    <col min="3338" max="3338" width="15" style="1" customWidth="1"/>
    <col min="3339" max="3339" width="2.6640625" style="1" customWidth="1"/>
    <col min="3340" max="3340" width="11.6640625" style="1" customWidth="1"/>
    <col min="3341" max="3341" width="11.5546875" style="1" customWidth="1"/>
    <col min="3342" max="3342" width="2.33203125" style="1" customWidth="1"/>
    <col min="3343" max="3343" width="41" style="1" customWidth="1"/>
    <col min="3344" max="3344" width="14.33203125" style="1" customWidth="1"/>
    <col min="3345" max="3346" width="11.5546875" style="1" customWidth="1"/>
    <col min="3347" max="3347" width="21.88671875" style="1" customWidth="1"/>
    <col min="3348" max="3539" width="11.44140625" style="1"/>
    <col min="3540" max="3540" width="21.88671875" style="1" customWidth="1"/>
    <col min="3541" max="3541" width="13.88671875" style="1" customWidth="1"/>
    <col min="3542" max="3542" width="38.6640625" style="1" customWidth="1"/>
    <col min="3543" max="3543" width="3" style="1" bestFit="1" customWidth="1"/>
    <col min="3544" max="3544" width="32.33203125" style="1" customWidth="1"/>
    <col min="3545" max="3545" width="46.33203125" style="1" customWidth="1"/>
    <col min="3546" max="3546" width="19" style="1" customWidth="1"/>
    <col min="3547" max="3547" width="0" style="1" hidden="1" customWidth="1"/>
    <col min="3548" max="3548" width="17.6640625" style="1" customWidth="1"/>
    <col min="3549" max="3549" width="0" style="1" hidden="1" customWidth="1"/>
    <col min="3550" max="3550" width="22.33203125" style="1" customWidth="1"/>
    <col min="3551" max="3551" width="5.33203125" style="1" customWidth="1"/>
    <col min="3552" max="3552" width="36.33203125" style="1" customWidth="1"/>
    <col min="3553" max="3553" width="5.6640625" style="1" customWidth="1"/>
    <col min="3554" max="3554" width="0" style="1" hidden="1" customWidth="1"/>
    <col min="3555" max="3555" width="20.6640625" style="1" customWidth="1"/>
    <col min="3556" max="3556" width="4.88671875" style="1" customWidth="1"/>
    <col min="3557" max="3557" width="0" style="1" hidden="1" customWidth="1"/>
    <col min="3558" max="3558" width="24.6640625" style="1" customWidth="1"/>
    <col min="3559" max="3559" width="12.33203125" style="1" customWidth="1"/>
    <col min="3560" max="3560" width="0" style="1" hidden="1" customWidth="1"/>
    <col min="3561" max="3561" width="3.44140625" style="1" customWidth="1"/>
    <col min="3562" max="3562" width="0" style="1" hidden="1" customWidth="1"/>
    <col min="3563" max="3563" width="17.6640625" style="1" customWidth="1"/>
    <col min="3564" max="3564" width="3.44140625" style="1" customWidth="1"/>
    <col min="3565" max="3565" width="0" style="1" hidden="1" customWidth="1"/>
    <col min="3566" max="3566" width="23.6640625" style="1" customWidth="1"/>
    <col min="3567" max="3567" width="10" style="1" customWidth="1"/>
    <col min="3568" max="3568" width="0" style="1" hidden="1" customWidth="1"/>
    <col min="3569" max="3570" width="14.6640625" style="1" customWidth="1"/>
    <col min="3571" max="3571" width="12.88671875" style="1" customWidth="1"/>
    <col min="3572" max="3572" width="3.33203125" style="1" customWidth="1"/>
    <col min="3573" max="3573" width="30.33203125" style="1" customWidth="1"/>
    <col min="3574" max="3574" width="5" style="1" customWidth="1"/>
    <col min="3575" max="3575" width="0" style="1" hidden="1" customWidth="1"/>
    <col min="3576" max="3576" width="14.33203125" style="1" customWidth="1"/>
    <col min="3577" max="3577" width="5.6640625" style="1" customWidth="1"/>
    <col min="3578" max="3578" width="0" style="1" hidden="1" customWidth="1"/>
    <col min="3579" max="3579" width="17.33203125" style="1" customWidth="1"/>
    <col min="3580" max="3580" width="12.6640625" style="1" customWidth="1"/>
    <col min="3581" max="3581" width="0" style="1" hidden="1" customWidth="1"/>
    <col min="3582" max="3582" width="5.33203125" style="1" customWidth="1"/>
    <col min="3583" max="3583" width="0" style="1" hidden="1" customWidth="1"/>
    <col min="3584" max="3584" width="17" style="1" customWidth="1"/>
    <col min="3585" max="3585" width="6.33203125" style="1" customWidth="1"/>
    <col min="3586" max="3586" width="0" style="1" hidden="1" customWidth="1"/>
    <col min="3587" max="3587" width="14.33203125" style="1" customWidth="1"/>
    <col min="3588" max="3588" width="7.5546875" style="1" customWidth="1"/>
    <col min="3589" max="3589" width="0" style="1" hidden="1" customWidth="1"/>
    <col min="3590" max="3591" width="14.33203125" style="1" customWidth="1"/>
    <col min="3592" max="3592" width="20.88671875" style="1" customWidth="1"/>
    <col min="3593" max="3593" width="14.44140625" style="1" customWidth="1"/>
    <col min="3594" max="3594" width="15" style="1" customWidth="1"/>
    <col min="3595" max="3595" width="2.6640625" style="1" customWidth="1"/>
    <col min="3596" max="3596" width="11.6640625" style="1" customWidth="1"/>
    <col min="3597" max="3597" width="11.5546875" style="1" customWidth="1"/>
    <col min="3598" max="3598" width="2.33203125" style="1" customWidth="1"/>
    <col min="3599" max="3599" width="41" style="1" customWidth="1"/>
    <col min="3600" max="3600" width="14.33203125" style="1" customWidth="1"/>
    <col min="3601" max="3602" width="11.5546875" style="1" customWidth="1"/>
    <col min="3603" max="3603" width="21.88671875" style="1" customWidth="1"/>
    <col min="3604" max="3795" width="11.44140625" style="1"/>
    <col min="3796" max="3796" width="21.88671875" style="1" customWidth="1"/>
    <col min="3797" max="3797" width="13.88671875" style="1" customWidth="1"/>
    <col min="3798" max="3798" width="38.6640625" style="1" customWidth="1"/>
    <col min="3799" max="3799" width="3" style="1" bestFit="1" customWidth="1"/>
    <col min="3800" max="3800" width="32.33203125" style="1" customWidth="1"/>
    <col min="3801" max="3801" width="46.33203125" style="1" customWidth="1"/>
    <col min="3802" max="3802" width="19" style="1" customWidth="1"/>
    <col min="3803" max="3803" width="0" style="1" hidden="1" customWidth="1"/>
    <col min="3804" max="3804" width="17.6640625" style="1" customWidth="1"/>
    <col min="3805" max="3805" width="0" style="1" hidden="1" customWidth="1"/>
    <col min="3806" max="3806" width="22.33203125" style="1" customWidth="1"/>
    <col min="3807" max="3807" width="5.33203125" style="1" customWidth="1"/>
    <col min="3808" max="3808" width="36.33203125" style="1" customWidth="1"/>
    <col min="3809" max="3809" width="5.6640625" style="1" customWidth="1"/>
    <col min="3810" max="3810" width="0" style="1" hidden="1" customWidth="1"/>
    <col min="3811" max="3811" width="20.6640625" style="1" customWidth="1"/>
    <col min="3812" max="3812" width="4.88671875" style="1" customWidth="1"/>
    <col min="3813" max="3813" width="0" style="1" hidden="1" customWidth="1"/>
    <col min="3814" max="3814" width="24.6640625" style="1" customWidth="1"/>
    <col min="3815" max="3815" width="12.33203125" style="1" customWidth="1"/>
    <col min="3816" max="3816" width="0" style="1" hidden="1" customWidth="1"/>
    <col min="3817" max="3817" width="3.44140625" style="1" customWidth="1"/>
    <col min="3818" max="3818" width="0" style="1" hidden="1" customWidth="1"/>
    <col min="3819" max="3819" width="17.6640625" style="1" customWidth="1"/>
    <col min="3820" max="3820" width="3.44140625" style="1" customWidth="1"/>
    <col min="3821" max="3821" width="0" style="1" hidden="1" customWidth="1"/>
    <col min="3822" max="3822" width="23.6640625" style="1" customWidth="1"/>
    <col min="3823" max="3823" width="10" style="1" customWidth="1"/>
    <col min="3824" max="3824" width="0" style="1" hidden="1" customWidth="1"/>
    <col min="3825" max="3826" width="14.6640625" style="1" customWidth="1"/>
    <col min="3827" max="3827" width="12.88671875" style="1" customWidth="1"/>
    <col min="3828" max="3828" width="3.33203125" style="1" customWidth="1"/>
    <col min="3829" max="3829" width="30.33203125" style="1" customWidth="1"/>
    <col min="3830" max="3830" width="5" style="1" customWidth="1"/>
    <col min="3831" max="3831" width="0" style="1" hidden="1" customWidth="1"/>
    <col min="3832" max="3832" width="14.33203125" style="1" customWidth="1"/>
    <col min="3833" max="3833" width="5.6640625" style="1" customWidth="1"/>
    <col min="3834" max="3834" width="0" style="1" hidden="1" customWidth="1"/>
    <col min="3835" max="3835" width="17.33203125" style="1" customWidth="1"/>
    <col min="3836" max="3836" width="12.6640625" style="1" customWidth="1"/>
    <col min="3837" max="3837" width="0" style="1" hidden="1" customWidth="1"/>
    <col min="3838" max="3838" width="5.33203125" style="1" customWidth="1"/>
    <col min="3839" max="3839" width="0" style="1" hidden="1" customWidth="1"/>
    <col min="3840" max="3840" width="17" style="1" customWidth="1"/>
    <col min="3841" max="3841" width="6.33203125" style="1" customWidth="1"/>
    <col min="3842" max="3842" width="0" style="1" hidden="1" customWidth="1"/>
    <col min="3843" max="3843" width="14.33203125" style="1" customWidth="1"/>
    <col min="3844" max="3844" width="7.5546875" style="1" customWidth="1"/>
    <col min="3845" max="3845" width="0" style="1" hidden="1" customWidth="1"/>
    <col min="3846" max="3847" width="14.33203125" style="1" customWidth="1"/>
    <col min="3848" max="3848" width="20.88671875" style="1" customWidth="1"/>
    <col min="3849" max="3849" width="14.44140625" style="1" customWidth="1"/>
    <col min="3850" max="3850" width="15" style="1" customWidth="1"/>
    <col min="3851" max="3851" width="2.6640625" style="1" customWidth="1"/>
    <col min="3852" max="3852" width="11.6640625" style="1" customWidth="1"/>
    <col min="3853" max="3853" width="11.5546875" style="1" customWidth="1"/>
    <col min="3854" max="3854" width="2.33203125" style="1" customWidth="1"/>
    <col min="3855" max="3855" width="41" style="1" customWidth="1"/>
    <col min="3856" max="3856" width="14.33203125" style="1" customWidth="1"/>
    <col min="3857" max="3858" width="11.5546875" style="1" customWidth="1"/>
    <col min="3859" max="3859" width="21.88671875" style="1" customWidth="1"/>
    <col min="3860" max="4051" width="11.44140625" style="1"/>
    <col min="4052" max="4052" width="21.88671875" style="1" customWidth="1"/>
    <col min="4053" max="4053" width="13.88671875" style="1" customWidth="1"/>
    <col min="4054" max="4054" width="38.6640625" style="1" customWidth="1"/>
    <col min="4055" max="4055" width="3" style="1" bestFit="1" customWidth="1"/>
    <col min="4056" max="4056" width="32.33203125" style="1" customWidth="1"/>
    <col min="4057" max="4057" width="46.33203125" style="1" customWidth="1"/>
    <col min="4058" max="4058" width="19" style="1" customWidth="1"/>
    <col min="4059" max="4059" width="0" style="1" hidden="1" customWidth="1"/>
    <col min="4060" max="4060" width="17.6640625" style="1" customWidth="1"/>
    <col min="4061" max="4061" width="0" style="1" hidden="1" customWidth="1"/>
    <col min="4062" max="4062" width="22.33203125" style="1" customWidth="1"/>
    <col min="4063" max="4063" width="5.33203125" style="1" customWidth="1"/>
    <col min="4064" max="4064" width="36.33203125" style="1" customWidth="1"/>
    <col min="4065" max="4065" width="5.6640625" style="1" customWidth="1"/>
    <col min="4066" max="4066" width="0" style="1" hidden="1" customWidth="1"/>
    <col min="4067" max="4067" width="20.6640625" style="1" customWidth="1"/>
    <col min="4068" max="4068" width="4.88671875" style="1" customWidth="1"/>
    <col min="4069" max="4069" width="0" style="1" hidden="1" customWidth="1"/>
    <col min="4070" max="4070" width="24.6640625" style="1" customWidth="1"/>
    <col min="4071" max="4071" width="12.33203125" style="1" customWidth="1"/>
    <col min="4072" max="4072" width="0" style="1" hidden="1" customWidth="1"/>
    <col min="4073" max="4073" width="3.44140625" style="1" customWidth="1"/>
    <col min="4074" max="4074" width="0" style="1" hidden="1" customWidth="1"/>
    <col min="4075" max="4075" width="17.6640625" style="1" customWidth="1"/>
    <col min="4076" max="4076" width="3.44140625" style="1" customWidth="1"/>
    <col min="4077" max="4077" width="0" style="1" hidden="1" customWidth="1"/>
    <col min="4078" max="4078" width="23.6640625" style="1" customWidth="1"/>
    <col min="4079" max="4079" width="10" style="1" customWidth="1"/>
    <col min="4080" max="4080" width="0" style="1" hidden="1" customWidth="1"/>
    <col min="4081" max="4082" width="14.6640625" style="1" customWidth="1"/>
    <col min="4083" max="4083" width="12.88671875" style="1" customWidth="1"/>
    <col min="4084" max="4084" width="3.33203125" style="1" customWidth="1"/>
    <col min="4085" max="4085" width="30.33203125" style="1" customWidth="1"/>
    <col min="4086" max="4086" width="5" style="1" customWidth="1"/>
    <col min="4087" max="4087" width="0" style="1" hidden="1" customWidth="1"/>
    <col min="4088" max="4088" width="14.33203125" style="1" customWidth="1"/>
    <col min="4089" max="4089" width="5.6640625" style="1" customWidth="1"/>
    <col min="4090" max="4090" width="0" style="1" hidden="1" customWidth="1"/>
    <col min="4091" max="4091" width="17.33203125" style="1" customWidth="1"/>
    <col min="4092" max="4092" width="12.6640625" style="1" customWidth="1"/>
    <col min="4093" max="4093" width="0" style="1" hidden="1" customWidth="1"/>
    <col min="4094" max="4094" width="5.33203125" style="1" customWidth="1"/>
    <col min="4095" max="4095" width="0" style="1" hidden="1" customWidth="1"/>
    <col min="4096" max="4096" width="17" style="1" customWidth="1"/>
    <col min="4097" max="4097" width="6.33203125" style="1" customWidth="1"/>
    <col min="4098" max="4098" width="0" style="1" hidden="1" customWidth="1"/>
    <col min="4099" max="4099" width="14.33203125" style="1" customWidth="1"/>
    <col min="4100" max="4100" width="7.5546875" style="1" customWidth="1"/>
    <col min="4101" max="4101" width="0" style="1" hidden="1" customWidth="1"/>
    <col min="4102" max="4103" width="14.33203125" style="1" customWidth="1"/>
    <col min="4104" max="4104" width="20.88671875" style="1" customWidth="1"/>
    <col min="4105" max="4105" width="14.44140625" style="1" customWidth="1"/>
    <col min="4106" max="4106" width="15" style="1" customWidth="1"/>
    <col min="4107" max="4107" width="2.6640625" style="1" customWidth="1"/>
    <col min="4108" max="4108" width="11.6640625" style="1" customWidth="1"/>
    <col min="4109" max="4109" width="11.5546875" style="1" customWidth="1"/>
    <col min="4110" max="4110" width="2.33203125" style="1" customWidth="1"/>
    <col min="4111" max="4111" width="41" style="1" customWidth="1"/>
    <col min="4112" max="4112" width="14.33203125" style="1" customWidth="1"/>
    <col min="4113" max="4114" width="11.5546875" style="1" customWidth="1"/>
    <col min="4115" max="4115" width="21.88671875" style="1" customWidth="1"/>
    <col min="4116" max="4307" width="11.44140625" style="1"/>
    <col min="4308" max="4308" width="21.88671875" style="1" customWidth="1"/>
    <col min="4309" max="4309" width="13.88671875" style="1" customWidth="1"/>
    <col min="4310" max="4310" width="38.6640625" style="1" customWidth="1"/>
    <col min="4311" max="4311" width="3" style="1" bestFit="1" customWidth="1"/>
    <col min="4312" max="4312" width="32.33203125" style="1" customWidth="1"/>
    <col min="4313" max="4313" width="46.33203125" style="1" customWidth="1"/>
    <col min="4314" max="4314" width="19" style="1" customWidth="1"/>
    <col min="4315" max="4315" width="0" style="1" hidden="1" customWidth="1"/>
    <col min="4316" max="4316" width="17.6640625" style="1" customWidth="1"/>
    <col min="4317" max="4317" width="0" style="1" hidden="1" customWidth="1"/>
    <col min="4318" max="4318" width="22.33203125" style="1" customWidth="1"/>
    <col min="4319" max="4319" width="5.33203125" style="1" customWidth="1"/>
    <col min="4320" max="4320" width="36.33203125" style="1" customWidth="1"/>
    <col min="4321" max="4321" width="5.6640625" style="1" customWidth="1"/>
    <col min="4322" max="4322" width="0" style="1" hidden="1" customWidth="1"/>
    <col min="4323" max="4323" width="20.6640625" style="1" customWidth="1"/>
    <col min="4324" max="4324" width="4.88671875" style="1" customWidth="1"/>
    <col min="4325" max="4325" width="0" style="1" hidden="1" customWidth="1"/>
    <col min="4326" max="4326" width="24.6640625" style="1" customWidth="1"/>
    <col min="4327" max="4327" width="12.33203125" style="1" customWidth="1"/>
    <col min="4328" max="4328" width="0" style="1" hidden="1" customWidth="1"/>
    <col min="4329" max="4329" width="3.44140625" style="1" customWidth="1"/>
    <col min="4330" max="4330" width="0" style="1" hidden="1" customWidth="1"/>
    <col min="4331" max="4331" width="17.6640625" style="1" customWidth="1"/>
    <col min="4332" max="4332" width="3.44140625" style="1" customWidth="1"/>
    <col min="4333" max="4333" width="0" style="1" hidden="1" customWidth="1"/>
    <col min="4334" max="4334" width="23.6640625" style="1" customWidth="1"/>
    <col min="4335" max="4335" width="10" style="1" customWidth="1"/>
    <col min="4336" max="4336" width="0" style="1" hidden="1" customWidth="1"/>
    <col min="4337" max="4338" width="14.6640625" style="1" customWidth="1"/>
    <col min="4339" max="4339" width="12.88671875" style="1" customWidth="1"/>
    <col min="4340" max="4340" width="3.33203125" style="1" customWidth="1"/>
    <col min="4341" max="4341" width="30.33203125" style="1" customWidth="1"/>
    <col min="4342" max="4342" width="5" style="1" customWidth="1"/>
    <col min="4343" max="4343" width="0" style="1" hidden="1" customWidth="1"/>
    <col min="4344" max="4344" width="14.33203125" style="1" customWidth="1"/>
    <col min="4345" max="4345" width="5.6640625" style="1" customWidth="1"/>
    <col min="4346" max="4346" width="0" style="1" hidden="1" customWidth="1"/>
    <col min="4347" max="4347" width="17.33203125" style="1" customWidth="1"/>
    <col min="4348" max="4348" width="12.6640625" style="1" customWidth="1"/>
    <col min="4349" max="4349" width="0" style="1" hidden="1" customWidth="1"/>
    <col min="4350" max="4350" width="5.33203125" style="1" customWidth="1"/>
    <col min="4351" max="4351" width="0" style="1" hidden="1" customWidth="1"/>
    <col min="4352" max="4352" width="17" style="1" customWidth="1"/>
    <col min="4353" max="4353" width="6.33203125" style="1" customWidth="1"/>
    <col min="4354" max="4354" width="0" style="1" hidden="1" customWidth="1"/>
    <col min="4355" max="4355" width="14.33203125" style="1" customWidth="1"/>
    <col min="4356" max="4356" width="7.5546875" style="1" customWidth="1"/>
    <col min="4357" max="4357" width="0" style="1" hidden="1" customWidth="1"/>
    <col min="4358" max="4359" width="14.33203125" style="1" customWidth="1"/>
    <col min="4360" max="4360" width="20.88671875" style="1" customWidth="1"/>
    <col min="4361" max="4361" width="14.44140625" style="1" customWidth="1"/>
    <col min="4362" max="4362" width="15" style="1" customWidth="1"/>
    <col min="4363" max="4363" width="2.6640625" style="1" customWidth="1"/>
    <col min="4364" max="4364" width="11.6640625" style="1" customWidth="1"/>
    <col min="4365" max="4365" width="11.5546875" style="1" customWidth="1"/>
    <col min="4366" max="4366" width="2.33203125" style="1" customWidth="1"/>
    <col min="4367" max="4367" width="41" style="1" customWidth="1"/>
    <col min="4368" max="4368" width="14.33203125" style="1" customWidth="1"/>
    <col min="4369" max="4370" width="11.5546875" style="1" customWidth="1"/>
    <col min="4371" max="4371" width="21.88671875" style="1" customWidth="1"/>
    <col min="4372" max="4563" width="11.44140625" style="1"/>
    <col min="4564" max="4564" width="21.88671875" style="1" customWidth="1"/>
    <col min="4565" max="4565" width="13.88671875" style="1" customWidth="1"/>
    <col min="4566" max="4566" width="38.6640625" style="1" customWidth="1"/>
    <col min="4567" max="4567" width="3" style="1" bestFit="1" customWidth="1"/>
    <col min="4568" max="4568" width="32.33203125" style="1" customWidth="1"/>
    <col min="4569" max="4569" width="46.33203125" style="1" customWidth="1"/>
    <col min="4570" max="4570" width="19" style="1" customWidth="1"/>
    <col min="4571" max="4571" width="0" style="1" hidden="1" customWidth="1"/>
    <col min="4572" max="4572" width="17.6640625" style="1" customWidth="1"/>
    <col min="4573" max="4573" width="0" style="1" hidden="1" customWidth="1"/>
    <col min="4574" max="4574" width="22.33203125" style="1" customWidth="1"/>
    <col min="4575" max="4575" width="5.33203125" style="1" customWidth="1"/>
    <col min="4576" max="4576" width="36.33203125" style="1" customWidth="1"/>
    <col min="4577" max="4577" width="5.6640625" style="1" customWidth="1"/>
    <col min="4578" max="4578" width="0" style="1" hidden="1" customWidth="1"/>
    <col min="4579" max="4579" width="20.6640625" style="1" customWidth="1"/>
    <col min="4580" max="4580" width="4.88671875" style="1" customWidth="1"/>
    <col min="4581" max="4581" width="0" style="1" hidden="1" customWidth="1"/>
    <col min="4582" max="4582" width="24.6640625" style="1" customWidth="1"/>
    <col min="4583" max="4583" width="12.33203125" style="1" customWidth="1"/>
    <col min="4584" max="4584" width="0" style="1" hidden="1" customWidth="1"/>
    <col min="4585" max="4585" width="3.44140625" style="1" customWidth="1"/>
    <col min="4586" max="4586" width="0" style="1" hidden="1" customWidth="1"/>
    <col min="4587" max="4587" width="17.6640625" style="1" customWidth="1"/>
    <col min="4588" max="4588" width="3.44140625" style="1" customWidth="1"/>
    <col min="4589" max="4589" width="0" style="1" hidden="1" customWidth="1"/>
    <col min="4590" max="4590" width="23.6640625" style="1" customWidth="1"/>
    <col min="4591" max="4591" width="10" style="1" customWidth="1"/>
    <col min="4592" max="4592" width="0" style="1" hidden="1" customWidth="1"/>
    <col min="4593" max="4594" width="14.6640625" style="1" customWidth="1"/>
    <col min="4595" max="4595" width="12.88671875" style="1" customWidth="1"/>
    <col min="4596" max="4596" width="3.33203125" style="1" customWidth="1"/>
    <col min="4597" max="4597" width="30.33203125" style="1" customWidth="1"/>
    <col min="4598" max="4598" width="5" style="1" customWidth="1"/>
    <col min="4599" max="4599" width="0" style="1" hidden="1" customWidth="1"/>
    <col min="4600" max="4600" width="14.33203125" style="1" customWidth="1"/>
    <col min="4601" max="4601" width="5.6640625" style="1" customWidth="1"/>
    <col min="4602" max="4602" width="0" style="1" hidden="1" customWidth="1"/>
    <col min="4603" max="4603" width="17.33203125" style="1" customWidth="1"/>
    <col min="4604" max="4604" width="12.6640625" style="1" customWidth="1"/>
    <col min="4605" max="4605" width="0" style="1" hidden="1" customWidth="1"/>
    <col min="4606" max="4606" width="5.33203125" style="1" customWidth="1"/>
    <col min="4607" max="4607" width="0" style="1" hidden="1" customWidth="1"/>
    <col min="4608" max="4608" width="17" style="1" customWidth="1"/>
    <col min="4609" max="4609" width="6.33203125" style="1" customWidth="1"/>
    <col min="4610" max="4610" width="0" style="1" hidden="1" customWidth="1"/>
    <col min="4611" max="4611" width="14.33203125" style="1" customWidth="1"/>
    <col min="4612" max="4612" width="7.5546875" style="1" customWidth="1"/>
    <col min="4613" max="4613" width="0" style="1" hidden="1" customWidth="1"/>
    <col min="4614" max="4615" width="14.33203125" style="1" customWidth="1"/>
    <col min="4616" max="4616" width="20.88671875" style="1" customWidth="1"/>
    <col min="4617" max="4617" width="14.44140625" style="1" customWidth="1"/>
    <col min="4618" max="4618" width="15" style="1" customWidth="1"/>
    <col min="4619" max="4619" width="2.6640625" style="1" customWidth="1"/>
    <col min="4620" max="4620" width="11.6640625" style="1" customWidth="1"/>
    <col min="4621" max="4621" width="11.5546875" style="1" customWidth="1"/>
    <col min="4622" max="4622" width="2.33203125" style="1" customWidth="1"/>
    <col min="4623" max="4623" width="41" style="1" customWidth="1"/>
    <col min="4624" max="4624" width="14.33203125" style="1" customWidth="1"/>
    <col min="4625" max="4626" width="11.5546875" style="1" customWidth="1"/>
    <col min="4627" max="4627" width="21.88671875" style="1" customWidth="1"/>
    <col min="4628" max="4819" width="11.44140625" style="1"/>
    <col min="4820" max="4820" width="21.88671875" style="1" customWidth="1"/>
    <col min="4821" max="4821" width="13.88671875" style="1" customWidth="1"/>
    <col min="4822" max="4822" width="38.6640625" style="1" customWidth="1"/>
    <col min="4823" max="4823" width="3" style="1" bestFit="1" customWidth="1"/>
    <col min="4824" max="4824" width="32.33203125" style="1" customWidth="1"/>
    <col min="4825" max="4825" width="46.33203125" style="1" customWidth="1"/>
    <col min="4826" max="4826" width="19" style="1" customWidth="1"/>
    <col min="4827" max="4827" width="0" style="1" hidden="1" customWidth="1"/>
    <col min="4828" max="4828" width="17.6640625" style="1" customWidth="1"/>
    <col min="4829" max="4829" width="0" style="1" hidden="1" customWidth="1"/>
    <col min="4830" max="4830" width="22.33203125" style="1" customWidth="1"/>
    <col min="4831" max="4831" width="5.33203125" style="1" customWidth="1"/>
    <col min="4832" max="4832" width="36.33203125" style="1" customWidth="1"/>
    <col min="4833" max="4833" width="5.6640625" style="1" customWidth="1"/>
    <col min="4834" max="4834" width="0" style="1" hidden="1" customWidth="1"/>
    <col min="4835" max="4835" width="20.6640625" style="1" customWidth="1"/>
    <col min="4836" max="4836" width="4.88671875" style="1" customWidth="1"/>
    <col min="4837" max="4837" width="0" style="1" hidden="1" customWidth="1"/>
    <col min="4838" max="4838" width="24.6640625" style="1" customWidth="1"/>
    <col min="4839" max="4839" width="12.33203125" style="1" customWidth="1"/>
    <col min="4840" max="4840" width="0" style="1" hidden="1" customWidth="1"/>
    <col min="4841" max="4841" width="3.44140625" style="1" customWidth="1"/>
    <col min="4842" max="4842" width="0" style="1" hidden="1" customWidth="1"/>
    <col min="4843" max="4843" width="17.6640625" style="1" customWidth="1"/>
    <col min="4844" max="4844" width="3.44140625" style="1" customWidth="1"/>
    <col min="4845" max="4845" width="0" style="1" hidden="1" customWidth="1"/>
    <col min="4846" max="4846" width="23.6640625" style="1" customWidth="1"/>
    <col min="4847" max="4847" width="10" style="1" customWidth="1"/>
    <col min="4848" max="4848" width="0" style="1" hidden="1" customWidth="1"/>
    <col min="4849" max="4850" width="14.6640625" style="1" customWidth="1"/>
    <col min="4851" max="4851" width="12.88671875" style="1" customWidth="1"/>
    <col min="4852" max="4852" width="3.33203125" style="1" customWidth="1"/>
    <col min="4853" max="4853" width="30.33203125" style="1" customWidth="1"/>
    <col min="4854" max="4854" width="5" style="1" customWidth="1"/>
    <col min="4855" max="4855" width="0" style="1" hidden="1" customWidth="1"/>
    <col min="4856" max="4856" width="14.33203125" style="1" customWidth="1"/>
    <col min="4857" max="4857" width="5.6640625" style="1" customWidth="1"/>
    <col min="4858" max="4858" width="0" style="1" hidden="1" customWidth="1"/>
    <col min="4859" max="4859" width="17.33203125" style="1" customWidth="1"/>
    <col min="4860" max="4860" width="12.6640625" style="1" customWidth="1"/>
    <col min="4861" max="4861" width="0" style="1" hidden="1" customWidth="1"/>
    <col min="4862" max="4862" width="5.33203125" style="1" customWidth="1"/>
    <col min="4863" max="4863" width="0" style="1" hidden="1" customWidth="1"/>
    <col min="4864" max="4864" width="17" style="1" customWidth="1"/>
    <col min="4865" max="4865" width="6.33203125" style="1" customWidth="1"/>
    <col min="4866" max="4866" width="0" style="1" hidden="1" customWidth="1"/>
    <col min="4867" max="4867" width="14.33203125" style="1" customWidth="1"/>
    <col min="4868" max="4868" width="7.5546875" style="1" customWidth="1"/>
    <col min="4869" max="4869" width="0" style="1" hidden="1" customWidth="1"/>
    <col min="4870" max="4871" width="14.33203125" style="1" customWidth="1"/>
    <col min="4872" max="4872" width="20.88671875" style="1" customWidth="1"/>
    <col min="4873" max="4873" width="14.44140625" style="1" customWidth="1"/>
    <col min="4874" max="4874" width="15" style="1" customWidth="1"/>
    <col min="4875" max="4875" width="2.6640625" style="1" customWidth="1"/>
    <col min="4876" max="4876" width="11.6640625" style="1" customWidth="1"/>
    <col min="4877" max="4877" width="11.5546875" style="1" customWidth="1"/>
    <col min="4878" max="4878" width="2.33203125" style="1" customWidth="1"/>
    <col min="4879" max="4879" width="41" style="1" customWidth="1"/>
    <col min="4880" max="4880" width="14.33203125" style="1" customWidth="1"/>
    <col min="4881" max="4882" width="11.5546875" style="1" customWidth="1"/>
    <col min="4883" max="4883" width="21.88671875" style="1" customWidth="1"/>
    <col min="4884" max="5075" width="11.44140625" style="1"/>
    <col min="5076" max="5076" width="21.88671875" style="1" customWidth="1"/>
    <col min="5077" max="5077" width="13.88671875" style="1" customWidth="1"/>
    <col min="5078" max="5078" width="38.6640625" style="1" customWidth="1"/>
    <col min="5079" max="5079" width="3" style="1" bestFit="1" customWidth="1"/>
    <col min="5080" max="5080" width="32.33203125" style="1" customWidth="1"/>
    <col min="5081" max="5081" width="46.33203125" style="1" customWidth="1"/>
    <col min="5082" max="5082" width="19" style="1" customWidth="1"/>
    <col min="5083" max="5083" width="0" style="1" hidden="1" customWidth="1"/>
    <col min="5084" max="5084" width="17.6640625" style="1" customWidth="1"/>
    <col min="5085" max="5085" width="0" style="1" hidden="1" customWidth="1"/>
    <col min="5086" max="5086" width="22.33203125" style="1" customWidth="1"/>
    <col min="5087" max="5087" width="5.33203125" style="1" customWidth="1"/>
    <col min="5088" max="5088" width="36.33203125" style="1" customWidth="1"/>
    <col min="5089" max="5089" width="5.6640625" style="1" customWidth="1"/>
    <col min="5090" max="5090" width="0" style="1" hidden="1" customWidth="1"/>
    <col min="5091" max="5091" width="20.6640625" style="1" customWidth="1"/>
    <col min="5092" max="5092" width="4.88671875" style="1" customWidth="1"/>
    <col min="5093" max="5093" width="0" style="1" hidden="1" customWidth="1"/>
    <col min="5094" max="5094" width="24.6640625" style="1" customWidth="1"/>
    <col min="5095" max="5095" width="12.33203125" style="1" customWidth="1"/>
    <col min="5096" max="5096" width="0" style="1" hidden="1" customWidth="1"/>
    <col min="5097" max="5097" width="3.44140625" style="1" customWidth="1"/>
    <col min="5098" max="5098" width="0" style="1" hidden="1" customWidth="1"/>
    <col min="5099" max="5099" width="17.6640625" style="1" customWidth="1"/>
    <col min="5100" max="5100" width="3.44140625" style="1" customWidth="1"/>
    <col min="5101" max="5101" width="0" style="1" hidden="1" customWidth="1"/>
    <col min="5102" max="5102" width="23.6640625" style="1" customWidth="1"/>
    <col min="5103" max="5103" width="10" style="1" customWidth="1"/>
    <col min="5104" max="5104" width="0" style="1" hidden="1" customWidth="1"/>
    <col min="5105" max="5106" width="14.6640625" style="1" customWidth="1"/>
    <col min="5107" max="5107" width="12.88671875" style="1" customWidth="1"/>
    <col min="5108" max="5108" width="3.33203125" style="1" customWidth="1"/>
    <col min="5109" max="5109" width="30.33203125" style="1" customWidth="1"/>
    <col min="5110" max="5110" width="5" style="1" customWidth="1"/>
    <col min="5111" max="5111" width="0" style="1" hidden="1" customWidth="1"/>
    <col min="5112" max="5112" width="14.33203125" style="1" customWidth="1"/>
    <col min="5113" max="5113" width="5.6640625" style="1" customWidth="1"/>
    <col min="5114" max="5114" width="0" style="1" hidden="1" customWidth="1"/>
    <col min="5115" max="5115" width="17.33203125" style="1" customWidth="1"/>
    <col min="5116" max="5116" width="12.6640625" style="1" customWidth="1"/>
    <col min="5117" max="5117" width="0" style="1" hidden="1" customWidth="1"/>
    <col min="5118" max="5118" width="5.33203125" style="1" customWidth="1"/>
    <col min="5119" max="5119" width="0" style="1" hidden="1" customWidth="1"/>
    <col min="5120" max="5120" width="17" style="1" customWidth="1"/>
    <col min="5121" max="5121" width="6.33203125" style="1" customWidth="1"/>
    <col min="5122" max="5122" width="0" style="1" hidden="1" customWidth="1"/>
    <col min="5123" max="5123" width="14.33203125" style="1" customWidth="1"/>
    <col min="5124" max="5124" width="7.5546875" style="1" customWidth="1"/>
    <col min="5125" max="5125" width="0" style="1" hidden="1" customWidth="1"/>
    <col min="5126" max="5127" width="14.33203125" style="1" customWidth="1"/>
    <col min="5128" max="5128" width="20.88671875" style="1" customWidth="1"/>
    <col min="5129" max="5129" width="14.44140625" style="1" customWidth="1"/>
    <col min="5130" max="5130" width="15" style="1" customWidth="1"/>
    <col min="5131" max="5131" width="2.6640625" style="1" customWidth="1"/>
    <col min="5132" max="5132" width="11.6640625" style="1" customWidth="1"/>
    <col min="5133" max="5133" width="11.5546875" style="1" customWidth="1"/>
    <col min="5134" max="5134" width="2.33203125" style="1" customWidth="1"/>
    <col min="5135" max="5135" width="41" style="1" customWidth="1"/>
    <col min="5136" max="5136" width="14.33203125" style="1" customWidth="1"/>
    <col min="5137" max="5138" width="11.5546875" style="1" customWidth="1"/>
    <col min="5139" max="5139" width="21.88671875" style="1" customWidth="1"/>
    <col min="5140" max="5331" width="11.44140625" style="1"/>
    <col min="5332" max="5332" width="21.88671875" style="1" customWidth="1"/>
    <col min="5333" max="5333" width="13.88671875" style="1" customWidth="1"/>
    <col min="5334" max="5334" width="38.6640625" style="1" customWidth="1"/>
    <col min="5335" max="5335" width="3" style="1" bestFit="1" customWidth="1"/>
    <col min="5336" max="5336" width="32.33203125" style="1" customWidth="1"/>
    <col min="5337" max="5337" width="46.33203125" style="1" customWidth="1"/>
    <col min="5338" max="5338" width="19" style="1" customWidth="1"/>
    <col min="5339" max="5339" width="0" style="1" hidden="1" customWidth="1"/>
    <col min="5340" max="5340" width="17.6640625" style="1" customWidth="1"/>
    <col min="5341" max="5341" width="0" style="1" hidden="1" customWidth="1"/>
    <col min="5342" max="5342" width="22.33203125" style="1" customWidth="1"/>
    <col min="5343" max="5343" width="5.33203125" style="1" customWidth="1"/>
    <col min="5344" max="5344" width="36.33203125" style="1" customWidth="1"/>
    <col min="5345" max="5345" width="5.6640625" style="1" customWidth="1"/>
    <col min="5346" max="5346" width="0" style="1" hidden="1" customWidth="1"/>
    <col min="5347" max="5347" width="20.6640625" style="1" customWidth="1"/>
    <col min="5348" max="5348" width="4.88671875" style="1" customWidth="1"/>
    <col min="5349" max="5349" width="0" style="1" hidden="1" customWidth="1"/>
    <col min="5350" max="5350" width="24.6640625" style="1" customWidth="1"/>
    <col min="5351" max="5351" width="12.33203125" style="1" customWidth="1"/>
    <col min="5352" max="5352" width="0" style="1" hidden="1" customWidth="1"/>
    <col min="5353" max="5353" width="3.44140625" style="1" customWidth="1"/>
    <col min="5354" max="5354" width="0" style="1" hidden="1" customWidth="1"/>
    <col min="5355" max="5355" width="17.6640625" style="1" customWidth="1"/>
    <col min="5356" max="5356" width="3.44140625" style="1" customWidth="1"/>
    <col min="5357" max="5357" width="0" style="1" hidden="1" customWidth="1"/>
    <col min="5358" max="5358" width="23.6640625" style="1" customWidth="1"/>
    <col min="5359" max="5359" width="10" style="1" customWidth="1"/>
    <col min="5360" max="5360" width="0" style="1" hidden="1" customWidth="1"/>
    <col min="5361" max="5362" width="14.6640625" style="1" customWidth="1"/>
    <col min="5363" max="5363" width="12.88671875" style="1" customWidth="1"/>
    <col min="5364" max="5364" width="3.33203125" style="1" customWidth="1"/>
    <col min="5365" max="5365" width="30.33203125" style="1" customWidth="1"/>
    <col min="5366" max="5366" width="5" style="1" customWidth="1"/>
    <col min="5367" max="5367" width="0" style="1" hidden="1" customWidth="1"/>
    <col min="5368" max="5368" width="14.33203125" style="1" customWidth="1"/>
    <col min="5369" max="5369" width="5.6640625" style="1" customWidth="1"/>
    <col min="5370" max="5370" width="0" style="1" hidden="1" customWidth="1"/>
    <col min="5371" max="5371" width="17.33203125" style="1" customWidth="1"/>
    <col min="5372" max="5372" width="12.6640625" style="1" customWidth="1"/>
    <col min="5373" max="5373" width="0" style="1" hidden="1" customWidth="1"/>
    <col min="5374" max="5374" width="5.33203125" style="1" customWidth="1"/>
    <col min="5375" max="5375" width="0" style="1" hidden="1" customWidth="1"/>
    <col min="5376" max="5376" width="17" style="1" customWidth="1"/>
    <col min="5377" max="5377" width="6.33203125" style="1" customWidth="1"/>
    <col min="5378" max="5378" width="0" style="1" hidden="1" customWidth="1"/>
    <col min="5379" max="5379" width="14.33203125" style="1" customWidth="1"/>
    <col min="5380" max="5380" width="7.5546875" style="1" customWidth="1"/>
    <col min="5381" max="5381" width="0" style="1" hidden="1" customWidth="1"/>
    <col min="5382" max="5383" width="14.33203125" style="1" customWidth="1"/>
    <col min="5384" max="5384" width="20.88671875" style="1" customWidth="1"/>
    <col min="5385" max="5385" width="14.44140625" style="1" customWidth="1"/>
    <col min="5386" max="5386" width="15" style="1" customWidth="1"/>
    <col min="5387" max="5387" width="2.6640625" style="1" customWidth="1"/>
    <col min="5388" max="5388" width="11.6640625" style="1" customWidth="1"/>
    <col min="5389" max="5389" width="11.5546875" style="1" customWidth="1"/>
    <col min="5390" max="5390" width="2.33203125" style="1" customWidth="1"/>
    <col min="5391" max="5391" width="41" style="1" customWidth="1"/>
    <col min="5392" max="5392" width="14.33203125" style="1" customWidth="1"/>
    <col min="5393" max="5394" width="11.5546875" style="1" customWidth="1"/>
    <col min="5395" max="5395" width="21.88671875" style="1" customWidth="1"/>
    <col min="5396" max="5587" width="11.44140625" style="1"/>
    <col min="5588" max="5588" width="21.88671875" style="1" customWidth="1"/>
    <col min="5589" max="5589" width="13.88671875" style="1" customWidth="1"/>
    <col min="5590" max="5590" width="38.6640625" style="1" customWidth="1"/>
    <col min="5591" max="5591" width="3" style="1" bestFit="1" customWidth="1"/>
    <col min="5592" max="5592" width="32.33203125" style="1" customWidth="1"/>
    <col min="5593" max="5593" width="46.33203125" style="1" customWidth="1"/>
    <col min="5594" max="5594" width="19" style="1" customWidth="1"/>
    <col min="5595" max="5595" width="0" style="1" hidden="1" customWidth="1"/>
    <col min="5596" max="5596" width="17.6640625" style="1" customWidth="1"/>
    <col min="5597" max="5597" width="0" style="1" hidden="1" customWidth="1"/>
    <col min="5598" max="5598" width="22.33203125" style="1" customWidth="1"/>
    <col min="5599" max="5599" width="5.33203125" style="1" customWidth="1"/>
    <col min="5600" max="5600" width="36.33203125" style="1" customWidth="1"/>
    <col min="5601" max="5601" width="5.6640625" style="1" customWidth="1"/>
    <col min="5602" max="5602" width="0" style="1" hidden="1" customWidth="1"/>
    <col min="5603" max="5603" width="20.6640625" style="1" customWidth="1"/>
    <col min="5604" max="5604" width="4.88671875" style="1" customWidth="1"/>
    <col min="5605" max="5605" width="0" style="1" hidden="1" customWidth="1"/>
    <col min="5606" max="5606" width="24.6640625" style="1" customWidth="1"/>
    <col min="5607" max="5607" width="12.33203125" style="1" customWidth="1"/>
    <col min="5608" max="5608" width="0" style="1" hidden="1" customWidth="1"/>
    <col min="5609" max="5609" width="3.44140625" style="1" customWidth="1"/>
    <col min="5610" max="5610" width="0" style="1" hidden="1" customWidth="1"/>
    <col min="5611" max="5611" width="17.6640625" style="1" customWidth="1"/>
    <col min="5612" max="5612" width="3.44140625" style="1" customWidth="1"/>
    <col min="5613" max="5613" width="0" style="1" hidden="1" customWidth="1"/>
    <col min="5614" max="5614" width="23.6640625" style="1" customWidth="1"/>
    <col min="5615" max="5615" width="10" style="1" customWidth="1"/>
    <col min="5616" max="5616" width="0" style="1" hidden="1" customWidth="1"/>
    <col min="5617" max="5618" width="14.6640625" style="1" customWidth="1"/>
    <col min="5619" max="5619" width="12.88671875" style="1" customWidth="1"/>
    <col min="5620" max="5620" width="3.33203125" style="1" customWidth="1"/>
    <col min="5621" max="5621" width="30.33203125" style="1" customWidth="1"/>
    <col min="5622" max="5622" width="5" style="1" customWidth="1"/>
    <col min="5623" max="5623" width="0" style="1" hidden="1" customWidth="1"/>
    <col min="5624" max="5624" width="14.33203125" style="1" customWidth="1"/>
    <col min="5625" max="5625" width="5.6640625" style="1" customWidth="1"/>
    <col min="5626" max="5626" width="0" style="1" hidden="1" customWidth="1"/>
    <col min="5627" max="5627" width="17.33203125" style="1" customWidth="1"/>
    <col min="5628" max="5628" width="12.6640625" style="1" customWidth="1"/>
    <col min="5629" max="5629" width="0" style="1" hidden="1" customWidth="1"/>
    <col min="5630" max="5630" width="5.33203125" style="1" customWidth="1"/>
    <col min="5631" max="5631" width="0" style="1" hidden="1" customWidth="1"/>
    <col min="5632" max="5632" width="17" style="1" customWidth="1"/>
    <col min="5633" max="5633" width="6.33203125" style="1" customWidth="1"/>
    <col min="5634" max="5634" width="0" style="1" hidden="1" customWidth="1"/>
    <col min="5635" max="5635" width="14.33203125" style="1" customWidth="1"/>
    <col min="5636" max="5636" width="7.5546875" style="1" customWidth="1"/>
    <col min="5637" max="5637" width="0" style="1" hidden="1" customWidth="1"/>
    <col min="5638" max="5639" width="14.33203125" style="1" customWidth="1"/>
    <col min="5640" max="5640" width="20.88671875" style="1" customWidth="1"/>
    <col min="5641" max="5641" width="14.44140625" style="1" customWidth="1"/>
    <col min="5642" max="5642" width="15" style="1" customWidth="1"/>
    <col min="5643" max="5643" width="2.6640625" style="1" customWidth="1"/>
    <col min="5644" max="5644" width="11.6640625" style="1" customWidth="1"/>
    <col min="5645" max="5645" width="11.5546875" style="1" customWidth="1"/>
    <col min="5646" max="5646" width="2.33203125" style="1" customWidth="1"/>
    <col min="5647" max="5647" width="41" style="1" customWidth="1"/>
    <col min="5648" max="5648" width="14.33203125" style="1" customWidth="1"/>
    <col min="5649" max="5650" width="11.5546875" style="1" customWidth="1"/>
    <col min="5651" max="5651" width="21.88671875" style="1" customWidth="1"/>
    <col min="5652" max="5843" width="11.44140625" style="1"/>
    <col min="5844" max="5844" width="21.88671875" style="1" customWidth="1"/>
    <col min="5845" max="5845" width="13.88671875" style="1" customWidth="1"/>
    <col min="5846" max="5846" width="38.6640625" style="1" customWidth="1"/>
    <col min="5847" max="5847" width="3" style="1" bestFit="1" customWidth="1"/>
    <col min="5848" max="5848" width="32.33203125" style="1" customWidth="1"/>
    <col min="5849" max="5849" width="46.33203125" style="1" customWidth="1"/>
    <col min="5850" max="5850" width="19" style="1" customWidth="1"/>
    <col min="5851" max="5851" width="0" style="1" hidden="1" customWidth="1"/>
    <col min="5852" max="5852" width="17.6640625" style="1" customWidth="1"/>
    <col min="5853" max="5853" width="0" style="1" hidden="1" customWidth="1"/>
    <col min="5854" max="5854" width="22.33203125" style="1" customWidth="1"/>
    <col min="5855" max="5855" width="5.33203125" style="1" customWidth="1"/>
    <col min="5856" max="5856" width="36.33203125" style="1" customWidth="1"/>
    <col min="5857" max="5857" width="5.6640625" style="1" customWidth="1"/>
    <col min="5858" max="5858" width="0" style="1" hidden="1" customWidth="1"/>
    <col min="5859" max="5859" width="20.6640625" style="1" customWidth="1"/>
    <col min="5860" max="5860" width="4.88671875" style="1" customWidth="1"/>
    <col min="5861" max="5861" width="0" style="1" hidden="1" customWidth="1"/>
    <col min="5862" max="5862" width="24.6640625" style="1" customWidth="1"/>
    <col min="5863" max="5863" width="12.33203125" style="1" customWidth="1"/>
    <col min="5864" max="5864" width="0" style="1" hidden="1" customWidth="1"/>
    <col min="5865" max="5865" width="3.44140625" style="1" customWidth="1"/>
    <col min="5866" max="5866" width="0" style="1" hidden="1" customWidth="1"/>
    <col min="5867" max="5867" width="17.6640625" style="1" customWidth="1"/>
    <col min="5868" max="5868" width="3.44140625" style="1" customWidth="1"/>
    <col min="5869" max="5869" width="0" style="1" hidden="1" customWidth="1"/>
    <col min="5870" max="5870" width="23.6640625" style="1" customWidth="1"/>
    <col min="5871" max="5871" width="10" style="1" customWidth="1"/>
    <col min="5872" max="5872" width="0" style="1" hidden="1" customWidth="1"/>
    <col min="5873" max="5874" width="14.6640625" style="1" customWidth="1"/>
    <col min="5875" max="5875" width="12.88671875" style="1" customWidth="1"/>
    <col min="5876" max="5876" width="3.33203125" style="1" customWidth="1"/>
    <col min="5877" max="5877" width="30.33203125" style="1" customWidth="1"/>
    <col min="5878" max="5878" width="5" style="1" customWidth="1"/>
    <col min="5879" max="5879" width="0" style="1" hidden="1" customWidth="1"/>
    <col min="5880" max="5880" width="14.33203125" style="1" customWidth="1"/>
    <col min="5881" max="5881" width="5.6640625" style="1" customWidth="1"/>
    <col min="5882" max="5882" width="0" style="1" hidden="1" customWidth="1"/>
    <col min="5883" max="5883" width="17.33203125" style="1" customWidth="1"/>
    <col min="5884" max="5884" width="12.6640625" style="1" customWidth="1"/>
    <col min="5885" max="5885" width="0" style="1" hidden="1" customWidth="1"/>
    <col min="5886" max="5886" width="5.33203125" style="1" customWidth="1"/>
    <col min="5887" max="5887" width="0" style="1" hidden="1" customWidth="1"/>
    <col min="5888" max="5888" width="17" style="1" customWidth="1"/>
    <col min="5889" max="5889" width="6.33203125" style="1" customWidth="1"/>
    <col min="5890" max="5890" width="0" style="1" hidden="1" customWidth="1"/>
    <col min="5891" max="5891" width="14.33203125" style="1" customWidth="1"/>
    <col min="5892" max="5892" width="7.5546875" style="1" customWidth="1"/>
    <col min="5893" max="5893" width="0" style="1" hidden="1" customWidth="1"/>
    <col min="5894" max="5895" width="14.33203125" style="1" customWidth="1"/>
    <col min="5896" max="5896" width="20.88671875" style="1" customWidth="1"/>
    <col min="5897" max="5897" width="14.44140625" style="1" customWidth="1"/>
    <col min="5898" max="5898" width="15" style="1" customWidth="1"/>
    <col min="5899" max="5899" width="2.6640625" style="1" customWidth="1"/>
    <col min="5900" max="5900" width="11.6640625" style="1" customWidth="1"/>
    <col min="5901" max="5901" width="11.5546875" style="1" customWidth="1"/>
    <col min="5902" max="5902" width="2.33203125" style="1" customWidth="1"/>
    <col min="5903" max="5903" width="41" style="1" customWidth="1"/>
    <col min="5904" max="5904" width="14.33203125" style="1" customWidth="1"/>
    <col min="5905" max="5906" width="11.5546875" style="1" customWidth="1"/>
    <col min="5907" max="5907" width="21.88671875" style="1" customWidth="1"/>
    <col min="5908" max="6099" width="11.44140625" style="1"/>
    <col min="6100" max="6100" width="21.88671875" style="1" customWidth="1"/>
    <col min="6101" max="6101" width="13.88671875" style="1" customWidth="1"/>
    <col min="6102" max="6102" width="38.6640625" style="1" customWidth="1"/>
    <col min="6103" max="6103" width="3" style="1" bestFit="1" customWidth="1"/>
    <col min="6104" max="6104" width="32.33203125" style="1" customWidth="1"/>
    <col min="6105" max="6105" width="46.33203125" style="1" customWidth="1"/>
    <col min="6106" max="6106" width="19" style="1" customWidth="1"/>
    <col min="6107" max="6107" width="0" style="1" hidden="1" customWidth="1"/>
    <col min="6108" max="6108" width="17.6640625" style="1" customWidth="1"/>
    <col min="6109" max="6109" width="0" style="1" hidden="1" customWidth="1"/>
    <col min="6110" max="6110" width="22.33203125" style="1" customWidth="1"/>
    <col min="6111" max="6111" width="5.33203125" style="1" customWidth="1"/>
    <col min="6112" max="6112" width="36.33203125" style="1" customWidth="1"/>
    <col min="6113" max="6113" width="5.6640625" style="1" customWidth="1"/>
    <col min="6114" max="6114" width="0" style="1" hidden="1" customWidth="1"/>
    <col min="6115" max="6115" width="20.6640625" style="1" customWidth="1"/>
    <col min="6116" max="6116" width="4.88671875" style="1" customWidth="1"/>
    <col min="6117" max="6117" width="0" style="1" hidden="1" customWidth="1"/>
    <col min="6118" max="6118" width="24.6640625" style="1" customWidth="1"/>
    <col min="6119" max="6119" width="12.33203125" style="1" customWidth="1"/>
    <col min="6120" max="6120" width="0" style="1" hidden="1" customWidth="1"/>
    <col min="6121" max="6121" width="3.44140625" style="1" customWidth="1"/>
    <col min="6122" max="6122" width="0" style="1" hidden="1" customWidth="1"/>
    <col min="6123" max="6123" width="17.6640625" style="1" customWidth="1"/>
    <col min="6124" max="6124" width="3.44140625" style="1" customWidth="1"/>
    <col min="6125" max="6125" width="0" style="1" hidden="1" customWidth="1"/>
    <col min="6126" max="6126" width="23.6640625" style="1" customWidth="1"/>
    <col min="6127" max="6127" width="10" style="1" customWidth="1"/>
    <col min="6128" max="6128" width="0" style="1" hidden="1" customWidth="1"/>
    <col min="6129" max="6130" width="14.6640625" style="1" customWidth="1"/>
    <col min="6131" max="6131" width="12.88671875" style="1" customWidth="1"/>
    <col min="6132" max="6132" width="3.33203125" style="1" customWidth="1"/>
    <col min="6133" max="6133" width="30.33203125" style="1" customWidth="1"/>
    <col min="6134" max="6134" width="5" style="1" customWidth="1"/>
    <col min="6135" max="6135" width="0" style="1" hidden="1" customWidth="1"/>
    <col min="6136" max="6136" width="14.33203125" style="1" customWidth="1"/>
    <col min="6137" max="6137" width="5.6640625" style="1" customWidth="1"/>
    <col min="6138" max="6138" width="0" style="1" hidden="1" customWidth="1"/>
    <col min="6139" max="6139" width="17.33203125" style="1" customWidth="1"/>
    <col min="6140" max="6140" width="12.6640625" style="1" customWidth="1"/>
    <col min="6141" max="6141" width="0" style="1" hidden="1" customWidth="1"/>
    <col min="6142" max="6142" width="5.33203125" style="1" customWidth="1"/>
    <col min="6143" max="6143" width="0" style="1" hidden="1" customWidth="1"/>
    <col min="6144" max="6144" width="17" style="1" customWidth="1"/>
    <col min="6145" max="6145" width="6.33203125" style="1" customWidth="1"/>
    <col min="6146" max="6146" width="0" style="1" hidden="1" customWidth="1"/>
    <col min="6147" max="6147" width="14.33203125" style="1" customWidth="1"/>
    <col min="6148" max="6148" width="7.5546875" style="1" customWidth="1"/>
    <col min="6149" max="6149" width="0" style="1" hidden="1" customWidth="1"/>
    <col min="6150" max="6151" width="14.33203125" style="1" customWidth="1"/>
    <col min="6152" max="6152" width="20.88671875" style="1" customWidth="1"/>
    <col min="6153" max="6153" width="14.44140625" style="1" customWidth="1"/>
    <col min="6154" max="6154" width="15" style="1" customWidth="1"/>
    <col min="6155" max="6155" width="2.6640625" style="1" customWidth="1"/>
    <col min="6156" max="6156" width="11.6640625" style="1" customWidth="1"/>
    <col min="6157" max="6157" width="11.5546875" style="1" customWidth="1"/>
    <col min="6158" max="6158" width="2.33203125" style="1" customWidth="1"/>
    <col min="6159" max="6159" width="41" style="1" customWidth="1"/>
    <col min="6160" max="6160" width="14.33203125" style="1" customWidth="1"/>
    <col min="6161" max="6162" width="11.5546875" style="1" customWidth="1"/>
    <col min="6163" max="6163" width="21.88671875" style="1" customWidth="1"/>
    <col min="6164" max="6355" width="11.44140625" style="1"/>
    <col min="6356" max="6356" width="21.88671875" style="1" customWidth="1"/>
    <col min="6357" max="6357" width="13.88671875" style="1" customWidth="1"/>
    <col min="6358" max="6358" width="38.6640625" style="1" customWidth="1"/>
    <col min="6359" max="6359" width="3" style="1" bestFit="1" customWidth="1"/>
    <col min="6360" max="6360" width="32.33203125" style="1" customWidth="1"/>
    <col min="6361" max="6361" width="46.33203125" style="1" customWidth="1"/>
    <col min="6362" max="6362" width="19" style="1" customWidth="1"/>
    <col min="6363" max="6363" width="0" style="1" hidden="1" customWidth="1"/>
    <col min="6364" max="6364" width="17.6640625" style="1" customWidth="1"/>
    <col min="6365" max="6365" width="0" style="1" hidden="1" customWidth="1"/>
    <col min="6366" max="6366" width="22.33203125" style="1" customWidth="1"/>
    <col min="6367" max="6367" width="5.33203125" style="1" customWidth="1"/>
    <col min="6368" max="6368" width="36.33203125" style="1" customWidth="1"/>
    <col min="6369" max="6369" width="5.6640625" style="1" customWidth="1"/>
    <col min="6370" max="6370" width="0" style="1" hidden="1" customWidth="1"/>
    <col min="6371" max="6371" width="20.6640625" style="1" customWidth="1"/>
    <col min="6372" max="6372" width="4.88671875" style="1" customWidth="1"/>
    <col min="6373" max="6373" width="0" style="1" hidden="1" customWidth="1"/>
    <col min="6374" max="6374" width="24.6640625" style="1" customWidth="1"/>
    <col min="6375" max="6375" width="12.33203125" style="1" customWidth="1"/>
    <col min="6376" max="6376" width="0" style="1" hidden="1" customWidth="1"/>
    <col min="6377" max="6377" width="3.44140625" style="1" customWidth="1"/>
    <col min="6378" max="6378" width="0" style="1" hidden="1" customWidth="1"/>
    <col min="6379" max="6379" width="17.6640625" style="1" customWidth="1"/>
    <col min="6380" max="6380" width="3.44140625" style="1" customWidth="1"/>
    <col min="6381" max="6381" width="0" style="1" hidden="1" customWidth="1"/>
    <col min="6382" max="6382" width="23.6640625" style="1" customWidth="1"/>
    <col min="6383" max="6383" width="10" style="1" customWidth="1"/>
    <col min="6384" max="6384" width="0" style="1" hidden="1" customWidth="1"/>
    <col min="6385" max="6386" width="14.6640625" style="1" customWidth="1"/>
    <col min="6387" max="6387" width="12.88671875" style="1" customWidth="1"/>
    <col min="6388" max="6388" width="3.33203125" style="1" customWidth="1"/>
    <col min="6389" max="6389" width="30.33203125" style="1" customWidth="1"/>
    <col min="6390" max="6390" width="5" style="1" customWidth="1"/>
    <col min="6391" max="6391" width="0" style="1" hidden="1" customWidth="1"/>
    <col min="6392" max="6392" width="14.33203125" style="1" customWidth="1"/>
    <col min="6393" max="6393" width="5.6640625" style="1" customWidth="1"/>
    <col min="6394" max="6394" width="0" style="1" hidden="1" customWidth="1"/>
    <col min="6395" max="6395" width="17.33203125" style="1" customWidth="1"/>
    <col min="6396" max="6396" width="12.6640625" style="1" customWidth="1"/>
    <col min="6397" max="6397" width="0" style="1" hidden="1" customWidth="1"/>
    <col min="6398" max="6398" width="5.33203125" style="1" customWidth="1"/>
    <col min="6399" max="6399" width="0" style="1" hidden="1" customWidth="1"/>
    <col min="6400" max="6400" width="17" style="1" customWidth="1"/>
    <col min="6401" max="6401" width="6.33203125" style="1" customWidth="1"/>
    <col min="6402" max="6402" width="0" style="1" hidden="1" customWidth="1"/>
    <col min="6403" max="6403" width="14.33203125" style="1" customWidth="1"/>
    <col min="6404" max="6404" width="7.5546875" style="1" customWidth="1"/>
    <col min="6405" max="6405" width="0" style="1" hidden="1" customWidth="1"/>
    <col min="6406" max="6407" width="14.33203125" style="1" customWidth="1"/>
    <col min="6408" max="6408" width="20.88671875" style="1" customWidth="1"/>
    <col min="6409" max="6409" width="14.44140625" style="1" customWidth="1"/>
    <col min="6410" max="6410" width="15" style="1" customWidth="1"/>
    <col min="6411" max="6411" width="2.6640625" style="1" customWidth="1"/>
    <col min="6412" max="6412" width="11.6640625" style="1" customWidth="1"/>
    <col min="6413" max="6413" width="11.5546875" style="1" customWidth="1"/>
    <col min="6414" max="6414" width="2.33203125" style="1" customWidth="1"/>
    <col min="6415" max="6415" width="41" style="1" customWidth="1"/>
    <col min="6416" max="6416" width="14.33203125" style="1" customWidth="1"/>
    <col min="6417" max="6418" width="11.5546875" style="1" customWidth="1"/>
    <col min="6419" max="6419" width="21.88671875" style="1" customWidth="1"/>
    <col min="6420" max="6611" width="11.44140625" style="1"/>
    <col min="6612" max="6612" width="21.88671875" style="1" customWidth="1"/>
    <col min="6613" max="6613" width="13.88671875" style="1" customWidth="1"/>
    <col min="6614" max="6614" width="38.6640625" style="1" customWidth="1"/>
    <col min="6615" max="6615" width="3" style="1" bestFit="1" customWidth="1"/>
    <col min="6616" max="6616" width="32.33203125" style="1" customWidth="1"/>
    <col min="6617" max="6617" width="46.33203125" style="1" customWidth="1"/>
    <col min="6618" max="6618" width="19" style="1" customWidth="1"/>
    <col min="6619" max="6619" width="0" style="1" hidden="1" customWidth="1"/>
    <col min="6620" max="6620" width="17.6640625" style="1" customWidth="1"/>
    <col min="6621" max="6621" width="0" style="1" hidden="1" customWidth="1"/>
    <col min="6622" max="6622" width="22.33203125" style="1" customWidth="1"/>
    <col min="6623" max="6623" width="5.33203125" style="1" customWidth="1"/>
    <col min="6624" max="6624" width="36.33203125" style="1" customWidth="1"/>
    <col min="6625" max="6625" width="5.6640625" style="1" customWidth="1"/>
    <col min="6626" max="6626" width="0" style="1" hidden="1" customWidth="1"/>
    <col min="6627" max="6627" width="20.6640625" style="1" customWidth="1"/>
    <col min="6628" max="6628" width="4.88671875" style="1" customWidth="1"/>
    <col min="6629" max="6629" width="0" style="1" hidden="1" customWidth="1"/>
    <col min="6630" max="6630" width="24.6640625" style="1" customWidth="1"/>
    <col min="6631" max="6631" width="12.33203125" style="1" customWidth="1"/>
    <col min="6632" max="6632" width="0" style="1" hidden="1" customWidth="1"/>
    <col min="6633" max="6633" width="3.44140625" style="1" customWidth="1"/>
    <col min="6634" max="6634" width="0" style="1" hidden="1" customWidth="1"/>
    <col min="6635" max="6635" width="17.6640625" style="1" customWidth="1"/>
    <col min="6636" max="6636" width="3.44140625" style="1" customWidth="1"/>
    <col min="6637" max="6637" width="0" style="1" hidden="1" customWidth="1"/>
    <col min="6638" max="6638" width="23.6640625" style="1" customWidth="1"/>
    <col min="6639" max="6639" width="10" style="1" customWidth="1"/>
    <col min="6640" max="6640" width="0" style="1" hidden="1" customWidth="1"/>
    <col min="6641" max="6642" width="14.6640625" style="1" customWidth="1"/>
    <col min="6643" max="6643" width="12.88671875" style="1" customWidth="1"/>
    <col min="6644" max="6644" width="3.33203125" style="1" customWidth="1"/>
    <col min="6645" max="6645" width="30.33203125" style="1" customWidth="1"/>
    <col min="6646" max="6646" width="5" style="1" customWidth="1"/>
    <col min="6647" max="6647" width="0" style="1" hidden="1" customWidth="1"/>
    <col min="6648" max="6648" width="14.33203125" style="1" customWidth="1"/>
    <col min="6649" max="6649" width="5.6640625" style="1" customWidth="1"/>
    <col min="6650" max="6650" width="0" style="1" hidden="1" customWidth="1"/>
    <col min="6651" max="6651" width="17.33203125" style="1" customWidth="1"/>
    <col min="6652" max="6652" width="12.6640625" style="1" customWidth="1"/>
    <col min="6653" max="6653" width="0" style="1" hidden="1" customWidth="1"/>
    <col min="6654" max="6654" width="5.33203125" style="1" customWidth="1"/>
    <col min="6655" max="6655" width="0" style="1" hidden="1" customWidth="1"/>
    <col min="6656" max="6656" width="17" style="1" customWidth="1"/>
    <col min="6657" max="6657" width="6.33203125" style="1" customWidth="1"/>
    <col min="6658" max="6658" width="0" style="1" hidden="1" customWidth="1"/>
    <col min="6659" max="6659" width="14.33203125" style="1" customWidth="1"/>
    <col min="6660" max="6660" width="7.5546875" style="1" customWidth="1"/>
    <col min="6661" max="6661" width="0" style="1" hidden="1" customWidth="1"/>
    <col min="6662" max="6663" width="14.33203125" style="1" customWidth="1"/>
    <col min="6664" max="6664" width="20.88671875" style="1" customWidth="1"/>
    <col min="6665" max="6665" width="14.44140625" style="1" customWidth="1"/>
    <col min="6666" max="6666" width="15" style="1" customWidth="1"/>
    <col min="6667" max="6667" width="2.6640625" style="1" customWidth="1"/>
    <col min="6668" max="6668" width="11.6640625" style="1" customWidth="1"/>
    <col min="6669" max="6669" width="11.5546875" style="1" customWidth="1"/>
    <col min="6670" max="6670" width="2.33203125" style="1" customWidth="1"/>
    <col min="6671" max="6671" width="41" style="1" customWidth="1"/>
    <col min="6672" max="6672" width="14.33203125" style="1" customWidth="1"/>
    <col min="6673" max="6674" width="11.5546875" style="1" customWidth="1"/>
    <col min="6675" max="6675" width="21.88671875" style="1" customWidth="1"/>
    <col min="6676" max="6867" width="11.44140625" style="1"/>
    <col min="6868" max="6868" width="21.88671875" style="1" customWidth="1"/>
    <col min="6869" max="6869" width="13.88671875" style="1" customWidth="1"/>
    <col min="6870" max="6870" width="38.6640625" style="1" customWidth="1"/>
    <col min="6871" max="6871" width="3" style="1" bestFit="1" customWidth="1"/>
    <col min="6872" max="6872" width="32.33203125" style="1" customWidth="1"/>
    <col min="6873" max="6873" width="46.33203125" style="1" customWidth="1"/>
    <col min="6874" max="6874" width="19" style="1" customWidth="1"/>
    <col min="6875" max="6875" width="0" style="1" hidden="1" customWidth="1"/>
    <col min="6876" max="6876" width="17.6640625" style="1" customWidth="1"/>
    <col min="6877" max="6877" width="0" style="1" hidden="1" customWidth="1"/>
    <col min="6878" max="6878" width="22.33203125" style="1" customWidth="1"/>
    <col min="6879" max="6879" width="5.33203125" style="1" customWidth="1"/>
    <col min="6880" max="6880" width="36.33203125" style="1" customWidth="1"/>
    <col min="6881" max="6881" width="5.6640625" style="1" customWidth="1"/>
    <col min="6882" max="6882" width="0" style="1" hidden="1" customWidth="1"/>
    <col min="6883" max="6883" width="20.6640625" style="1" customWidth="1"/>
    <col min="6884" max="6884" width="4.88671875" style="1" customWidth="1"/>
    <col min="6885" max="6885" width="0" style="1" hidden="1" customWidth="1"/>
    <col min="6886" max="6886" width="24.6640625" style="1" customWidth="1"/>
    <col min="6887" max="6887" width="12.33203125" style="1" customWidth="1"/>
    <col min="6888" max="6888" width="0" style="1" hidden="1" customWidth="1"/>
    <col min="6889" max="6889" width="3.44140625" style="1" customWidth="1"/>
    <col min="6890" max="6890" width="0" style="1" hidden="1" customWidth="1"/>
    <col min="6891" max="6891" width="17.6640625" style="1" customWidth="1"/>
    <col min="6892" max="6892" width="3.44140625" style="1" customWidth="1"/>
    <col min="6893" max="6893" width="0" style="1" hidden="1" customWidth="1"/>
    <col min="6894" max="6894" width="23.6640625" style="1" customWidth="1"/>
    <col min="6895" max="6895" width="10" style="1" customWidth="1"/>
    <col min="6896" max="6896" width="0" style="1" hidden="1" customWidth="1"/>
    <col min="6897" max="6898" width="14.6640625" style="1" customWidth="1"/>
    <col min="6899" max="6899" width="12.88671875" style="1" customWidth="1"/>
    <col min="6900" max="6900" width="3.33203125" style="1" customWidth="1"/>
    <col min="6901" max="6901" width="30.33203125" style="1" customWidth="1"/>
    <col min="6902" max="6902" width="5" style="1" customWidth="1"/>
    <col min="6903" max="6903" width="0" style="1" hidden="1" customWidth="1"/>
    <col min="6904" max="6904" width="14.33203125" style="1" customWidth="1"/>
    <col min="6905" max="6905" width="5.6640625" style="1" customWidth="1"/>
    <col min="6906" max="6906" width="0" style="1" hidden="1" customWidth="1"/>
    <col min="6907" max="6907" width="17.33203125" style="1" customWidth="1"/>
    <col min="6908" max="6908" width="12.6640625" style="1" customWidth="1"/>
    <col min="6909" max="6909" width="0" style="1" hidden="1" customWidth="1"/>
    <col min="6910" max="6910" width="5.33203125" style="1" customWidth="1"/>
    <col min="6911" max="6911" width="0" style="1" hidden="1" customWidth="1"/>
    <col min="6912" max="6912" width="17" style="1" customWidth="1"/>
    <col min="6913" max="6913" width="6.33203125" style="1" customWidth="1"/>
    <col min="6914" max="6914" width="0" style="1" hidden="1" customWidth="1"/>
    <col min="6915" max="6915" width="14.33203125" style="1" customWidth="1"/>
    <col min="6916" max="6916" width="7.5546875" style="1" customWidth="1"/>
    <col min="6917" max="6917" width="0" style="1" hidden="1" customWidth="1"/>
    <col min="6918" max="6919" width="14.33203125" style="1" customWidth="1"/>
    <col min="6920" max="6920" width="20.88671875" style="1" customWidth="1"/>
    <col min="6921" max="6921" width="14.44140625" style="1" customWidth="1"/>
    <col min="6922" max="6922" width="15" style="1" customWidth="1"/>
    <col min="6923" max="6923" width="2.6640625" style="1" customWidth="1"/>
    <col min="6924" max="6924" width="11.6640625" style="1" customWidth="1"/>
    <col min="6925" max="6925" width="11.5546875" style="1" customWidth="1"/>
    <col min="6926" max="6926" width="2.33203125" style="1" customWidth="1"/>
    <col min="6927" max="6927" width="41" style="1" customWidth="1"/>
    <col min="6928" max="6928" width="14.33203125" style="1" customWidth="1"/>
    <col min="6929" max="6930" width="11.5546875" style="1" customWidth="1"/>
    <col min="6931" max="6931" width="21.88671875" style="1" customWidth="1"/>
    <col min="6932" max="7123" width="11.44140625" style="1"/>
    <col min="7124" max="7124" width="21.88671875" style="1" customWidth="1"/>
    <col min="7125" max="7125" width="13.88671875" style="1" customWidth="1"/>
    <col min="7126" max="7126" width="38.6640625" style="1" customWidth="1"/>
    <col min="7127" max="7127" width="3" style="1" bestFit="1" customWidth="1"/>
    <col min="7128" max="7128" width="32.33203125" style="1" customWidth="1"/>
    <col min="7129" max="7129" width="46.33203125" style="1" customWidth="1"/>
    <col min="7130" max="7130" width="19" style="1" customWidth="1"/>
    <col min="7131" max="7131" width="0" style="1" hidden="1" customWidth="1"/>
    <col min="7132" max="7132" width="17.6640625" style="1" customWidth="1"/>
    <col min="7133" max="7133" width="0" style="1" hidden="1" customWidth="1"/>
    <col min="7134" max="7134" width="22.33203125" style="1" customWidth="1"/>
    <col min="7135" max="7135" width="5.33203125" style="1" customWidth="1"/>
    <col min="7136" max="7136" width="36.33203125" style="1" customWidth="1"/>
    <col min="7137" max="7137" width="5.6640625" style="1" customWidth="1"/>
    <col min="7138" max="7138" width="0" style="1" hidden="1" customWidth="1"/>
    <col min="7139" max="7139" width="20.6640625" style="1" customWidth="1"/>
    <col min="7140" max="7140" width="4.88671875" style="1" customWidth="1"/>
    <col min="7141" max="7141" width="0" style="1" hidden="1" customWidth="1"/>
    <col min="7142" max="7142" width="24.6640625" style="1" customWidth="1"/>
    <col min="7143" max="7143" width="12.33203125" style="1" customWidth="1"/>
    <col min="7144" max="7144" width="0" style="1" hidden="1" customWidth="1"/>
    <col min="7145" max="7145" width="3.44140625" style="1" customWidth="1"/>
    <col min="7146" max="7146" width="0" style="1" hidden="1" customWidth="1"/>
    <col min="7147" max="7147" width="17.6640625" style="1" customWidth="1"/>
    <col min="7148" max="7148" width="3.44140625" style="1" customWidth="1"/>
    <col min="7149" max="7149" width="0" style="1" hidden="1" customWidth="1"/>
    <col min="7150" max="7150" width="23.6640625" style="1" customWidth="1"/>
    <col min="7151" max="7151" width="10" style="1" customWidth="1"/>
    <col min="7152" max="7152" width="0" style="1" hidden="1" customWidth="1"/>
    <col min="7153" max="7154" width="14.6640625" style="1" customWidth="1"/>
    <col min="7155" max="7155" width="12.88671875" style="1" customWidth="1"/>
    <col min="7156" max="7156" width="3.33203125" style="1" customWidth="1"/>
    <col min="7157" max="7157" width="30.33203125" style="1" customWidth="1"/>
    <col min="7158" max="7158" width="5" style="1" customWidth="1"/>
    <col min="7159" max="7159" width="0" style="1" hidden="1" customWidth="1"/>
    <col min="7160" max="7160" width="14.33203125" style="1" customWidth="1"/>
    <col min="7161" max="7161" width="5.6640625" style="1" customWidth="1"/>
    <col min="7162" max="7162" width="0" style="1" hidden="1" customWidth="1"/>
    <col min="7163" max="7163" width="17.33203125" style="1" customWidth="1"/>
    <col min="7164" max="7164" width="12.6640625" style="1" customWidth="1"/>
    <col min="7165" max="7165" width="0" style="1" hidden="1" customWidth="1"/>
    <col min="7166" max="7166" width="5.33203125" style="1" customWidth="1"/>
    <col min="7167" max="7167" width="0" style="1" hidden="1" customWidth="1"/>
    <col min="7168" max="7168" width="17" style="1" customWidth="1"/>
    <col min="7169" max="7169" width="6.33203125" style="1" customWidth="1"/>
    <col min="7170" max="7170" width="0" style="1" hidden="1" customWidth="1"/>
    <col min="7171" max="7171" width="14.33203125" style="1" customWidth="1"/>
    <col min="7172" max="7172" width="7.5546875" style="1" customWidth="1"/>
    <col min="7173" max="7173" width="0" style="1" hidden="1" customWidth="1"/>
    <col min="7174" max="7175" width="14.33203125" style="1" customWidth="1"/>
    <col min="7176" max="7176" width="20.88671875" style="1" customWidth="1"/>
    <col min="7177" max="7177" width="14.44140625" style="1" customWidth="1"/>
    <col min="7178" max="7178" width="15" style="1" customWidth="1"/>
    <col min="7179" max="7179" width="2.6640625" style="1" customWidth="1"/>
    <col min="7180" max="7180" width="11.6640625" style="1" customWidth="1"/>
    <col min="7181" max="7181" width="11.5546875" style="1" customWidth="1"/>
    <col min="7182" max="7182" width="2.33203125" style="1" customWidth="1"/>
    <col min="7183" max="7183" width="41" style="1" customWidth="1"/>
    <col min="7184" max="7184" width="14.33203125" style="1" customWidth="1"/>
    <col min="7185" max="7186" width="11.5546875" style="1" customWidth="1"/>
    <col min="7187" max="7187" width="21.88671875" style="1" customWidth="1"/>
    <col min="7188" max="7379" width="11.44140625" style="1"/>
    <col min="7380" max="7380" width="21.88671875" style="1" customWidth="1"/>
    <col min="7381" max="7381" width="13.88671875" style="1" customWidth="1"/>
    <col min="7382" max="7382" width="38.6640625" style="1" customWidth="1"/>
    <col min="7383" max="7383" width="3" style="1" bestFit="1" customWidth="1"/>
    <col min="7384" max="7384" width="32.33203125" style="1" customWidth="1"/>
    <col min="7385" max="7385" width="46.33203125" style="1" customWidth="1"/>
    <col min="7386" max="7386" width="19" style="1" customWidth="1"/>
    <col min="7387" max="7387" width="0" style="1" hidden="1" customWidth="1"/>
    <col min="7388" max="7388" width="17.6640625" style="1" customWidth="1"/>
    <col min="7389" max="7389" width="0" style="1" hidden="1" customWidth="1"/>
    <col min="7390" max="7390" width="22.33203125" style="1" customWidth="1"/>
    <col min="7391" max="7391" width="5.33203125" style="1" customWidth="1"/>
    <col min="7392" max="7392" width="36.33203125" style="1" customWidth="1"/>
    <col min="7393" max="7393" width="5.6640625" style="1" customWidth="1"/>
    <col min="7394" max="7394" width="0" style="1" hidden="1" customWidth="1"/>
    <col min="7395" max="7395" width="20.6640625" style="1" customWidth="1"/>
    <col min="7396" max="7396" width="4.88671875" style="1" customWidth="1"/>
    <col min="7397" max="7397" width="0" style="1" hidden="1" customWidth="1"/>
    <col min="7398" max="7398" width="24.6640625" style="1" customWidth="1"/>
    <col min="7399" max="7399" width="12.33203125" style="1" customWidth="1"/>
    <col min="7400" max="7400" width="0" style="1" hidden="1" customWidth="1"/>
    <col min="7401" max="7401" width="3.44140625" style="1" customWidth="1"/>
    <col min="7402" max="7402" width="0" style="1" hidden="1" customWidth="1"/>
    <col min="7403" max="7403" width="17.6640625" style="1" customWidth="1"/>
    <col min="7404" max="7404" width="3.44140625" style="1" customWidth="1"/>
    <col min="7405" max="7405" width="0" style="1" hidden="1" customWidth="1"/>
    <col min="7406" max="7406" width="23.6640625" style="1" customWidth="1"/>
    <col min="7407" max="7407" width="10" style="1" customWidth="1"/>
    <col min="7408" max="7408" width="0" style="1" hidden="1" customWidth="1"/>
    <col min="7409" max="7410" width="14.6640625" style="1" customWidth="1"/>
    <col min="7411" max="7411" width="12.88671875" style="1" customWidth="1"/>
    <col min="7412" max="7412" width="3.33203125" style="1" customWidth="1"/>
    <col min="7413" max="7413" width="30.33203125" style="1" customWidth="1"/>
    <col min="7414" max="7414" width="5" style="1" customWidth="1"/>
    <col min="7415" max="7415" width="0" style="1" hidden="1" customWidth="1"/>
    <col min="7416" max="7416" width="14.33203125" style="1" customWidth="1"/>
    <col min="7417" max="7417" width="5.6640625" style="1" customWidth="1"/>
    <col min="7418" max="7418" width="0" style="1" hidden="1" customWidth="1"/>
    <col min="7419" max="7419" width="17.33203125" style="1" customWidth="1"/>
    <col min="7420" max="7420" width="12.6640625" style="1" customWidth="1"/>
    <col min="7421" max="7421" width="0" style="1" hidden="1" customWidth="1"/>
    <col min="7422" max="7422" width="5.33203125" style="1" customWidth="1"/>
    <col min="7423" max="7423" width="0" style="1" hidden="1" customWidth="1"/>
    <col min="7424" max="7424" width="17" style="1" customWidth="1"/>
    <col min="7425" max="7425" width="6.33203125" style="1" customWidth="1"/>
    <col min="7426" max="7426" width="0" style="1" hidden="1" customWidth="1"/>
    <col min="7427" max="7427" width="14.33203125" style="1" customWidth="1"/>
    <col min="7428" max="7428" width="7.5546875" style="1" customWidth="1"/>
    <col min="7429" max="7429" width="0" style="1" hidden="1" customWidth="1"/>
    <col min="7430" max="7431" width="14.33203125" style="1" customWidth="1"/>
    <col min="7432" max="7432" width="20.88671875" style="1" customWidth="1"/>
    <col min="7433" max="7433" width="14.44140625" style="1" customWidth="1"/>
    <col min="7434" max="7434" width="15" style="1" customWidth="1"/>
    <col min="7435" max="7435" width="2.6640625" style="1" customWidth="1"/>
    <col min="7436" max="7436" width="11.6640625" style="1" customWidth="1"/>
    <col min="7437" max="7437" width="11.5546875" style="1" customWidth="1"/>
    <col min="7438" max="7438" width="2.33203125" style="1" customWidth="1"/>
    <col min="7439" max="7439" width="41" style="1" customWidth="1"/>
    <col min="7440" max="7440" width="14.33203125" style="1" customWidth="1"/>
    <col min="7441" max="7442" width="11.5546875" style="1" customWidth="1"/>
    <col min="7443" max="7443" width="21.88671875" style="1" customWidth="1"/>
    <col min="7444" max="7635" width="11.44140625" style="1"/>
    <col min="7636" max="7636" width="21.88671875" style="1" customWidth="1"/>
    <col min="7637" max="7637" width="13.88671875" style="1" customWidth="1"/>
    <col min="7638" max="7638" width="38.6640625" style="1" customWidth="1"/>
    <col min="7639" max="7639" width="3" style="1" bestFit="1" customWidth="1"/>
    <col min="7640" max="7640" width="32.33203125" style="1" customWidth="1"/>
    <col min="7641" max="7641" width="46.33203125" style="1" customWidth="1"/>
    <col min="7642" max="7642" width="19" style="1" customWidth="1"/>
    <col min="7643" max="7643" width="0" style="1" hidden="1" customWidth="1"/>
    <col min="7644" max="7644" width="17.6640625" style="1" customWidth="1"/>
    <col min="7645" max="7645" width="0" style="1" hidden="1" customWidth="1"/>
    <col min="7646" max="7646" width="22.33203125" style="1" customWidth="1"/>
    <col min="7647" max="7647" width="5.33203125" style="1" customWidth="1"/>
    <col min="7648" max="7648" width="36.33203125" style="1" customWidth="1"/>
    <col min="7649" max="7649" width="5.6640625" style="1" customWidth="1"/>
    <col min="7650" max="7650" width="0" style="1" hidden="1" customWidth="1"/>
    <col min="7651" max="7651" width="20.6640625" style="1" customWidth="1"/>
    <col min="7652" max="7652" width="4.88671875" style="1" customWidth="1"/>
    <col min="7653" max="7653" width="0" style="1" hidden="1" customWidth="1"/>
    <col min="7654" max="7654" width="24.6640625" style="1" customWidth="1"/>
    <col min="7655" max="7655" width="12.33203125" style="1" customWidth="1"/>
    <col min="7656" max="7656" width="0" style="1" hidden="1" customWidth="1"/>
    <col min="7657" max="7657" width="3.44140625" style="1" customWidth="1"/>
    <col min="7658" max="7658" width="0" style="1" hidden="1" customWidth="1"/>
    <col min="7659" max="7659" width="17.6640625" style="1" customWidth="1"/>
    <col min="7660" max="7660" width="3.44140625" style="1" customWidth="1"/>
    <col min="7661" max="7661" width="0" style="1" hidden="1" customWidth="1"/>
    <col min="7662" max="7662" width="23.6640625" style="1" customWidth="1"/>
    <col min="7663" max="7663" width="10" style="1" customWidth="1"/>
    <col min="7664" max="7664" width="0" style="1" hidden="1" customWidth="1"/>
    <col min="7665" max="7666" width="14.6640625" style="1" customWidth="1"/>
    <col min="7667" max="7667" width="12.88671875" style="1" customWidth="1"/>
    <col min="7668" max="7668" width="3.33203125" style="1" customWidth="1"/>
    <col min="7669" max="7669" width="30.33203125" style="1" customWidth="1"/>
    <col min="7670" max="7670" width="5" style="1" customWidth="1"/>
    <col min="7671" max="7671" width="0" style="1" hidden="1" customWidth="1"/>
    <col min="7672" max="7672" width="14.33203125" style="1" customWidth="1"/>
    <col min="7673" max="7673" width="5.6640625" style="1" customWidth="1"/>
    <col min="7674" max="7674" width="0" style="1" hidden="1" customWidth="1"/>
    <col min="7675" max="7675" width="17.33203125" style="1" customWidth="1"/>
    <col min="7676" max="7676" width="12.6640625" style="1" customWidth="1"/>
    <col min="7677" max="7677" width="0" style="1" hidden="1" customWidth="1"/>
    <col min="7678" max="7678" width="5.33203125" style="1" customWidth="1"/>
    <col min="7679" max="7679" width="0" style="1" hidden="1" customWidth="1"/>
    <col min="7680" max="7680" width="17" style="1" customWidth="1"/>
    <col min="7681" max="7681" width="6.33203125" style="1" customWidth="1"/>
    <col min="7682" max="7682" width="0" style="1" hidden="1" customWidth="1"/>
    <col min="7683" max="7683" width="14.33203125" style="1" customWidth="1"/>
    <col min="7684" max="7684" width="7.5546875" style="1" customWidth="1"/>
    <col min="7685" max="7685" width="0" style="1" hidden="1" customWidth="1"/>
    <col min="7686" max="7687" width="14.33203125" style="1" customWidth="1"/>
    <col min="7688" max="7688" width="20.88671875" style="1" customWidth="1"/>
    <col min="7689" max="7689" width="14.44140625" style="1" customWidth="1"/>
    <col min="7690" max="7690" width="15" style="1" customWidth="1"/>
    <col min="7691" max="7691" width="2.6640625" style="1" customWidth="1"/>
    <col min="7692" max="7692" width="11.6640625" style="1" customWidth="1"/>
    <col min="7693" max="7693" width="11.5546875" style="1" customWidth="1"/>
    <col min="7694" max="7694" width="2.33203125" style="1" customWidth="1"/>
    <col min="7695" max="7695" width="41" style="1" customWidth="1"/>
    <col min="7696" max="7696" width="14.33203125" style="1" customWidth="1"/>
    <col min="7697" max="7698" width="11.5546875" style="1" customWidth="1"/>
    <col min="7699" max="7699" width="21.88671875" style="1" customWidth="1"/>
    <col min="7700" max="7891" width="11.44140625" style="1"/>
    <col min="7892" max="7892" width="21.88671875" style="1" customWidth="1"/>
    <col min="7893" max="7893" width="13.88671875" style="1" customWidth="1"/>
    <col min="7894" max="7894" width="38.6640625" style="1" customWidth="1"/>
    <col min="7895" max="7895" width="3" style="1" bestFit="1" customWidth="1"/>
    <col min="7896" max="7896" width="32.33203125" style="1" customWidth="1"/>
    <col min="7897" max="7897" width="46.33203125" style="1" customWidth="1"/>
    <col min="7898" max="7898" width="19" style="1" customWidth="1"/>
    <col min="7899" max="7899" width="0" style="1" hidden="1" customWidth="1"/>
    <col min="7900" max="7900" width="17.6640625" style="1" customWidth="1"/>
    <col min="7901" max="7901" width="0" style="1" hidden="1" customWidth="1"/>
    <col min="7902" max="7902" width="22.33203125" style="1" customWidth="1"/>
    <col min="7903" max="7903" width="5.33203125" style="1" customWidth="1"/>
    <col min="7904" max="7904" width="36.33203125" style="1" customWidth="1"/>
    <col min="7905" max="7905" width="5.6640625" style="1" customWidth="1"/>
    <col min="7906" max="7906" width="0" style="1" hidden="1" customWidth="1"/>
    <col min="7907" max="7907" width="20.6640625" style="1" customWidth="1"/>
    <col min="7908" max="7908" width="4.88671875" style="1" customWidth="1"/>
    <col min="7909" max="7909" width="0" style="1" hidden="1" customWidth="1"/>
    <col min="7910" max="7910" width="24.6640625" style="1" customWidth="1"/>
    <col min="7911" max="7911" width="12.33203125" style="1" customWidth="1"/>
    <col min="7912" max="7912" width="0" style="1" hidden="1" customWidth="1"/>
    <col min="7913" max="7913" width="3.44140625" style="1" customWidth="1"/>
    <col min="7914" max="7914" width="0" style="1" hidden="1" customWidth="1"/>
    <col min="7915" max="7915" width="17.6640625" style="1" customWidth="1"/>
    <col min="7916" max="7916" width="3.44140625" style="1" customWidth="1"/>
    <col min="7917" max="7917" width="0" style="1" hidden="1" customWidth="1"/>
    <col min="7918" max="7918" width="23.6640625" style="1" customWidth="1"/>
    <col min="7919" max="7919" width="10" style="1" customWidth="1"/>
    <col min="7920" max="7920" width="0" style="1" hidden="1" customWidth="1"/>
    <col min="7921" max="7922" width="14.6640625" style="1" customWidth="1"/>
    <col min="7923" max="7923" width="12.88671875" style="1" customWidth="1"/>
    <col min="7924" max="7924" width="3.33203125" style="1" customWidth="1"/>
    <col min="7925" max="7925" width="30.33203125" style="1" customWidth="1"/>
    <col min="7926" max="7926" width="5" style="1" customWidth="1"/>
    <col min="7927" max="7927" width="0" style="1" hidden="1" customWidth="1"/>
    <col min="7928" max="7928" width="14.33203125" style="1" customWidth="1"/>
    <col min="7929" max="7929" width="5.6640625" style="1" customWidth="1"/>
    <col min="7930" max="7930" width="0" style="1" hidden="1" customWidth="1"/>
    <col min="7931" max="7931" width="17.33203125" style="1" customWidth="1"/>
    <col min="7932" max="7932" width="12.6640625" style="1" customWidth="1"/>
    <col min="7933" max="7933" width="0" style="1" hidden="1" customWidth="1"/>
    <col min="7934" max="7934" width="5.33203125" style="1" customWidth="1"/>
    <col min="7935" max="7935" width="0" style="1" hidden="1" customWidth="1"/>
    <col min="7936" max="7936" width="17" style="1" customWidth="1"/>
    <col min="7937" max="7937" width="6.33203125" style="1" customWidth="1"/>
    <col min="7938" max="7938" width="0" style="1" hidden="1" customWidth="1"/>
    <col min="7939" max="7939" width="14.33203125" style="1" customWidth="1"/>
    <col min="7940" max="7940" width="7.5546875" style="1" customWidth="1"/>
    <col min="7941" max="7941" width="0" style="1" hidden="1" customWidth="1"/>
    <col min="7942" max="7943" width="14.33203125" style="1" customWidth="1"/>
    <col min="7944" max="7944" width="20.88671875" style="1" customWidth="1"/>
    <col min="7945" max="7945" width="14.44140625" style="1" customWidth="1"/>
    <col min="7946" max="7946" width="15" style="1" customWidth="1"/>
    <col min="7947" max="7947" width="2.6640625" style="1" customWidth="1"/>
    <col min="7948" max="7948" width="11.6640625" style="1" customWidth="1"/>
    <col min="7949" max="7949" width="11.5546875" style="1" customWidth="1"/>
    <col min="7950" max="7950" width="2.33203125" style="1" customWidth="1"/>
    <col min="7951" max="7951" width="41" style="1" customWidth="1"/>
    <col min="7952" max="7952" width="14.33203125" style="1" customWidth="1"/>
    <col min="7953" max="7954" width="11.5546875" style="1" customWidth="1"/>
    <col min="7955" max="7955" width="21.88671875" style="1" customWidth="1"/>
    <col min="7956" max="8147" width="11.44140625" style="1"/>
    <col min="8148" max="8148" width="21.88671875" style="1" customWidth="1"/>
    <col min="8149" max="8149" width="13.88671875" style="1" customWidth="1"/>
    <col min="8150" max="8150" width="38.6640625" style="1" customWidth="1"/>
    <col min="8151" max="8151" width="3" style="1" bestFit="1" customWidth="1"/>
    <col min="8152" max="8152" width="32.33203125" style="1" customWidth="1"/>
    <col min="8153" max="8153" width="46.33203125" style="1" customWidth="1"/>
    <col min="8154" max="8154" width="19" style="1" customWidth="1"/>
    <col min="8155" max="8155" width="0" style="1" hidden="1" customWidth="1"/>
    <col min="8156" max="8156" width="17.6640625" style="1" customWidth="1"/>
    <col min="8157" max="8157" width="0" style="1" hidden="1" customWidth="1"/>
    <col min="8158" max="8158" width="22.33203125" style="1" customWidth="1"/>
    <col min="8159" max="8159" width="5.33203125" style="1" customWidth="1"/>
    <col min="8160" max="8160" width="36.33203125" style="1" customWidth="1"/>
    <col min="8161" max="8161" width="5.6640625" style="1" customWidth="1"/>
    <col min="8162" max="8162" width="0" style="1" hidden="1" customWidth="1"/>
    <col min="8163" max="8163" width="20.6640625" style="1" customWidth="1"/>
    <col min="8164" max="8164" width="4.88671875" style="1" customWidth="1"/>
    <col min="8165" max="8165" width="0" style="1" hidden="1" customWidth="1"/>
    <col min="8166" max="8166" width="24.6640625" style="1" customWidth="1"/>
    <col min="8167" max="8167" width="12.33203125" style="1" customWidth="1"/>
    <col min="8168" max="8168" width="0" style="1" hidden="1" customWidth="1"/>
    <col min="8169" max="8169" width="3.44140625" style="1" customWidth="1"/>
    <col min="8170" max="8170" width="0" style="1" hidden="1" customWidth="1"/>
    <col min="8171" max="8171" width="17.6640625" style="1" customWidth="1"/>
    <col min="8172" max="8172" width="3.44140625" style="1" customWidth="1"/>
    <col min="8173" max="8173" width="0" style="1" hidden="1" customWidth="1"/>
    <col min="8174" max="8174" width="23.6640625" style="1" customWidth="1"/>
    <col min="8175" max="8175" width="10" style="1" customWidth="1"/>
    <col min="8176" max="8176" width="0" style="1" hidden="1" customWidth="1"/>
    <col min="8177" max="8178" width="14.6640625" style="1" customWidth="1"/>
    <col min="8179" max="8179" width="12.88671875" style="1" customWidth="1"/>
    <col min="8180" max="8180" width="3.33203125" style="1" customWidth="1"/>
    <col min="8181" max="8181" width="30.33203125" style="1" customWidth="1"/>
    <col min="8182" max="8182" width="5" style="1" customWidth="1"/>
    <col min="8183" max="8183" width="0" style="1" hidden="1" customWidth="1"/>
    <col min="8184" max="8184" width="14.33203125" style="1" customWidth="1"/>
    <col min="8185" max="8185" width="5.6640625" style="1" customWidth="1"/>
    <col min="8186" max="8186" width="0" style="1" hidden="1" customWidth="1"/>
    <col min="8187" max="8187" width="17.33203125" style="1" customWidth="1"/>
    <col min="8188" max="8188" width="12.6640625" style="1" customWidth="1"/>
    <col min="8189" max="8189" width="0" style="1" hidden="1" customWidth="1"/>
    <col min="8190" max="8190" width="5.33203125" style="1" customWidth="1"/>
    <col min="8191" max="8191" width="0" style="1" hidden="1" customWidth="1"/>
    <col min="8192" max="8192" width="17" style="1" customWidth="1"/>
    <col min="8193" max="8193" width="6.33203125" style="1" customWidth="1"/>
    <col min="8194" max="8194" width="0" style="1" hidden="1" customWidth="1"/>
    <col min="8195" max="8195" width="14.33203125" style="1" customWidth="1"/>
    <col min="8196" max="8196" width="7.5546875" style="1" customWidth="1"/>
    <col min="8197" max="8197" width="0" style="1" hidden="1" customWidth="1"/>
    <col min="8198" max="8199" width="14.33203125" style="1" customWidth="1"/>
    <col min="8200" max="8200" width="20.88671875" style="1" customWidth="1"/>
    <col min="8201" max="8201" width="14.44140625" style="1" customWidth="1"/>
    <col min="8202" max="8202" width="15" style="1" customWidth="1"/>
    <col min="8203" max="8203" width="2.6640625" style="1" customWidth="1"/>
    <col min="8204" max="8204" width="11.6640625" style="1" customWidth="1"/>
    <col min="8205" max="8205" width="11.5546875" style="1" customWidth="1"/>
    <col min="8206" max="8206" width="2.33203125" style="1" customWidth="1"/>
    <col min="8207" max="8207" width="41" style="1" customWidth="1"/>
    <col min="8208" max="8208" width="14.33203125" style="1" customWidth="1"/>
    <col min="8209" max="8210" width="11.5546875" style="1" customWidth="1"/>
    <col min="8211" max="8211" width="21.88671875" style="1" customWidth="1"/>
    <col min="8212" max="8403" width="11.44140625" style="1"/>
    <col min="8404" max="8404" width="21.88671875" style="1" customWidth="1"/>
    <col min="8405" max="8405" width="13.88671875" style="1" customWidth="1"/>
    <col min="8406" max="8406" width="38.6640625" style="1" customWidth="1"/>
    <col min="8407" max="8407" width="3" style="1" bestFit="1" customWidth="1"/>
    <col min="8408" max="8408" width="32.33203125" style="1" customWidth="1"/>
    <col min="8409" max="8409" width="46.33203125" style="1" customWidth="1"/>
    <col min="8410" max="8410" width="19" style="1" customWidth="1"/>
    <col min="8411" max="8411" width="0" style="1" hidden="1" customWidth="1"/>
    <col min="8412" max="8412" width="17.6640625" style="1" customWidth="1"/>
    <col min="8413" max="8413" width="0" style="1" hidden="1" customWidth="1"/>
    <col min="8414" max="8414" width="22.33203125" style="1" customWidth="1"/>
    <col min="8415" max="8415" width="5.33203125" style="1" customWidth="1"/>
    <col min="8416" max="8416" width="36.33203125" style="1" customWidth="1"/>
    <col min="8417" max="8417" width="5.6640625" style="1" customWidth="1"/>
    <col min="8418" max="8418" width="0" style="1" hidden="1" customWidth="1"/>
    <col min="8419" max="8419" width="20.6640625" style="1" customWidth="1"/>
    <col min="8420" max="8420" width="4.88671875" style="1" customWidth="1"/>
    <col min="8421" max="8421" width="0" style="1" hidden="1" customWidth="1"/>
    <col min="8422" max="8422" width="24.6640625" style="1" customWidth="1"/>
    <col min="8423" max="8423" width="12.33203125" style="1" customWidth="1"/>
    <col min="8424" max="8424" width="0" style="1" hidden="1" customWidth="1"/>
    <col min="8425" max="8425" width="3.44140625" style="1" customWidth="1"/>
    <col min="8426" max="8426" width="0" style="1" hidden="1" customWidth="1"/>
    <col min="8427" max="8427" width="17.6640625" style="1" customWidth="1"/>
    <col min="8428" max="8428" width="3.44140625" style="1" customWidth="1"/>
    <col min="8429" max="8429" width="0" style="1" hidden="1" customWidth="1"/>
    <col min="8430" max="8430" width="23.6640625" style="1" customWidth="1"/>
    <col min="8431" max="8431" width="10" style="1" customWidth="1"/>
    <col min="8432" max="8432" width="0" style="1" hidden="1" customWidth="1"/>
    <col min="8433" max="8434" width="14.6640625" style="1" customWidth="1"/>
    <col min="8435" max="8435" width="12.88671875" style="1" customWidth="1"/>
    <col min="8436" max="8436" width="3.33203125" style="1" customWidth="1"/>
    <col min="8437" max="8437" width="30.33203125" style="1" customWidth="1"/>
    <col min="8438" max="8438" width="5" style="1" customWidth="1"/>
    <col min="8439" max="8439" width="0" style="1" hidden="1" customWidth="1"/>
    <col min="8440" max="8440" width="14.33203125" style="1" customWidth="1"/>
    <col min="8441" max="8441" width="5.6640625" style="1" customWidth="1"/>
    <col min="8442" max="8442" width="0" style="1" hidden="1" customWidth="1"/>
    <col min="8443" max="8443" width="17.33203125" style="1" customWidth="1"/>
    <col min="8444" max="8444" width="12.6640625" style="1" customWidth="1"/>
    <col min="8445" max="8445" width="0" style="1" hidden="1" customWidth="1"/>
    <col min="8446" max="8446" width="5.33203125" style="1" customWidth="1"/>
    <col min="8447" max="8447" width="0" style="1" hidden="1" customWidth="1"/>
    <col min="8448" max="8448" width="17" style="1" customWidth="1"/>
    <col min="8449" max="8449" width="6.33203125" style="1" customWidth="1"/>
    <col min="8450" max="8450" width="0" style="1" hidden="1" customWidth="1"/>
    <col min="8451" max="8451" width="14.33203125" style="1" customWidth="1"/>
    <col min="8452" max="8452" width="7.5546875" style="1" customWidth="1"/>
    <col min="8453" max="8453" width="0" style="1" hidden="1" customWidth="1"/>
    <col min="8454" max="8455" width="14.33203125" style="1" customWidth="1"/>
    <col min="8456" max="8456" width="20.88671875" style="1" customWidth="1"/>
    <col min="8457" max="8457" width="14.44140625" style="1" customWidth="1"/>
    <col min="8458" max="8458" width="15" style="1" customWidth="1"/>
    <col min="8459" max="8459" width="2.6640625" style="1" customWidth="1"/>
    <col min="8460" max="8460" width="11.6640625" style="1" customWidth="1"/>
    <col min="8461" max="8461" width="11.5546875" style="1" customWidth="1"/>
    <col min="8462" max="8462" width="2.33203125" style="1" customWidth="1"/>
    <col min="8463" max="8463" width="41" style="1" customWidth="1"/>
    <col min="8464" max="8464" width="14.33203125" style="1" customWidth="1"/>
    <col min="8465" max="8466" width="11.5546875" style="1" customWidth="1"/>
    <col min="8467" max="8467" width="21.88671875" style="1" customWidth="1"/>
    <col min="8468" max="8659" width="11.44140625" style="1"/>
    <col min="8660" max="8660" width="21.88671875" style="1" customWidth="1"/>
    <col min="8661" max="8661" width="13.88671875" style="1" customWidth="1"/>
    <col min="8662" max="8662" width="38.6640625" style="1" customWidth="1"/>
    <col min="8663" max="8663" width="3" style="1" bestFit="1" customWidth="1"/>
    <col min="8664" max="8664" width="32.33203125" style="1" customWidth="1"/>
    <col min="8665" max="8665" width="46.33203125" style="1" customWidth="1"/>
    <col min="8666" max="8666" width="19" style="1" customWidth="1"/>
    <col min="8667" max="8667" width="0" style="1" hidden="1" customWidth="1"/>
    <col min="8668" max="8668" width="17.6640625" style="1" customWidth="1"/>
    <col min="8669" max="8669" width="0" style="1" hidden="1" customWidth="1"/>
    <col min="8670" max="8670" width="22.33203125" style="1" customWidth="1"/>
    <col min="8671" max="8671" width="5.33203125" style="1" customWidth="1"/>
    <col min="8672" max="8672" width="36.33203125" style="1" customWidth="1"/>
    <col min="8673" max="8673" width="5.6640625" style="1" customWidth="1"/>
    <col min="8674" max="8674" width="0" style="1" hidden="1" customWidth="1"/>
    <col min="8675" max="8675" width="20.6640625" style="1" customWidth="1"/>
    <col min="8676" max="8676" width="4.88671875" style="1" customWidth="1"/>
    <col min="8677" max="8677" width="0" style="1" hidden="1" customWidth="1"/>
    <col min="8678" max="8678" width="24.6640625" style="1" customWidth="1"/>
    <col min="8679" max="8679" width="12.33203125" style="1" customWidth="1"/>
    <col min="8680" max="8680" width="0" style="1" hidden="1" customWidth="1"/>
    <col min="8681" max="8681" width="3.44140625" style="1" customWidth="1"/>
    <col min="8682" max="8682" width="0" style="1" hidden="1" customWidth="1"/>
    <col min="8683" max="8683" width="17.6640625" style="1" customWidth="1"/>
    <col min="8684" max="8684" width="3.44140625" style="1" customWidth="1"/>
    <col min="8685" max="8685" width="0" style="1" hidden="1" customWidth="1"/>
    <col min="8686" max="8686" width="23.6640625" style="1" customWidth="1"/>
    <col min="8687" max="8687" width="10" style="1" customWidth="1"/>
    <col min="8688" max="8688" width="0" style="1" hidden="1" customWidth="1"/>
    <col min="8689" max="8690" width="14.6640625" style="1" customWidth="1"/>
    <col min="8691" max="8691" width="12.88671875" style="1" customWidth="1"/>
    <col min="8692" max="8692" width="3.33203125" style="1" customWidth="1"/>
    <col min="8693" max="8693" width="30.33203125" style="1" customWidth="1"/>
    <col min="8694" max="8694" width="5" style="1" customWidth="1"/>
    <col min="8695" max="8695" width="0" style="1" hidden="1" customWidth="1"/>
    <col min="8696" max="8696" width="14.33203125" style="1" customWidth="1"/>
    <col min="8697" max="8697" width="5.6640625" style="1" customWidth="1"/>
    <col min="8698" max="8698" width="0" style="1" hidden="1" customWidth="1"/>
    <col min="8699" max="8699" width="17.33203125" style="1" customWidth="1"/>
    <col min="8700" max="8700" width="12.6640625" style="1" customWidth="1"/>
    <col min="8701" max="8701" width="0" style="1" hidden="1" customWidth="1"/>
    <col min="8702" max="8702" width="5.33203125" style="1" customWidth="1"/>
    <col min="8703" max="8703" width="0" style="1" hidden="1" customWidth="1"/>
    <col min="8704" max="8704" width="17" style="1" customWidth="1"/>
    <col min="8705" max="8705" width="6.33203125" style="1" customWidth="1"/>
    <col min="8706" max="8706" width="0" style="1" hidden="1" customWidth="1"/>
    <col min="8707" max="8707" width="14.33203125" style="1" customWidth="1"/>
    <col min="8708" max="8708" width="7.5546875" style="1" customWidth="1"/>
    <col min="8709" max="8709" width="0" style="1" hidden="1" customWidth="1"/>
    <col min="8710" max="8711" width="14.33203125" style="1" customWidth="1"/>
    <col min="8712" max="8712" width="20.88671875" style="1" customWidth="1"/>
    <col min="8713" max="8713" width="14.44140625" style="1" customWidth="1"/>
    <col min="8714" max="8714" width="15" style="1" customWidth="1"/>
    <col min="8715" max="8715" width="2.6640625" style="1" customWidth="1"/>
    <col min="8716" max="8716" width="11.6640625" style="1" customWidth="1"/>
    <col min="8717" max="8717" width="11.5546875" style="1" customWidth="1"/>
    <col min="8718" max="8718" width="2.33203125" style="1" customWidth="1"/>
    <col min="8719" max="8719" width="41" style="1" customWidth="1"/>
    <col min="8720" max="8720" width="14.33203125" style="1" customWidth="1"/>
    <col min="8721" max="8722" width="11.5546875" style="1" customWidth="1"/>
    <col min="8723" max="8723" width="21.88671875" style="1" customWidth="1"/>
    <col min="8724" max="8915" width="11.44140625" style="1"/>
    <col min="8916" max="8916" width="21.88671875" style="1" customWidth="1"/>
    <col min="8917" max="8917" width="13.88671875" style="1" customWidth="1"/>
    <col min="8918" max="8918" width="38.6640625" style="1" customWidth="1"/>
    <col min="8919" max="8919" width="3" style="1" bestFit="1" customWidth="1"/>
    <col min="8920" max="8920" width="32.33203125" style="1" customWidth="1"/>
    <col min="8921" max="8921" width="46.33203125" style="1" customWidth="1"/>
    <col min="8922" max="8922" width="19" style="1" customWidth="1"/>
    <col min="8923" max="8923" width="0" style="1" hidden="1" customWidth="1"/>
    <col min="8924" max="8924" width="17.6640625" style="1" customWidth="1"/>
    <col min="8925" max="8925" width="0" style="1" hidden="1" customWidth="1"/>
    <col min="8926" max="8926" width="22.33203125" style="1" customWidth="1"/>
    <col min="8927" max="8927" width="5.33203125" style="1" customWidth="1"/>
    <col min="8928" max="8928" width="36.33203125" style="1" customWidth="1"/>
    <col min="8929" max="8929" width="5.6640625" style="1" customWidth="1"/>
    <col min="8930" max="8930" width="0" style="1" hidden="1" customWidth="1"/>
    <col min="8931" max="8931" width="20.6640625" style="1" customWidth="1"/>
    <col min="8932" max="8932" width="4.88671875" style="1" customWidth="1"/>
    <col min="8933" max="8933" width="0" style="1" hidden="1" customWidth="1"/>
    <col min="8934" max="8934" width="24.6640625" style="1" customWidth="1"/>
    <col min="8935" max="8935" width="12.33203125" style="1" customWidth="1"/>
    <col min="8936" max="8936" width="0" style="1" hidden="1" customWidth="1"/>
    <col min="8937" max="8937" width="3.44140625" style="1" customWidth="1"/>
    <col min="8938" max="8938" width="0" style="1" hidden="1" customWidth="1"/>
    <col min="8939" max="8939" width="17.6640625" style="1" customWidth="1"/>
    <col min="8940" max="8940" width="3.44140625" style="1" customWidth="1"/>
    <col min="8941" max="8941" width="0" style="1" hidden="1" customWidth="1"/>
    <col min="8942" max="8942" width="23.6640625" style="1" customWidth="1"/>
    <col min="8943" max="8943" width="10" style="1" customWidth="1"/>
    <col min="8944" max="8944" width="0" style="1" hidden="1" customWidth="1"/>
    <col min="8945" max="8946" width="14.6640625" style="1" customWidth="1"/>
    <col min="8947" max="8947" width="12.88671875" style="1" customWidth="1"/>
    <col min="8948" max="8948" width="3.33203125" style="1" customWidth="1"/>
    <col min="8949" max="8949" width="30.33203125" style="1" customWidth="1"/>
    <col min="8950" max="8950" width="5" style="1" customWidth="1"/>
    <col min="8951" max="8951" width="0" style="1" hidden="1" customWidth="1"/>
    <col min="8952" max="8952" width="14.33203125" style="1" customWidth="1"/>
    <col min="8953" max="8953" width="5.6640625" style="1" customWidth="1"/>
    <col min="8954" max="8954" width="0" style="1" hidden="1" customWidth="1"/>
    <col min="8955" max="8955" width="17.33203125" style="1" customWidth="1"/>
    <col min="8956" max="8956" width="12.6640625" style="1" customWidth="1"/>
    <col min="8957" max="8957" width="0" style="1" hidden="1" customWidth="1"/>
    <col min="8958" max="8958" width="5.33203125" style="1" customWidth="1"/>
    <col min="8959" max="8959" width="0" style="1" hidden="1" customWidth="1"/>
    <col min="8960" max="8960" width="17" style="1" customWidth="1"/>
    <col min="8961" max="8961" width="6.33203125" style="1" customWidth="1"/>
    <col min="8962" max="8962" width="0" style="1" hidden="1" customWidth="1"/>
    <col min="8963" max="8963" width="14.33203125" style="1" customWidth="1"/>
    <col min="8964" max="8964" width="7.5546875" style="1" customWidth="1"/>
    <col min="8965" max="8965" width="0" style="1" hidden="1" customWidth="1"/>
    <col min="8966" max="8967" width="14.33203125" style="1" customWidth="1"/>
    <col min="8968" max="8968" width="20.88671875" style="1" customWidth="1"/>
    <col min="8969" max="8969" width="14.44140625" style="1" customWidth="1"/>
    <col min="8970" max="8970" width="15" style="1" customWidth="1"/>
    <col min="8971" max="8971" width="2.6640625" style="1" customWidth="1"/>
    <col min="8972" max="8972" width="11.6640625" style="1" customWidth="1"/>
    <col min="8973" max="8973" width="11.5546875" style="1" customWidth="1"/>
    <col min="8974" max="8974" width="2.33203125" style="1" customWidth="1"/>
    <col min="8975" max="8975" width="41" style="1" customWidth="1"/>
    <col min="8976" max="8976" width="14.33203125" style="1" customWidth="1"/>
    <col min="8977" max="8978" width="11.5546875" style="1" customWidth="1"/>
    <col min="8979" max="8979" width="21.88671875" style="1" customWidth="1"/>
    <col min="8980" max="9171" width="11.44140625" style="1"/>
    <col min="9172" max="9172" width="21.88671875" style="1" customWidth="1"/>
    <col min="9173" max="9173" width="13.88671875" style="1" customWidth="1"/>
    <col min="9174" max="9174" width="38.6640625" style="1" customWidth="1"/>
    <col min="9175" max="9175" width="3" style="1" bestFit="1" customWidth="1"/>
    <col min="9176" max="9176" width="32.33203125" style="1" customWidth="1"/>
    <col min="9177" max="9177" width="46.33203125" style="1" customWidth="1"/>
    <col min="9178" max="9178" width="19" style="1" customWidth="1"/>
    <col min="9179" max="9179" width="0" style="1" hidden="1" customWidth="1"/>
    <col min="9180" max="9180" width="17.6640625" style="1" customWidth="1"/>
    <col min="9181" max="9181" width="0" style="1" hidden="1" customWidth="1"/>
    <col min="9182" max="9182" width="22.33203125" style="1" customWidth="1"/>
    <col min="9183" max="9183" width="5.33203125" style="1" customWidth="1"/>
    <col min="9184" max="9184" width="36.33203125" style="1" customWidth="1"/>
    <col min="9185" max="9185" width="5.6640625" style="1" customWidth="1"/>
    <col min="9186" max="9186" width="0" style="1" hidden="1" customWidth="1"/>
    <col min="9187" max="9187" width="20.6640625" style="1" customWidth="1"/>
    <col min="9188" max="9188" width="4.88671875" style="1" customWidth="1"/>
    <col min="9189" max="9189" width="0" style="1" hidden="1" customWidth="1"/>
    <col min="9190" max="9190" width="24.6640625" style="1" customWidth="1"/>
    <col min="9191" max="9191" width="12.33203125" style="1" customWidth="1"/>
    <col min="9192" max="9192" width="0" style="1" hidden="1" customWidth="1"/>
    <col min="9193" max="9193" width="3.44140625" style="1" customWidth="1"/>
    <col min="9194" max="9194" width="0" style="1" hidden="1" customWidth="1"/>
    <col min="9195" max="9195" width="17.6640625" style="1" customWidth="1"/>
    <col min="9196" max="9196" width="3.44140625" style="1" customWidth="1"/>
    <col min="9197" max="9197" width="0" style="1" hidden="1" customWidth="1"/>
    <col min="9198" max="9198" width="23.6640625" style="1" customWidth="1"/>
    <col min="9199" max="9199" width="10" style="1" customWidth="1"/>
    <col min="9200" max="9200" width="0" style="1" hidden="1" customWidth="1"/>
    <col min="9201" max="9202" width="14.6640625" style="1" customWidth="1"/>
    <col min="9203" max="9203" width="12.88671875" style="1" customWidth="1"/>
    <col min="9204" max="9204" width="3.33203125" style="1" customWidth="1"/>
    <col min="9205" max="9205" width="30.33203125" style="1" customWidth="1"/>
    <col min="9206" max="9206" width="5" style="1" customWidth="1"/>
    <col min="9207" max="9207" width="0" style="1" hidden="1" customWidth="1"/>
    <col min="9208" max="9208" width="14.33203125" style="1" customWidth="1"/>
    <col min="9209" max="9209" width="5.6640625" style="1" customWidth="1"/>
    <col min="9210" max="9210" width="0" style="1" hidden="1" customWidth="1"/>
    <col min="9211" max="9211" width="17.33203125" style="1" customWidth="1"/>
    <col min="9212" max="9212" width="12.6640625" style="1" customWidth="1"/>
    <col min="9213" max="9213" width="0" style="1" hidden="1" customWidth="1"/>
    <col min="9214" max="9214" width="5.33203125" style="1" customWidth="1"/>
    <col min="9215" max="9215" width="0" style="1" hidden="1" customWidth="1"/>
    <col min="9216" max="9216" width="17" style="1" customWidth="1"/>
    <col min="9217" max="9217" width="6.33203125" style="1" customWidth="1"/>
    <col min="9218" max="9218" width="0" style="1" hidden="1" customWidth="1"/>
    <col min="9219" max="9219" width="14.33203125" style="1" customWidth="1"/>
    <col min="9220" max="9220" width="7.5546875" style="1" customWidth="1"/>
    <col min="9221" max="9221" width="0" style="1" hidden="1" customWidth="1"/>
    <col min="9222" max="9223" width="14.33203125" style="1" customWidth="1"/>
    <col min="9224" max="9224" width="20.88671875" style="1" customWidth="1"/>
    <col min="9225" max="9225" width="14.44140625" style="1" customWidth="1"/>
    <col min="9226" max="9226" width="15" style="1" customWidth="1"/>
    <col min="9227" max="9227" width="2.6640625" style="1" customWidth="1"/>
    <col min="9228" max="9228" width="11.6640625" style="1" customWidth="1"/>
    <col min="9229" max="9229" width="11.5546875" style="1" customWidth="1"/>
    <col min="9230" max="9230" width="2.33203125" style="1" customWidth="1"/>
    <col min="9231" max="9231" width="41" style="1" customWidth="1"/>
    <col min="9232" max="9232" width="14.33203125" style="1" customWidth="1"/>
    <col min="9233" max="9234" width="11.5546875" style="1" customWidth="1"/>
    <col min="9235" max="9235" width="21.88671875" style="1" customWidth="1"/>
    <col min="9236" max="9427" width="11.44140625" style="1"/>
    <col min="9428" max="9428" width="21.88671875" style="1" customWidth="1"/>
    <col min="9429" max="9429" width="13.88671875" style="1" customWidth="1"/>
    <col min="9430" max="9430" width="38.6640625" style="1" customWidth="1"/>
    <col min="9431" max="9431" width="3" style="1" bestFit="1" customWidth="1"/>
    <col min="9432" max="9432" width="32.33203125" style="1" customWidth="1"/>
    <col min="9433" max="9433" width="46.33203125" style="1" customWidth="1"/>
    <col min="9434" max="9434" width="19" style="1" customWidth="1"/>
    <col min="9435" max="9435" width="0" style="1" hidden="1" customWidth="1"/>
    <col min="9436" max="9436" width="17.6640625" style="1" customWidth="1"/>
    <col min="9437" max="9437" width="0" style="1" hidden="1" customWidth="1"/>
    <col min="9438" max="9438" width="22.33203125" style="1" customWidth="1"/>
    <col min="9439" max="9439" width="5.33203125" style="1" customWidth="1"/>
    <col min="9440" max="9440" width="36.33203125" style="1" customWidth="1"/>
    <col min="9441" max="9441" width="5.6640625" style="1" customWidth="1"/>
    <col min="9442" max="9442" width="0" style="1" hidden="1" customWidth="1"/>
    <col min="9443" max="9443" width="20.6640625" style="1" customWidth="1"/>
    <col min="9444" max="9444" width="4.88671875" style="1" customWidth="1"/>
    <col min="9445" max="9445" width="0" style="1" hidden="1" customWidth="1"/>
    <col min="9446" max="9446" width="24.6640625" style="1" customWidth="1"/>
    <col min="9447" max="9447" width="12.33203125" style="1" customWidth="1"/>
    <col min="9448" max="9448" width="0" style="1" hidden="1" customWidth="1"/>
    <col min="9449" max="9449" width="3.44140625" style="1" customWidth="1"/>
    <col min="9450" max="9450" width="0" style="1" hidden="1" customWidth="1"/>
    <col min="9451" max="9451" width="17.6640625" style="1" customWidth="1"/>
    <col min="9452" max="9452" width="3.44140625" style="1" customWidth="1"/>
    <col min="9453" max="9453" width="0" style="1" hidden="1" customWidth="1"/>
    <col min="9454" max="9454" width="23.6640625" style="1" customWidth="1"/>
    <col min="9455" max="9455" width="10" style="1" customWidth="1"/>
    <col min="9456" max="9456" width="0" style="1" hidden="1" customWidth="1"/>
    <col min="9457" max="9458" width="14.6640625" style="1" customWidth="1"/>
    <col min="9459" max="9459" width="12.88671875" style="1" customWidth="1"/>
    <col min="9460" max="9460" width="3.33203125" style="1" customWidth="1"/>
    <col min="9461" max="9461" width="30.33203125" style="1" customWidth="1"/>
    <col min="9462" max="9462" width="5" style="1" customWidth="1"/>
    <col min="9463" max="9463" width="0" style="1" hidden="1" customWidth="1"/>
    <col min="9464" max="9464" width="14.33203125" style="1" customWidth="1"/>
    <col min="9465" max="9465" width="5.6640625" style="1" customWidth="1"/>
    <col min="9466" max="9466" width="0" style="1" hidden="1" customWidth="1"/>
    <col min="9467" max="9467" width="17.33203125" style="1" customWidth="1"/>
    <col min="9468" max="9468" width="12.6640625" style="1" customWidth="1"/>
    <col min="9469" max="9469" width="0" style="1" hidden="1" customWidth="1"/>
    <col min="9470" max="9470" width="5.33203125" style="1" customWidth="1"/>
    <col min="9471" max="9471" width="0" style="1" hidden="1" customWidth="1"/>
    <col min="9472" max="9472" width="17" style="1" customWidth="1"/>
    <col min="9473" max="9473" width="6.33203125" style="1" customWidth="1"/>
    <col min="9474" max="9474" width="0" style="1" hidden="1" customWidth="1"/>
    <col min="9475" max="9475" width="14.33203125" style="1" customWidth="1"/>
    <col min="9476" max="9476" width="7.5546875" style="1" customWidth="1"/>
    <col min="9477" max="9477" width="0" style="1" hidden="1" customWidth="1"/>
    <col min="9478" max="9479" width="14.33203125" style="1" customWidth="1"/>
    <col min="9480" max="9480" width="20.88671875" style="1" customWidth="1"/>
    <col min="9481" max="9481" width="14.44140625" style="1" customWidth="1"/>
    <col min="9482" max="9482" width="15" style="1" customWidth="1"/>
    <col min="9483" max="9483" width="2.6640625" style="1" customWidth="1"/>
    <col min="9484" max="9484" width="11.6640625" style="1" customWidth="1"/>
    <col min="9485" max="9485" width="11.5546875" style="1" customWidth="1"/>
    <col min="9486" max="9486" width="2.33203125" style="1" customWidth="1"/>
    <col min="9487" max="9487" width="41" style="1" customWidth="1"/>
    <col min="9488" max="9488" width="14.33203125" style="1" customWidth="1"/>
    <col min="9489" max="9490" width="11.5546875" style="1" customWidth="1"/>
    <col min="9491" max="9491" width="21.88671875" style="1" customWidth="1"/>
    <col min="9492" max="9683" width="11.44140625" style="1"/>
    <col min="9684" max="9684" width="21.88671875" style="1" customWidth="1"/>
    <col min="9685" max="9685" width="13.88671875" style="1" customWidth="1"/>
    <col min="9686" max="9686" width="38.6640625" style="1" customWidth="1"/>
    <col min="9687" max="9687" width="3" style="1" bestFit="1" customWidth="1"/>
    <col min="9688" max="9688" width="32.33203125" style="1" customWidth="1"/>
    <col min="9689" max="9689" width="46.33203125" style="1" customWidth="1"/>
    <col min="9690" max="9690" width="19" style="1" customWidth="1"/>
    <col min="9691" max="9691" width="0" style="1" hidden="1" customWidth="1"/>
    <col min="9692" max="9692" width="17.6640625" style="1" customWidth="1"/>
    <col min="9693" max="9693" width="0" style="1" hidden="1" customWidth="1"/>
    <col min="9694" max="9694" width="22.33203125" style="1" customWidth="1"/>
    <col min="9695" max="9695" width="5.33203125" style="1" customWidth="1"/>
    <col min="9696" max="9696" width="36.33203125" style="1" customWidth="1"/>
    <col min="9697" max="9697" width="5.6640625" style="1" customWidth="1"/>
    <col min="9698" max="9698" width="0" style="1" hidden="1" customWidth="1"/>
    <col min="9699" max="9699" width="20.6640625" style="1" customWidth="1"/>
    <col min="9700" max="9700" width="4.88671875" style="1" customWidth="1"/>
    <col min="9701" max="9701" width="0" style="1" hidden="1" customWidth="1"/>
    <col min="9702" max="9702" width="24.6640625" style="1" customWidth="1"/>
    <col min="9703" max="9703" width="12.33203125" style="1" customWidth="1"/>
    <col min="9704" max="9704" width="0" style="1" hidden="1" customWidth="1"/>
    <col min="9705" max="9705" width="3.44140625" style="1" customWidth="1"/>
    <col min="9706" max="9706" width="0" style="1" hidden="1" customWidth="1"/>
    <col min="9707" max="9707" width="17.6640625" style="1" customWidth="1"/>
    <col min="9708" max="9708" width="3.44140625" style="1" customWidth="1"/>
    <col min="9709" max="9709" width="0" style="1" hidden="1" customWidth="1"/>
    <col min="9710" max="9710" width="23.6640625" style="1" customWidth="1"/>
    <col min="9711" max="9711" width="10" style="1" customWidth="1"/>
    <col min="9712" max="9712" width="0" style="1" hidden="1" customWidth="1"/>
    <col min="9713" max="9714" width="14.6640625" style="1" customWidth="1"/>
    <col min="9715" max="9715" width="12.88671875" style="1" customWidth="1"/>
    <col min="9716" max="9716" width="3.33203125" style="1" customWidth="1"/>
    <col min="9717" max="9717" width="30.33203125" style="1" customWidth="1"/>
    <col min="9718" max="9718" width="5" style="1" customWidth="1"/>
    <col min="9719" max="9719" width="0" style="1" hidden="1" customWidth="1"/>
    <col min="9720" max="9720" width="14.33203125" style="1" customWidth="1"/>
    <col min="9721" max="9721" width="5.6640625" style="1" customWidth="1"/>
    <col min="9722" max="9722" width="0" style="1" hidden="1" customWidth="1"/>
    <col min="9723" max="9723" width="17.33203125" style="1" customWidth="1"/>
    <col min="9724" max="9724" width="12.6640625" style="1" customWidth="1"/>
    <col min="9725" max="9725" width="0" style="1" hidden="1" customWidth="1"/>
    <col min="9726" max="9726" width="5.33203125" style="1" customWidth="1"/>
    <col min="9727" max="9727" width="0" style="1" hidden="1" customWidth="1"/>
    <col min="9728" max="9728" width="17" style="1" customWidth="1"/>
    <col min="9729" max="9729" width="6.33203125" style="1" customWidth="1"/>
    <col min="9730" max="9730" width="0" style="1" hidden="1" customWidth="1"/>
    <col min="9731" max="9731" width="14.33203125" style="1" customWidth="1"/>
    <col min="9732" max="9732" width="7.5546875" style="1" customWidth="1"/>
    <col min="9733" max="9733" width="0" style="1" hidden="1" customWidth="1"/>
    <col min="9734" max="9735" width="14.33203125" style="1" customWidth="1"/>
    <col min="9736" max="9736" width="20.88671875" style="1" customWidth="1"/>
    <col min="9737" max="9737" width="14.44140625" style="1" customWidth="1"/>
    <col min="9738" max="9738" width="15" style="1" customWidth="1"/>
    <col min="9739" max="9739" width="2.6640625" style="1" customWidth="1"/>
    <col min="9740" max="9740" width="11.6640625" style="1" customWidth="1"/>
    <col min="9741" max="9741" width="11.5546875" style="1" customWidth="1"/>
    <col min="9742" max="9742" width="2.33203125" style="1" customWidth="1"/>
    <col min="9743" max="9743" width="41" style="1" customWidth="1"/>
    <col min="9744" max="9744" width="14.33203125" style="1" customWidth="1"/>
    <col min="9745" max="9746" width="11.5546875" style="1" customWidth="1"/>
    <col min="9747" max="9747" width="21.88671875" style="1" customWidth="1"/>
    <col min="9748" max="9939" width="11.44140625" style="1"/>
    <col min="9940" max="9940" width="21.88671875" style="1" customWidth="1"/>
    <col min="9941" max="9941" width="13.88671875" style="1" customWidth="1"/>
    <col min="9942" max="9942" width="38.6640625" style="1" customWidth="1"/>
    <col min="9943" max="9943" width="3" style="1" bestFit="1" customWidth="1"/>
    <col min="9944" max="9944" width="32.33203125" style="1" customWidth="1"/>
    <col min="9945" max="9945" width="46.33203125" style="1" customWidth="1"/>
    <col min="9946" max="9946" width="19" style="1" customWidth="1"/>
    <col min="9947" max="9947" width="0" style="1" hidden="1" customWidth="1"/>
    <col min="9948" max="9948" width="17.6640625" style="1" customWidth="1"/>
    <col min="9949" max="9949" width="0" style="1" hidden="1" customWidth="1"/>
    <col min="9950" max="9950" width="22.33203125" style="1" customWidth="1"/>
    <col min="9951" max="9951" width="5.33203125" style="1" customWidth="1"/>
    <col min="9952" max="9952" width="36.33203125" style="1" customWidth="1"/>
    <col min="9953" max="9953" width="5.6640625" style="1" customWidth="1"/>
    <col min="9954" max="9954" width="0" style="1" hidden="1" customWidth="1"/>
    <col min="9955" max="9955" width="20.6640625" style="1" customWidth="1"/>
    <col min="9956" max="9956" width="4.88671875" style="1" customWidth="1"/>
    <col min="9957" max="9957" width="0" style="1" hidden="1" customWidth="1"/>
    <col min="9958" max="9958" width="24.6640625" style="1" customWidth="1"/>
    <col min="9959" max="9959" width="12.33203125" style="1" customWidth="1"/>
    <col min="9960" max="9960" width="0" style="1" hidden="1" customWidth="1"/>
    <col min="9961" max="9961" width="3.44140625" style="1" customWidth="1"/>
    <col min="9962" max="9962" width="0" style="1" hidden="1" customWidth="1"/>
    <col min="9963" max="9963" width="17.6640625" style="1" customWidth="1"/>
    <col min="9964" max="9964" width="3.44140625" style="1" customWidth="1"/>
    <col min="9965" max="9965" width="0" style="1" hidden="1" customWidth="1"/>
    <col min="9966" max="9966" width="23.6640625" style="1" customWidth="1"/>
    <col min="9967" max="9967" width="10" style="1" customWidth="1"/>
    <col min="9968" max="9968" width="0" style="1" hidden="1" customWidth="1"/>
    <col min="9969" max="9970" width="14.6640625" style="1" customWidth="1"/>
    <col min="9971" max="9971" width="12.88671875" style="1" customWidth="1"/>
    <col min="9972" max="9972" width="3.33203125" style="1" customWidth="1"/>
    <col min="9973" max="9973" width="30.33203125" style="1" customWidth="1"/>
    <col min="9974" max="9974" width="5" style="1" customWidth="1"/>
    <col min="9975" max="9975" width="0" style="1" hidden="1" customWidth="1"/>
    <col min="9976" max="9976" width="14.33203125" style="1" customWidth="1"/>
    <col min="9977" max="9977" width="5.6640625" style="1" customWidth="1"/>
    <col min="9978" max="9978" width="0" style="1" hidden="1" customWidth="1"/>
    <col min="9979" max="9979" width="17.33203125" style="1" customWidth="1"/>
    <col min="9980" max="9980" width="12.6640625" style="1" customWidth="1"/>
    <col min="9981" max="9981" width="0" style="1" hidden="1" customWidth="1"/>
    <col min="9982" max="9982" width="5.33203125" style="1" customWidth="1"/>
    <col min="9983" max="9983" width="0" style="1" hidden="1" customWidth="1"/>
    <col min="9984" max="9984" width="17" style="1" customWidth="1"/>
    <col min="9985" max="9985" width="6.33203125" style="1" customWidth="1"/>
    <col min="9986" max="9986" width="0" style="1" hidden="1" customWidth="1"/>
    <col min="9987" max="9987" width="14.33203125" style="1" customWidth="1"/>
    <col min="9988" max="9988" width="7.5546875" style="1" customWidth="1"/>
    <col min="9989" max="9989" width="0" style="1" hidden="1" customWidth="1"/>
    <col min="9990" max="9991" width="14.33203125" style="1" customWidth="1"/>
    <col min="9992" max="9992" width="20.88671875" style="1" customWidth="1"/>
    <col min="9993" max="9993" width="14.44140625" style="1" customWidth="1"/>
    <col min="9994" max="9994" width="15" style="1" customWidth="1"/>
    <col min="9995" max="9995" width="2.6640625" style="1" customWidth="1"/>
    <col min="9996" max="9996" width="11.6640625" style="1" customWidth="1"/>
    <col min="9997" max="9997" width="11.5546875" style="1" customWidth="1"/>
    <col min="9998" max="9998" width="2.33203125" style="1" customWidth="1"/>
    <col min="9999" max="9999" width="41" style="1" customWidth="1"/>
    <col min="10000" max="10000" width="14.33203125" style="1" customWidth="1"/>
    <col min="10001" max="10002" width="11.5546875" style="1" customWidth="1"/>
    <col min="10003" max="10003" width="21.88671875" style="1" customWidth="1"/>
    <col min="10004" max="10195" width="11.44140625" style="1"/>
    <col min="10196" max="10196" width="21.88671875" style="1" customWidth="1"/>
    <col min="10197" max="10197" width="13.88671875" style="1" customWidth="1"/>
    <col min="10198" max="10198" width="38.6640625" style="1" customWidth="1"/>
    <col min="10199" max="10199" width="3" style="1" bestFit="1" customWidth="1"/>
    <col min="10200" max="10200" width="32.33203125" style="1" customWidth="1"/>
    <col min="10201" max="10201" width="46.33203125" style="1" customWidth="1"/>
    <col min="10202" max="10202" width="19" style="1" customWidth="1"/>
    <col min="10203" max="10203" width="0" style="1" hidden="1" customWidth="1"/>
    <col min="10204" max="10204" width="17.6640625" style="1" customWidth="1"/>
    <col min="10205" max="10205" width="0" style="1" hidden="1" customWidth="1"/>
    <col min="10206" max="10206" width="22.33203125" style="1" customWidth="1"/>
    <col min="10207" max="10207" width="5.33203125" style="1" customWidth="1"/>
    <col min="10208" max="10208" width="36.33203125" style="1" customWidth="1"/>
    <col min="10209" max="10209" width="5.6640625" style="1" customWidth="1"/>
    <col min="10210" max="10210" width="0" style="1" hidden="1" customWidth="1"/>
    <col min="10211" max="10211" width="20.6640625" style="1" customWidth="1"/>
    <col min="10212" max="10212" width="4.88671875" style="1" customWidth="1"/>
    <col min="10213" max="10213" width="0" style="1" hidden="1" customWidth="1"/>
    <col min="10214" max="10214" width="24.6640625" style="1" customWidth="1"/>
    <col min="10215" max="10215" width="12.33203125" style="1" customWidth="1"/>
    <col min="10216" max="10216" width="0" style="1" hidden="1" customWidth="1"/>
    <col min="10217" max="10217" width="3.44140625" style="1" customWidth="1"/>
    <col min="10218" max="10218" width="0" style="1" hidden="1" customWidth="1"/>
    <col min="10219" max="10219" width="17.6640625" style="1" customWidth="1"/>
    <col min="10220" max="10220" width="3.44140625" style="1" customWidth="1"/>
    <col min="10221" max="10221" width="0" style="1" hidden="1" customWidth="1"/>
    <col min="10222" max="10222" width="23.6640625" style="1" customWidth="1"/>
    <col min="10223" max="10223" width="10" style="1" customWidth="1"/>
    <col min="10224" max="10224" width="0" style="1" hidden="1" customWidth="1"/>
    <col min="10225" max="10226" width="14.6640625" style="1" customWidth="1"/>
    <col min="10227" max="10227" width="12.88671875" style="1" customWidth="1"/>
    <col min="10228" max="10228" width="3.33203125" style="1" customWidth="1"/>
    <col min="10229" max="10229" width="30.33203125" style="1" customWidth="1"/>
    <col min="10230" max="10230" width="5" style="1" customWidth="1"/>
    <col min="10231" max="10231" width="0" style="1" hidden="1" customWidth="1"/>
    <col min="10232" max="10232" width="14.33203125" style="1" customWidth="1"/>
    <col min="10233" max="10233" width="5.6640625" style="1" customWidth="1"/>
    <col min="10234" max="10234" width="0" style="1" hidden="1" customWidth="1"/>
    <col min="10235" max="10235" width="17.33203125" style="1" customWidth="1"/>
    <col min="10236" max="10236" width="12.6640625" style="1" customWidth="1"/>
    <col min="10237" max="10237" width="0" style="1" hidden="1" customWidth="1"/>
    <col min="10238" max="10238" width="5.33203125" style="1" customWidth="1"/>
    <col min="10239" max="10239" width="0" style="1" hidden="1" customWidth="1"/>
    <col min="10240" max="10240" width="17" style="1" customWidth="1"/>
    <col min="10241" max="10241" width="6.33203125" style="1" customWidth="1"/>
    <col min="10242" max="10242" width="0" style="1" hidden="1" customWidth="1"/>
    <col min="10243" max="10243" width="14.33203125" style="1" customWidth="1"/>
    <col min="10244" max="10244" width="7.5546875" style="1" customWidth="1"/>
    <col min="10245" max="10245" width="0" style="1" hidden="1" customWidth="1"/>
    <col min="10246" max="10247" width="14.33203125" style="1" customWidth="1"/>
    <col min="10248" max="10248" width="20.88671875" style="1" customWidth="1"/>
    <col min="10249" max="10249" width="14.44140625" style="1" customWidth="1"/>
    <col min="10250" max="10250" width="15" style="1" customWidth="1"/>
    <col min="10251" max="10251" width="2.6640625" style="1" customWidth="1"/>
    <col min="10252" max="10252" width="11.6640625" style="1" customWidth="1"/>
    <col min="10253" max="10253" width="11.5546875" style="1" customWidth="1"/>
    <col min="10254" max="10254" width="2.33203125" style="1" customWidth="1"/>
    <col min="10255" max="10255" width="41" style="1" customWidth="1"/>
    <col min="10256" max="10256" width="14.33203125" style="1" customWidth="1"/>
    <col min="10257" max="10258" width="11.5546875" style="1" customWidth="1"/>
    <col min="10259" max="10259" width="21.88671875" style="1" customWidth="1"/>
    <col min="10260" max="10451" width="11.44140625" style="1"/>
    <col min="10452" max="10452" width="21.88671875" style="1" customWidth="1"/>
    <col min="10453" max="10453" width="13.88671875" style="1" customWidth="1"/>
    <col min="10454" max="10454" width="38.6640625" style="1" customWidth="1"/>
    <col min="10455" max="10455" width="3" style="1" bestFit="1" customWidth="1"/>
    <col min="10456" max="10456" width="32.33203125" style="1" customWidth="1"/>
    <col min="10457" max="10457" width="46.33203125" style="1" customWidth="1"/>
    <col min="10458" max="10458" width="19" style="1" customWidth="1"/>
    <col min="10459" max="10459" width="0" style="1" hidden="1" customWidth="1"/>
    <col min="10460" max="10460" width="17.6640625" style="1" customWidth="1"/>
    <col min="10461" max="10461" width="0" style="1" hidden="1" customWidth="1"/>
    <col min="10462" max="10462" width="22.33203125" style="1" customWidth="1"/>
    <col min="10463" max="10463" width="5.33203125" style="1" customWidth="1"/>
    <col min="10464" max="10464" width="36.33203125" style="1" customWidth="1"/>
    <col min="10465" max="10465" width="5.6640625" style="1" customWidth="1"/>
    <col min="10466" max="10466" width="0" style="1" hidden="1" customWidth="1"/>
    <col min="10467" max="10467" width="20.6640625" style="1" customWidth="1"/>
    <col min="10468" max="10468" width="4.88671875" style="1" customWidth="1"/>
    <col min="10469" max="10469" width="0" style="1" hidden="1" customWidth="1"/>
    <col min="10470" max="10470" width="24.6640625" style="1" customWidth="1"/>
    <col min="10471" max="10471" width="12.33203125" style="1" customWidth="1"/>
    <col min="10472" max="10472" width="0" style="1" hidden="1" customWidth="1"/>
    <col min="10473" max="10473" width="3.44140625" style="1" customWidth="1"/>
    <col min="10474" max="10474" width="0" style="1" hidden="1" customWidth="1"/>
    <col min="10475" max="10475" width="17.6640625" style="1" customWidth="1"/>
    <col min="10476" max="10476" width="3.44140625" style="1" customWidth="1"/>
    <col min="10477" max="10477" width="0" style="1" hidden="1" customWidth="1"/>
    <col min="10478" max="10478" width="23.6640625" style="1" customWidth="1"/>
    <col min="10479" max="10479" width="10" style="1" customWidth="1"/>
    <col min="10480" max="10480" width="0" style="1" hidden="1" customWidth="1"/>
    <col min="10481" max="10482" width="14.6640625" style="1" customWidth="1"/>
    <col min="10483" max="10483" width="12.88671875" style="1" customWidth="1"/>
    <col min="10484" max="10484" width="3.33203125" style="1" customWidth="1"/>
    <col min="10485" max="10485" width="30.33203125" style="1" customWidth="1"/>
    <col min="10486" max="10486" width="5" style="1" customWidth="1"/>
    <col min="10487" max="10487" width="0" style="1" hidden="1" customWidth="1"/>
    <col min="10488" max="10488" width="14.33203125" style="1" customWidth="1"/>
    <col min="10489" max="10489" width="5.6640625" style="1" customWidth="1"/>
    <col min="10490" max="10490" width="0" style="1" hidden="1" customWidth="1"/>
    <col min="10491" max="10491" width="17.33203125" style="1" customWidth="1"/>
    <col min="10492" max="10492" width="12.6640625" style="1" customWidth="1"/>
    <col min="10493" max="10493" width="0" style="1" hidden="1" customWidth="1"/>
    <col min="10494" max="10494" width="5.33203125" style="1" customWidth="1"/>
    <col min="10495" max="10495" width="0" style="1" hidden="1" customWidth="1"/>
    <col min="10496" max="10496" width="17" style="1" customWidth="1"/>
    <col min="10497" max="10497" width="6.33203125" style="1" customWidth="1"/>
    <col min="10498" max="10498" width="0" style="1" hidden="1" customWidth="1"/>
    <col min="10499" max="10499" width="14.33203125" style="1" customWidth="1"/>
    <col min="10500" max="10500" width="7.5546875" style="1" customWidth="1"/>
    <col min="10501" max="10501" width="0" style="1" hidden="1" customWidth="1"/>
    <col min="10502" max="10503" width="14.33203125" style="1" customWidth="1"/>
    <col min="10504" max="10504" width="20.88671875" style="1" customWidth="1"/>
    <col min="10505" max="10505" width="14.44140625" style="1" customWidth="1"/>
    <col min="10506" max="10506" width="15" style="1" customWidth="1"/>
    <col min="10507" max="10507" width="2.6640625" style="1" customWidth="1"/>
    <col min="10508" max="10508" width="11.6640625" style="1" customWidth="1"/>
    <col min="10509" max="10509" width="11.5546875" style="1" customWidth="1"/>
    <col min="10510" max="10510" width="2.33203125" style="1" customWidth="1"/>
    <col min="10511" max="10511" width="41" style="1" customWidth="1"/>
    <col min="10512" max="10512" width="14.33203125" style="1" customWidth="1"/>
    <col min="10513" max="10514" width="11.5546875" style="1" customWidth="1"/>
    <col min="10515" max="10515" width="21.88671875" style="1" customWidth="1"/>
    <col min="10516" max="10707" width="11.44140625" style="1"/>
    <col min="10708" max="10708" width="21.88671875" style="1" customWidth="1"/>
    <col min="10709" max="10709" width="13.88671875" style="1" customWidth="1"/>
    <col min="10710" max="10710" width="38.6640625" style="1" customWidth="1"/>
    <col min="10711" max="10711" width="3" style="1" bestFit="1" customWidth="1"/>
    <col min="10712" max="10712" width="32.33203125" style="1" customWidth="1"/>
    <col min="10713" max="10713" width="46.33203125" style="1" customWidth="1"/>
    <col min="10714" max="10714" width="19" style="1" customWidth="1"/>
    <col min="10715" max="10715" width="0" style="1" hidden="1" customWidth="1"/>
    <col min="10716" max="10716" width="17.6640625" style="1" customWidth="1"/>
    <col min="10717" max="10717" width="0" style="1" hidden="1" customWidth="1"/>
    <col min="10718" max="10718" width="22.33203125" style="1" customWidth="1"/>
    <col min="10719" max="10719" width="5.33203125" style="1" customWidth="1"/>
    <col min="10720" max="10720" width="36.33203125" style="1" customWidth="1"/>
    <col min="10721" max="10721" width="5.6640625" style="1" customWidth="1"/>
    <col min="10722" max="10722" width="0" style="1" hidden="1" customWidth="1"/>
    <col min="10723" max="10723" width="20.6640625" style="1" customWidth="1"/>
    <col min="10724" max="10724" width="4.88671875" style="1" customWidth="1"/>
    <col min="10725" max="10725" width="0" style="1" hidden="1" customWidth="1"/>
    <col min="10726" max="10726" width="24.6640625" style="1" customWidth="1"/>
    <col min="10727" max="10727" width="12.33203125" style="1" customWidth="1"/>
    <col min="10728" max="10728" width="0" style="1" hidden="1" customWidth="1"/>
    <col min="10729" max="10729" width="3.44140625" style="1" customWidth="1"/>
    <col min="10730" max="10730" width="0" style="1" hidden="1" customWidth="1"/>
    <col min="10731" max="10731" width="17.6640625" style="1" customWidth="1"/>
    <col min="10732" max="10732" width="3.44140625" style="1" customWidth="1"/>
    <col min="10733" max="10733" width="0" style="1" hidden="1" customWidth="1"/>
    <col min="10734" max="10734" width="23.6640625" style="1" customWidth="1"/>
    <col min="10735" max="10735" width="10" style="1" customWidth="1"/>
    <col min="10736" max="10736" width="0" style="1" hidden="1" customWidth="1"/>
    <col min="10737" max="10738" width="14.6640625" style="1" customWidth="1"/>
    <col min="10739" max="10739" width="12.88671875" style="1" customWidth="1"/>
    <col min="10740" max="10740" width="3.33203125" style="1" customWidth="1"/>
    <col min="10741" max="10741" width="30.33203125" style="1" customWidth="1"/>
    <col min="10742" max="10742" width="5" style="1" customWidth="1"/>
    <col min="10743" max="10743" width="0" style="1" hidden="1" customWidth="1"/>
    <col min="10744" max="10744" width="14.33203125" style="1" customWidth="1"/>
    <col min="10745" max="10745" width="5.6640625" style="1" customWidth="1"/>
    <col min="10746" max="10746" width="0" style="1" hidden="1" customWidth="1"/>
    <col min="10747" max="10747" width="17.33203125" style="1" customWidth="1"/>
    <col min="10748" max="10748" width="12.6640625" style="1" customWidth="1"/>
    <col min="10749" max="10749" width="0" style="1" hidden="1" customWidth="1"/>
    <col min="10750" max="10750" width="5.33203125" style="1" customWidth="1"/>
    <col min="10751" max="10751" width="0" style="1" hidden="1" customWidth="1"/>
    <col min="10752" max="10752" width="17" style="1" customWidth="1"/>
    <col min="10753" max="10753" width="6.33203125" style="1" customWidth="1"/>
    <col min="10754" max="10754" width="0" style="1" hidden="1" customWidth="1"/>
    <col min="10755" max="10755" width="14.33203125" style="1" customWidth="1"/>
    <col min="10756" max="10756" width="7.5546875" style="1" customWidth="1"/>
    <col min="10757" max="10757" width="0" style="1" hidden="1" customWidth="1"/>
    <col min="10758" max="10759" width="14.33203125" style="1" customWidth="1"/>
    <col min="10760" max="10760" width="20.88671875" style="1" customWidth="1"/>
    <col min="10761" max="10761" width="14.44140625" style="1" customWidth="1"/>
    <col min="10762" max="10762" width="15" style="1" customWidth="1"/>
    <col min="10763" max="10763" width="2.6640625" style="1" customWidth="1"/>
    <col min="10764" max="10764" width="11.6640625" style="1" customWidth="1"/>
    <col min="10765" max="10765" width="11.5546875" style="1" customWidth="1"/>
    <col min="10766" max="10766" width="2.33203125" style="1" customWidth="1"/>
    <col min="10767" max="10767" width="41" style="1" customWidth="1"/>
    <col min="10768" max="10768" width="14.33203125" style="1" customWidth="1"/>
    <col min="10769" max="10770" width="11.5546875" style="1" customWidth="1"/>
    <col min="10771" max="10771" width="21.88671875" style="1" customWidth="1"/>
    <col min="10772" max="10963" width="11.44140625" style="1"/>
    <col min="10964" max="10964" width="21.88671875" style="1" customWidth="1"/>
    <col min="10965" max="10965" width="13.88671875" style="1" customWidth="1"/>
    <col min="10966" max="10966" width="38.6640625" style="1" customWidth="1"/>
    <col min="10967" max="10967" width="3" style="1" bestFit="1" customWidth="1"/>
    <col min="10968" max="10968" width="32.33203125" style="1" customWidth="1"/>
    <col min="10969" max="10969" width="46.33203125" style="1" customWidth="1"/>
    <col min="10970" max="10970" width="19" style="1" customWidth="1"/>
    <col min="10971" max="10971" width="0" style="1" hidden="1" customWidth="1"/>
    <col min="10972" max="10972" width="17.6640625" style="1" customWidth="1"/>
    <col min="10973" max="10973" width="0" style="1" hidden="1" customWidth="1"/>
    <col min="10974" max="10974" width="22.33203125" style="1" customWidth="1"/>
    <col min="10975" max="10975" width="5.33203125" style="1" customWidth="1"/>
    <col min="10976" max="10976" width="36.33203125" style="1" customWidth="1"/>
    <col min="10977" max="10977" width="5.6640625" style="1" customWidth="1"/>
    <col min="10978" max="10978" width="0" style="1" hidden="1" customWidth="1"/>
    <col min="10979" max="10979" width="20.6640625" style="1" customWidth="1"/>
    <col min="10980" max="10980" width="4.88671875" style="1" customWidth="1"/>
    <col min="10981" max="10981" width="0" style="1" hidden="1" customWidth="1"/>
    <col min="10982" max="10982" width="24.6640625" style="1" customWidth="1"/>
    <col min="10983" max="10983" width="12.33203125" style="1" customWidth="1"/>
    <col min="10984" max="10984" width="0" style="1" hidden="1" customWidth="1"/>
    <col min="10985" max="10985" width="3.44140625" style="1" customWidth="1"/>
    <col min="10986" max="10986" width="0" style="1" hidden="1" customWidth="1"/>
    <col min="10987" max="10987" width="17.6640625" style="1" customWidth="1"/>
    <col min="10988" max="10988" width="3.44140625" style="1" customWidth="1"/>
    <col min="10989" max="10989" width="0" style="1" hidden="1" customWidth="1"/>
    <col min="10990" max="10990" width="23.6640625" style="1" customWidth="1"/>
    <col min="10991" max="10991" width="10" style="1" customWidth="1"/>
    <col min="10992" max="10992" width="0" style="1" hidden="1" customWidth="1"/>
    <col min="10993" max="10994" width="14.6640625" style="1" customWidth="1"/>
    <col min="10995" max="10995" width="12.88671875" style="1" customWidth="1"/>
    <col min="10996" max="10996" width="3.33203125" style="1" customWidth="1"/>
    <col min="10997" max="10997" width="30.33203125" style="1" customWidth="1"/>
    <col min="10998" max="10998" width="5" style="1" customWidth="1"/>
    <col min="10999" max="10999" width="0" style="1" hidden="1" customWidth="1"/>
    <col min="11000" max="11000" width="14.33203125" style="1" customWidth="1"/>
    <col min="11001" max="11001" width="5.6640625" style="1" customWidth="1"/>
    <col min="11002" max="11002" width="0" style="1" hidden="1" customWidth="1"/>
    <col min="11003" max="11003" width="17.33203125" style="1" customWidth="1"/>
    <col min="11004" max="11004" width="12.6640625" style="1" customWidth="1"/>
    <col min="11005" max="11005" width="0" style="1" hidden="1" customWidth="1"/>
    <col min="11006" max="11006" width="5.33203125" style="1" customWidth="1"/>
    <col min="11007" max="11007" width="0" style="1" hidden="1" customWidth="1"/>
    <col min="11008" max="11008" width="17" style="1" customWidth="1"/>
    <col min="11009" max="11009" width="6.33203125" style="1" customWidth="1"/>
    <col min="11010" max="11010" width="0" style="1" hidden="1" customWidth="1"/>
    <col min="11011" max="11011" width="14.33203125" style="1" customWidth="1"/>
    <col min="11012" max="11012" width="7.5546875" style="1" customWidth="1"/>
    <col min="11013" max="11013" width="0" style="1" hidden="1" customWidth="1"/>
    <col min="11014" max="11015" width="14.33203125" style="1" customWidth="1"/>
    <col min="11016" max="11016" width="20.88671875" style="1" customWidth="1"/>
    <col min="11017" max="11017" width="14.44140625" style="1" customWidth="1"/>
    <col min="11018" max="11018" width="15" style="1" customWidth="1"/>
    <col min="11019" max="11019" width="2.6640625" style="1" customWidth="1"/>
    <col min="11020" max="11020" width="11.6640625" style="1" customWidth="1"/>
    <col min="11021" max="11021" width="11.5546875" style="1" customWidth="1"/>
    <col min="11022" max="11022" width="2.33203125" style="1" customWidth="1"/>
    <col min="11023" max="11023" width="41" style="1" customWidth="1"/>
    <col min="11024" max="11024" width="14.33203125" style="1" customWidth="1"/>
    <col min="11025" max="11026" width="11.5546875" style="1" customWidth="1"/>
    <col min="11027" max="11027" width="21.88671875" style="1" customWidth="1"/>
    <col min="11028" max="11219" width="11.44140625" style="1"/>
    <col min="11220" max="11220" width="21.88671875" style="1" customWidth="1"/>
    <col min="11221" max="11221" width="13.88671875" style="1" customWidth="1"/>
    <col min="11222" max="11222" width="38.6640625" style="1" customWidth="1"/>
    <col min="11223" max="11223" width="3" style="1" bestFit="1" customWidth="1"/>
    <col min="11224" max="11224" width="32.33203125" style="1" customWidth="1"/>
    <col min="11225" max="11225" width="46.33203125" style="1" customWidth="1"/>
    <col min="11226" max="11226" width="19" style="1" customWidth="1"/>
    <col min="11227" max="11227" width="0" style="1" hidden="1" customWidth="1"/>
    <col min="11228" max="11228" width="17.6640625" style="1" customWidth="1"/>
    <col min="11229" max="11229" width="0" style="1" hidden="1" customWidth="1"/>
    <col min="11230" max="11230" width="22.33203125" style="1" customWidth="1"/>
    <col min="11231" max="11231" width="5.33203125" style="1" customWidth="1"/>
    <col min="11232" max="11232" width="36.33203125" style="1" customWidth="1"/>
    <col min="11233" max="11233" width="5.6640625" style="1" customWidth="1"/>
    <col min="11234" max="11234" width="0" style="1" hidden="1" customWidth="1"/>
    <col min="11235" max="11235" width="20.6640625" style="1" customWidth="1"/>
    <col min="11236" max="11236" width="4.88671875" style="1" customWidth="1"/>
    <col min="11237" max="11237" width="0" style="1" hidden="1" customWidth="1"/>
    <col min="11238" max="11238" width="24.6640625" style="1" customWidth="1"/>
    <col min="11239" max="11239" width="12.33203125" style="1" customWidth="1"/>
    <col min="11240" max="11240" width="0" style="1" hidden="1" customWidth="1"/>
    <col min="11241" max="11241" width="3.44140625" style="1" customWidth="1"/>
    <col min="11242" max="11242" width="0" style="1" hidden="1" customWidth="1"/>
    <col min="11243" max="11243" width="17.6640625" style="1" customWidth="1"/>
    <col min="11244" max="11244" width="3.44140625" style="1" customWidth="1"/>
    <col min="11245" max="11245" width="0" style="1" hidden="1" customWidth="1"/>
    <col min="11246" max="11246" width="23.6640625" style="1" customWidth="1"/>
    <col min="11247" max="11247" width="10" style="1" customWidth="1"/>
    <col min="11248" max="11248" width="0" style="1" hidden="1" customWidth="1"/>
    <col min="11249" max="11250" width="14.6640625" style="1" customWidth="1"/>
    <col min="11251" max="11251" width="12.88671875" style="1" customWidth="1"/>
    <col min="11252" max="11252" width="3.33203125" style="1" customWidth="1"/>
    <col min="11253" max="11253" width="30.33203125" style="1" customWidth="1"/>
    <col min="11254" max="11254" width="5" style="1" customWidth="1"/>
    <col min="11255" max="11255" width="0" style="1" hidden="1" customWidth="1"/>
    <col min="11256" max="11256" width="14.33203125" style="1" customWidth="1"/>
    <col min="11257" max="11257" width="5.6640625" style="1" customWidth="1"/>
    <col min="11258" max="11258" width="0" style="1" hidden="1" customWidth="1"/>
    <col min="11259" max="11259" width="17.33203125" style="1" customWidth="1"/>
    <col min="11260" max="11260" width="12.6640625" style="1" customWidth="1"/>
    <col min="11261" max="11261" width="0" style="1" hidden="1" customWidth="1"/>
    <col min="11262" max="11262" width="5.33203125" style="1" customWidth="1"/>
    <col min="11263" max="11263" width="0" style="1" hidden="1" customWidth="1"/>
    <col min="11264" max="11264" width="17" style="1" customWidth="1"/>
    <col min="11265" max="11265" width="6.33203125" style="1" customWidth="1"/>
    <col min="11266" max="11266" width="0" style="1" hidden="1" customWidth="1"/>
    <col min="11267" max="11267" width="14.33203125" style="1" customWidth="1"/>
    <col min="11268" max="11268" width="7.5546875" style="1" customWidth="1"/>
    <col min="11269" max="11269" width="0" style="1" hidden="1" customWidth="1"/>
    <col min="11270" max="11271" width="14.33203125" style="1" customWidth="1"/>
    <col min="11272" max="11272" width="20.88671875" style="1" customWidth="1"/>
    <col min="11273" max="11273" width="14.44140625" style="1" customWidth="1"/>
    <col min="11274" max="11274" width="15" style="1" customWidth="1"/>
    <col min="11275" max="11275" width="2.6640625" style="1" customWidth="1"/>
    <col min="11276" max="11276" width="11.6640625" style="1" customWidth="1"/>
    <col min="11277" max="11277" width="11.5546875" style="1" customWidth="1"/>
    <col min="11278" max="11278" width="2.33203125" style="1" customWidth="1"/>
    <col min="11279" max="11279" width="41" style="1" customWidth="1"/>
    <col min="11280" max="11280" width="14.33203125" style="1" customWidth="1"/>
    <col min="11281" max="11282" width="11.5546875" style="1" customWidth="1"/>
    <col min="11283" max="11283" width="21.88671875" style="1" customWidth="1"/>
    <col min="11284" max="11475" width="11.44140625" style="1"/>
    <col min="11476" max="11476" width="21.88671875" style="1" customWidth="1"/>
    <col min="11477" max="11477" width="13.88671875" style="1" customWidth="1"/>
    <col min="11478" max="11478" width="38.6640625" style="1" customWidth="1"/>
    <col min="11479" max="11479" width="3" style="1" bestFit="1" customWidth="1"/>
    <col min="11480" max="11480" width="32.33203125" style="1" customWidth="1"/>
    <col min="11481" max="11481" width="46.33203125" style="1" customWidth="1"/>
    <col min="11482" max="11482" width="19" style="1" customWidth="1"/>
    <col min="11483" max="11483" width="0" style="1" hidden="1" customWidth="1"/>
    <col min="11484" max="11484" width="17.6640625" style="1" customWidth="1"/>
    <col min="11485" max="11485" width="0" style="1" hidden="1" customWidth="1"/>
    <col min="11486" max="11486" width="22.33203125" style="1" customWidth="1"/>
    <col min="11487" max="11487" width="5.33203125" style="1" customWidth="1"/>
    <col min="11488" max="11488" width="36.33203125" style="1" customWidth="1"/>
    <col min="11489" max="11489" width="5.6640625" style="1" customWidth="1"/>
    <col min="11490" max="11490" width="0" style="1" hidden="1" customWidth="1"/>
    <col min="11491" max="11491" width="20.6640625" style="1" customWidth="1"/>
    <col min="11492" max="11492" width="4.88671875" style="1" customWidth="1"/>
    <col min="11493" max="11493" width="0" style="1" hidden="1" customWidth="1"/>
    <col min="11494" max="11494" width="24.6640625" style="1" customWidth="1"/>
    <col min="11495" max="11495" width="12.33203125" style="1" customWidth="1"/>
    <col min="11496" max="11496" width="0" style="1" hidden="1" customWidth="1"/>
    <col min="11497" max="11497" width="3.44140625" style="1" customWidth="1"/>
    <col min="11498" max="11498" width="0" style="1" hidden="1" customWidth="1"/>
    <col min="11499" max="11499" width="17.6640625" style="1" customWidth="1"/>
    <col min="11500" max="11500" width="3.44140625" style="1" customWidth="1"/>
    <col min="11501" max="11501" width="0" style="1" hidden="1" customWidth="1"/>
    <col min="11502" max="11502" width="23.6640625" style="1" customWidth="1"/>
    <col min="11503" max="11503" width="10" style="1" customWidth="1"/>
    <col min="11504" max="11504" width="0" style="1" hidden="1" customWidth="1"/>
    <col min="11505" max="11506" width="14.6640625" style="1" customWidth="1"/>
    <col min="11507" max="11507" width="12.88671875" style="1" customWidth="1"/>
    <col min="11508" max="11508" width="3.33203125" style="1" customWidth="1"/>
    <col min="11509" max="11509" width="30.33203125" style="1" customWidth="1"/>
    <col min="11510" max="11510" width="5" style="1" customWidth="1"/>
    <col min="11511" max="11511" width="0" style="1" hidden="1" customWidth="1"/>
    <col min="11512" max="11512" width="14.33203125" style="1" customWidth="1"/>
    <col min="11513" max="11513" width="5.6640625" style="1" customWidth="1"/>
    <col min="11514" max="11514" width="0" style="1" hidden="1" customWidth="1"/>
    <col min="11515" max="11515" width="17.33203125" style="1" customWidth="1"/>
    <col min="11516" max="11516" width="12.6640625" style="1" customWidth="1"/>
    <col min="11517" max="11517" width="0" style="1" hidden="1" customWidth="1"/>
    <col min="11518" max="11518" width="5.33203125" style="1" customWidth="1"/>
    <col min="11519" max="11519" width="0" style="1" hidden="1" customWidth="1"/>
    <col min="11520" max="11520" width="17" style="1" customWidth="1"/>
    <col min="11521" max="11521" width="6.33203125" style="1" customWidth="1"/>
    <col min="11522" max="11522" width="0" style="1" hidden="1" customWidth="1"/>
    <col min="11523" max="11523" width="14.33203125" style="1" customWidth="1"/>
    <col min="11524" max="11524" width="7.5546875" style="1" customWidth="1"/>
    <col min="11525" max="11525" width="0" style="1" hidden="1" customWidth="1"/>
    <col min="11526" max="11527" width="14.33203125" style="1" customWidth="1"/>
    <col min="11528" max="11528" width="20.88671875" style="1" customWidth="1"/>
    <col min="11529" max="11529" width="14.44140625" style="1" customWidth="1"/>
    <col min="11530" max="11530" width="15" style="1" customWidth="1"/>
    <col min="11531" max="11531" width="2.6640625" style="1" customWidth="1"/>
    <col min="11532" max="11532" width="11.6640625" style="1" customWidth="1"/>
    <col min="11533" max="11533" width="11.5546875" style="1" customWidth="1"/>
    <col min="11534" max="11534" width="2.33203125" style="1" customWidth="1"/>
    <col min="11535" max="11535" width="41" style="1" customWidth="1"/>
    <col min="11536" max="11536" width="14.33203125" style="1" customWidth="1"/>
    <col min="11537" max="11538" width="11.5546875" style="1" customWidth="1"/>
    <col min="11539" max="11539" width="21.88671875" style="1" customWidth="1"/>
    <col min="11540" max="11731" width="11.44140625" style="1"/>
    <col min="11732" max="11732" width="21.88671875" style="1" customWidth="1"/>
    <col min="11733" max="11733" width="13.88671875" style="1" customWidth="1"/>
    <col min="11734" max="11734" width="38.6640625" style="1" customWidth="1"/>
    <col min="11735" max="11735" width="3" style="1" bestFit="1" customWidth="1"/>
    <col min="11736" max="11736" width="32.33203125" style="1" customWidth="1"/>
    <col min="11737" max="11737" width="46.33203125" style="1" customWidth="1"/>
    <col min="11738" max="11738" width="19" style="1" customWidth="1"/>
    <col min="11739" max="11739" width="0" style="1" hidden="1" customWidth="1"/>
    <col min="11740" max="11740" width="17.6640625" style="1" customWidth="1"/>
    <col min="11741" max="11741" width="0" style="1" hidden="1" customWidth="1"/>
    <col min="11742" max="11742" width="22.33203125" style="1" customWidth="1"/>
    <col min="11743" max="11743" width="5.33203125" style="1" customWidth="1"/>
    <col min="11744" max="11744" width="36.33203125" style="1" customWidth="1"/>
    <col min="11745" max="11745" width="5.6640625" style="1" customWidth="1"/>
    <col min="11746" max="11746" width="0" style="1" hidden="1" customWidth="1"/>
    <col min="11747" max="11747" width="20.6640625" style="1" customWidth="1"/>
    <col min="11748" max="11748" width="4.88671875" style="1" customWidth="1"/>
    <col min="11749" max="11749" width="0" style="1" hidden="1" customWidth="1"/>
    <col min="11750" max="11750" width="24.6640625" style="1" customWidth="1"/>
    <col min="11751" max="11751" width="12.33203125" style="1" customWidth="1"/>
    <col min="11752" max="11752" width="0" style="1" hidden="1" customWidth="1"/>
    <col min="11753" max="11753" width="3.44140625" style="1" customWidth="1"/>
    <col min="11754" max="11754" width="0" style="1" hidden="1" customWidth="1"/>
    <col min="11755" max="11755" width="17.6640625" style="1" customWidth="1"/>
    <col min="11756" max="11756" width="3.44140625" style="1" customWidth="1"/>
    <col min="11757" max="11757" width="0" style="1" hidden="1" customWidth="1"/>
    <col min="11758" max="11758" width="23.6640625" style="1" customWidth="1"/>
    <col min="11759" max="11759" width="10" style="1" customWidth="1"/>
    <col min="11760" max="11760" width="0" style="1" hidden="1" customWidth="1"/>
    <col min="11761" max="11762" width="14.6640625" style="1" customWidth="1"/>
    <col min="11763" max="11763" width="12.88671875" style="1" customWidth="1"/>
    <col min="11764" max="11764" width="3.33203125" style="1" customWidth="1"/>
    <col min="11765" max="11765" width="30.33203125" style="1" customWidth="1"/>
    <col min="11766" max="11766" width="5" style="1" customWidth="1"/>
    <col min="11767" max="11767" width="0" style="1" hidden="1" customWidth="1"/>
    <col min="11768" max="11768" width="14.33203125" style="1" customWidth="1"/>
    <col min="11769" max="11769" width="5.6640625" style="1" customWidth="1"/>
    <col min="11770" max="11770" width="0" style="1" hidden="1" customWidth="1"/>
    <col min="11771" max="11771" width="17.33203125" style="1" customWidth="1"/>
    <col min="11772" max="11772" width="12.6640625" style="1" customWidth="1"/>
    <col min="11773" max="11773" width="0" style="1" hidden="1" customWidth="1"/>
    <col min="11774" max="11774" width="5.33203125" style="1" customWidth="1"/>
    <col min="11775" max="11775" width="0" style="1" hidden="1" customWidth="1"/>
    <col min="11776" max="11776" width="17" style="1" customWidth="1"/>
    <col min="11777" max="11777" width="6.33203125" style="1" customWidth="1"/>
    <col min="11778" max="11778" width="0" style="1" hidden="1" customWidth="1"/>
    <col min="11779" max="11779" width="14.33203125" style="1" customWidth="1"/>
    <col min="11780" max="11780" width="7.5546875" style="1" customWidth="1"/>
    <col min="11781" max="11781" width="0" style="1" hidden="1" customWidth="1"/>
    <col min="11782" max="11783" width="14.33203125" style="1" customWidth="1"/>
    <col min="11784" max="11784" width="20.88671875" style="1" customWidth="1"/>
    <col min="11785" max="11785" width="14.44140625" style="1" customWidth="1"/>
    <col min="11786" max="11786" width="15" style="1" customWidth="1"/>
    <col min="11787" max="11787" width="2.6640625" style="1" customWidth="1"/>
    <col min="11788" max="11788" width="11.6640625" style="1" customWidth="1"/>
    <col min="11789" max="11789" width="11.5546875" style="1" customWidth="1"/>
    <col min="11790" max="11790" width="2.33203125" style="1" customWidth="1"/>
    <col min="11791" max="11791" width="41" style="1" customWidth="1"/>
    <col min="11792" max="11792" width="14.33203125" style="1" customWidth="1"/>
    <col min="11793" max="11794" width="11.5546875" style="1" customWidth="1"/>
    <col min="11795" max="11795" width="21.88671875" style="1" customWidth="1"/>
    <col min="11796" max="11987" width="11.44140625" style="1"/>
    <col min="11988" max="11988" width="21.88671875" style="1" customWidth="1"/>
    <col min="11989" max="11989" width="13.88671875" style="1" customWidth="1"/>
    <col min="11990" max="11990" width="38.6640625" style="1" customWidth="1"/>
    <col min="11991" max="11991" width="3" style="1" bestFit="1" customWidth="1"/>
    <col min="11992" max="11992" width="32.33203125" style="1" customWidth="1"/>
    <col min="11993" max="11993" width="46.33203125" style="1" customWidth="1"/>
    <col min="11994" max="11994" width="19" style="1" customWidth="1"/>
    <col min="11995" max="11995" width="0" style="1" hidden="1" customWidth="1"/>
    <col min="11996" max="11996" width="17.6640625" style="1" customWidth="1"/>
    <col min="11997" max="11997" width="0" style="1" hidden="1" customWidth="1"/>
    <col min="11998" max="11998" width="22.33203125" style="1" customWidth="1"/>
    <col min="11999" max="11999" width="5.33203125" style="1" customWidth="1"/>
    <col min="12000" max="12000" width="36.33203125" style="1" customWidth="1"/>
    <col min="12001" max="12001" width="5.6640625" style="1" customWidth="1"/>
    <col min="12002" max="12002" width="0" style="1" hidden="1" customWidth="1"/>
    <col min="12003" max="12003" width="20.6640625" style="1" customWidth="1"/>
    <col min="12004" max="12004" width="4.88671875" style="1" customWidth="1"/>
    <col min="12005" max="12005" width="0" style="1" hidden="1" customWidth="1"/>
    <col min="12006" max="12006" width="24.6640625" style="1" customWidth="1"/>
    <col min="12007" max="12007" width="12.33203125" style="1" customWidth="1"/>
    <col min="12008" max="12008" width="0" style="1" hidden="1" customWidth="1"/>
    <col min="12009" max="12009" width="3.44140625" style="1" customWidth="1"/>
    <col min="12010" max="12010" width="0" style="1" hidden="1" customWidth="1"/>
    <col min="12011" max="12011" width="17.6640625" style="1" customWidth="1"/>
    <col min="12012" max="12012" width="3.44140625" style="1" customWidth="1"/>
    <col min="12013" max="12013" width="0" style="1" hidden="1" customWidth="1"/>
    <col min="12014" max="12014" width="23.6640625" style="1" customWidth="1"/>
    <col min="12015" max="12015" width="10" style="1" customWidth="1"/>
    <col min="12016" max="12016" width="0" style="1" hidden="1" customWidth="1"/>
    <col min="12017" max="12018" width="14.6640625" style="1" customWidth="1"/>
    <col min="12019" max="12019" width="12.88671875" style="1" customWidth="1"/>
    <col min="12020" max="12020" width="3.33203125" style="1" customWidth="1"/>
    <col min="12021" max="12021" width="30.33203125" style="1" customWidth="1"/>
    <col min="12022" max="12022" width="5" style="1" customWidth="1"/>
    <col min="12023" max="12023" width="0" style="1" hidden="1" customWidth="1"/>
    <col min="12024" max="12024" width="14.33203125" style="1" customWidth="1"/>
    <col min="12025" max="12025" width="5.6640625" style="1" customWidth="1"/>
    <col min="12026" max="12026" width="0" style="1" hidden="1" customWidth="1"/>
    <col min="12027" max="12027" width="17.33203125" style="1" customWidth="1"/>
    <col min="12028" max="12028" width="12.6640625" style="1" customWidth="1"/>
    <col min="12029" max="12029" width="0" style="1" hidden="1" customWidth="1"/>
    <col min="12030" max="12030" width="5.33203125" style="1" customWidth="1"/>
    <col min="12031" max="12031" width="0" style="1" hidden="1" customWidth="1"/>
    <col min="12032" max="12032" width="17" style="1" customWidth="1"/>
    <col min="12033" max="12033" width="6.33203125" style="1" customWidth="1"/>
    <col min="12034" max="12034" width="0" style="1" hidden="1" customWidth="1"/>
    <col min="12035" max="12035" width="14.33203125" style="1" customWidth="1"/>
    <col min="12036" max="12036" width="7.5546875" style="1" customWidth="1"/>
    <col min="12037" max="12037" width="0" style="1" hidden="1" customWidth="1"/>
    <col min="12038" max="12039" width="14.33203125" style="1" customWidth="1"/>
    <col min="12040" max="12040" width="20.88671875" style="1" customWidth="1"/>
    <col min="12041" max="12041" width="14.44140625" style="1" customWidth="1"/>
    <col min="12042" max="12042" width="15" style="1" customWidth="1"/>
    <col min="12043" max="12043" width="2.6640625" style="1" customWidth="1"/>
    <col min="12044" max="12044" width="11.6640625" style="1" customWidth="1"/>
    <col min="12045" max="12045" width="11.5546875" style="1" customWidth="1"/>
    <col min="12046" max="12046" width="2.33203125" style="1" customWidth="1"/>
    <col min="12047" max="12047" width="41" style="1" customWidth="1"/>
    <col min="12048" max="12048" width="14.33203125" style="1" customWidth="1"/>
    <col min="12049" max="12050" width="11.5546875" style="1" customWidth="1"/>
    <col min="12051" max="12051" width="21.88671875" style="1" customWidth="1"/>
    <col min="12052" max="12243" width="11.44140625" style="1"/>
    <col min="12244" max="12244" width="21.88671875" style="1" customWidth="1"/>
    <col min="12245" max="12245" width="13.88671875" style="1" customWidth="1"/>
    <col min="12246" max="12246" width="38.6640625" style="1" customWidth="1"/>
    <col min="12247" max="12247" width="3" style="1" bestFit="1" customWidth="1"/>
    <col min="12248" max="12248" width="32.33203125" style="1" customWidth="1"/>
    <col min="12249" max="12249" width="46.33203125" style="1" customWidth="1"/>
    <col min="12250" max="12250" width="19" style="1" customWidth="1"/>
    <col min="12251" max="12251" width="0" style="1" hidden="1" customWidth="1"/>
    <col min="12252" max="12252" width="17.6640625" style="1" customWidth="1"/>
    <col min="12253" max="12253" width="0" style="1" hidden="1" customWidth="1"/>
    <col min="12254" max="12254" width="22.33203125" style="1" customWidth="1"/>
    <col min="12255" max="12255" width="5.33203125" style="1" customWidth="1"/>
    <col min="12256" max="12256" width="36.33203125" style="1" customWidth="1"/>
    <col min="12257" max="12257" width="5.6640625" style="1" customWidth="1"/>
    <col min="12258" max="12258" width="0" style="1" hidden="1" customWidth="1"/>
    <col min="12259" max="12259" width="20.6640625" style="1" customWidth="1"/>
    <col min="12260" max="12260" width="4.88671875" style="1" customWidth="1"/>
    <col min="12261" max="12261" width="0" style="1" hidden="1" customWidth="1"/>
    <col min="12262" max="12262" width="24.6640625" style="1" customWidth="1"/>
    <col min="12263" max="12263" width="12.33203125" style="1" customWidth="1"/>
    <col min="12264" max="12264" width="0" style="1" hidden="1" customWidth="1"/>
    <col min="12265" max="12265" width="3.44140625" style="1" customWidth="1"/>
    <col min="12266" max="12266" width="0" style="1" hidden="1" customWidth="1"/>
    <col min="12267" max="12267" width="17.6640625" style="1" customWidth="1"/>
    <col min="12268" max="12268" width="3.44140625" style="1" customWidth="1"/>
    <col min="12269" max="12269" width="0" style="1" hidden="1" customWidth="1"/>
    <col min="12270" max="12270" width="23.6640625" style="1" customWidth="1"/>
    <col min="12271" max="12271" width="10" style="1" customWidth="1"/>
    <col min="12272" max="12272" width="0" style="1" hidden="1" customWidth="1"/>
    <col min="12273" max="12274" width="14.6640625" style="1" customWidth="1"/>
    <col min="12275" max="12275" width="12.88671875" style="1" customWidth="1"/>
    <col min="12276" max="12276" width="3.33203125" style="1" customWidth="1"/>
    <col min="12277" max="12277" width="30.33203125" style="1" customWidth="1"/>
    <col min="12278" max="12278" width="5" style="1" customWidth="1"/>
    <col min="12279" max="12279" width="0" style="1" hidden="1" customWidth="1"/>
    <col min="12280" max="12280" width="14.33203125" style="1" customWidth="1"/>
    <col min="12281" max="12281" width="5.6640625" style="1" customWidth="1"/>
    <col min="12282" max="12282" width="0" style="1" hidden="1" customWidth="1"/>
    <col min="12283" max="12283" width="17.33203125" style="1" customWidth="1"/>
    <col min="12284" max="12284" width="12.6640625" style="1" customWidth="1"/>
    <col min="12285" max="12285" width="0" style="1" hidden="1" customWidth="1"/>
    <col min="12286" max="12286" width="5.33203125" style="1" customWidth="1"/>
    <col min="12287" max="12287" width="0" style="1" hidden="1" customWidth="1"/>
    <col min="12288" max="12288" width="17" style="1" customWidth="1"/>
    <col min="12289" max="12289" width="6.33203125" style="1" customWidth="1"/>
    <col min="12290" max="12290" width="0" style="1" hidden="1" customWidth="1"/>
    <col min="12291" max="12291" width="14.33203125" style="1" customWidth="1"/>
    <col min="12292" max="12292" width="7.5546875" style="1" customWidth="1"/>
    <col min="12293" max="12293" width="0" style="1" hidden="1" customWidth="1"/>
    <col min="12294" max="12295" width="14.33203125" style="1" customWidth="1"/>
    <col min="12296" max="12296" width="20.88671875" style="1" customWidth="1"/>
    <col min="12297" max="12297" width="14.44140625" style="1" customWidth="1"/>
    <col min="12298" max="12298" width="15" style="1" customWidth="1"/>
    <col min="12299" max="12299" width="2.6640625" style="1" customWidth="1"/>
    <col min="12300" max="12300" width="11.6640625" style="1" customWidth="1"/>
    <col min="12301" max="12301" width="11.5546875" style="1" customWidth="1"/>
    <col min="12302" max="12302" width="2.33203125" style="1" customWidth="1"/>
    <col min="12303" max="12303" width="41" style="1" customWidth="1"/>
    <col min="12304" max="12304" width="14.33203125" style="1" customWidth="1"/>
    <col min="12305" max="12306" width="11.5546875" style="1" customWidth="1"/>
    <col min="12307" max="12307" width="21.88671875" style="1" customWidth="1"/>
    <col min="12308" max="12499" width="11.44140625" style="1"/>
    <col min="12500" max="12500" width="21.88671875" style="1" customWidth="1"/>
    <col min="12501" max="12501" width="13.88671875" style="1" customWidth="1"/>
    <col min="12502" max="12502" width="38.6640625" style="1" customWidth="1"/>
    <col min="12503" max="12503" width="3" style="1" bestFit="1" customWidth="1"/>
    <col min="12504" max="12504" width="32.33203125" style="1" customWidth="1"/>
    <col min="12505" max="12505" width="46.33203125" style="1" customWidth="1"/>
    <col min="12506" max="12506" width="19" style="1" customWidth="1"/>
    <col min="12507" max="12507" width="0" style="1" hidden="1" customWidth="1"/>
    <col min="12508" max="12508" width="17.6640625" style="1" customWidth="1"/>
    <col min="12509" max="12509" width="0" style="1" hidden="1" customWidth="1"/>
    <col min="12510" max="12510" width="22.33203125" style="1" customWidth="1"/>
    <col min="12511" max="12511" width="5.33203125" style="1" customWidth="1"/>
    <col min="12512" max="12512" width="36.33203125" style="1" customWidth="1"/>
    <col min="12513" max="12513" width="5.6640625" style="1" customWidth="1"/>
    <col min="12514" max="12514" width="0" style="1" hidden="1" customWidth="1"/>
    <col min="12515" max="12515" width="20.6640625" style="1" customWidth="1"/>
    <col min="12516" max="12516" width="4.88671875" style="1" customWidth="1"/>
    <col min="12517" max="12517" width="0" style="1" hidden="1" customWidth="1"/>
    <col min="12518" max="12518" width="24.6640625" style="1" customWidth="1"/>
    <col min="12519" max="12519" width="12.33203125" style="1" customWidth="1"/>
    <col min="12520" max="12520" width="0" style="1" hidden="1" customWidth="1"/>
    <col min="12521" max="12521" width="3.44140625" style="1" customWidth="1"/>
    <col min="12522" max="12522" width="0" style="1" hidden="1" customWidth="1"/>
    <col min="12523" max="12523" width="17.6640625" style="1" customWidth="1"/>
    <col min="12524" max="12524" width="3.44140625" style="1" customWidth="1"/>
    <col min="12525" max="12525" width="0" style="1" hidden="1" customWidth="1"/>
    <col min="12526" max="12526" width="23.6640625" style="1" customWidth="1"/>
    <col min="12527" max="12527" width="10" style="1" customWidth="1"/>
    <col min="12528" max="12528" width="0" style="1" hidden="1" customWidth="1"/>
    <col min="12529" max="12530" width="14.6640625" style="1" customWidth="1"/>
    <col min="12531" max="12531" width="12.88671875" style="1" customWidth="1"/>
    <col min="12532" max="12532" width="3.33203125" style="1" customWidth="1"/>
    <col min="12533" max="12533" width="30.33203125" style="1" customWidth="1"/>
    <col min="12534" max="12534" width="5" style="1" customWidth="1"/>
    <col min="12535" max="12535" width="0" style="1" hidden="1" customWidth="1"/>
    <col min="12536" max="12536" width="14.33203125" style="1" customWidth="1"/>
    <col min="12537" max="12537" width="5.6640625" style="1" customWidth="1"/>
    <col min="12538" max="12538" width="0" style="1" hidden="1" customWidth="1"/>
    <col min="12539" max="12539" width="17.33203125" style="1" customWidth="1"/>
    <col min="12540" max="12540" width="12.6640625" style="1" customWidth="1"/>
    <col min="12541" max="12541" width="0" style="1" hidden="1" customWidth="1"/>
    <col min="12542" max="12542" width="5.33203125" style="1" customWidth="1"/>
    <col min="12543" max="12543" width="0" style="1" hidden="1" customWidth="1"/>
    <col min="12544" max="12544" width="17" style="1" customWidth="1"/>
    <col min="12545" max="12545" width="6.33203125" style="1" customWidth="1"/>
    <col min="12546" max="12546" width="0" style="1" hidden="1" customWidth="1"/>
    <col min="12547" max="12547" width="14.33203125" style="1" customWidth="1"/>
    <col min="12548" max="12548" width="7.5546875" style="1" customWidth="1"/>
    <col min="12549" max="12549" width="0" style="1" hidden="1" customWidth="1"/>
    <col min="12550" max="12551" width="14.33203125" style="1" customWidth="1"/>
    <col min="12552" max="12552" width="20.88671875" style="1" customWidth="1"/>
    <col min="12553" max="12553" width="14.44140625" style="1" customWidth="1"/>
    <col min="12554" max="12554" width="15" style="1" customWidth="1"/>
    <col min="12555" max="12555" width="2.6640625" style="1" customWidth="1"/>
    <col min="12556" max="12556" width="11.6640625" style="1" customWidth="1"/>
    <col min="12557" max="12557" width="11.5546875" style="1" customWidth="1"/>
    <col min="12558" max="12558" width="2.33203125" style="1" customWidth="1"/>
    <col min="12559" max="12559" width="41" style="1" customWidth="1"/>
    <col min="12560" max="12560" width="14.33203125" style="1" customWidth="1"/>
    <col min="12561" max="12562" width="11.5546875" style="1" customWidth="1"/>
    <col min="12563" max="12563" width="21.88671875" style="1" customWidth="1"/>
    <col min="12564" max="12755" width="11.44140625" style="1"/>
    <col min="12756" max="12756" width="21.88671875" style="1" customWidth="1"/>
    <col min="12757" max="12757" width="13.88671875" style="1" customWidth="1"/>
    <col min="12758" max="12758" width="38.6640625" style="1" customWidth="1"/>
    <col min="12759" max="12759" width="3" style="1" bestFit="1" customWidth="1"/>
    <col min="12760" max="12760" width="32.33203125" style="1" customWidth="1"/>
    <col min="12761" max="12761" width="46.33203125" style="1" customWidth="1"/>
    <col min="12762" max="12762" width="19" style="1" customWidth="1"/>
    <col min="12763" max="12763" width="0" style="1" hidden="1" customWidth="1"/>
    <col min="12764" max="12764" width="17.6640625" style="1" customWidth="1"/>
    <col min="12765" max="12765" width="0" style="1" hidden="1" customWidth="1"/>
    <col min="12766" max="12766" width="22.33203125" style="1" customWidth="1"/>
    <col min="12767" max="12767" width="5.33203125" style="1" customWidth="1"/>
    <col min="12768" max="12768" width="36.33203125" style="1" customWidth="1"/>
    <col min="12769" max="12769" width="5.6640625" style="1" customWidth="1"/>
    <col min="12770" max="12770" width="0" style="1" hidden="1" customWidth="1"/>
    <col min="12771" max="12771" width="20.6640625" style="1" customWidth="1"/>
    <col min="12772" max="12772" width="4.88671875" style="1" customWidth="1"/>
    <col min="12773" max="12773" width="0" style="1" hidden="1" customWidth="1"/>
    <col min="12774" max="12774" width="24.6640625" style="1" customWidth="1"/>
    <col min="12775" max="12775" width="12.33203125" style="1" customWidth="1"/>
    <col min="12776" max="12776" width="0" style="1" hidden="1" customWidth="1"/>
    <col min="12777" max="12777" width="3.44140625" style="1" customWidth="1"/>
    <col min="12778" max="12778" width="0" style="1" hidden="1" customWidth="1"/>
    <col min="12779" max="12779" width="17.6640625" style="1" customWidth="1"/>
    <col min="12780" max="12780" width="3.44140625" style="1" customWidth="1"/>
    <col min="12781" max="12781" width="0" style="1" hidden="1" customWidth="1"/>
    <col min="12782" max="12782" width="23.6640625" style="1" customWidth="1"/>
    <col min="12783" max="12783" width="10" style="1" customWidth="1"/>
    <col min="12784" max="12784" width="0" style="1" hidden="1" customWidth="1"/>
    <col min="12785" max="12786" width="14.6640625" style="1" customWidth="1"/>
    <col min="12787" max="12787" width="12.88671875" style="1" customWidth="1"/>
    <col min="12788" max="12788" width="3.33203125" style="1" customWidth="1"/>
    <col min="12789" max="12789" width="30.33203125" style="1" customWidth="1"/>
    <col min="12790" max="12790" width="5" style="1" customWidth="1"/>
    <col min="12791" max="12791" width="0" style="1" hidden="1" customWidth="1"/>
    <col min="12792" max="12792" width="14.33203125" style="1" customWidth="1"/>
    <col min="12793" max="12793" width="5.6640625" style="1" customWidth="1"/>
    <col min="12794" max="12794" width="0" style="1" hidden="1" customWidth="1"/>
    <col min="12795" max="12795" width="17.33203125" style="1" customWidth="1"/>
    <col min="12796" max="12796" width="12.6640625" style="1" customWidth="1"/>
    <col min="12797" max="12797" width="0" style="1" hidden="1" customWidth="1"/>
    <col min="12798" max="12798" width="5.33203125" style="1" customWidth="1"/>
    <col min="12799" max="12799" width="0" style="1" hidden="1" customWidth="1"/>
    <col min="12800" max="12800" width="17" style="1" customWidth="1"/>
    <col min="12801" max="12801" width="6.33203125" style="1" customWidth="1"/>
    <col min="12802" max="12802" width="0" style="1" hidden="1" customWidth="1"/>
    <col min="12803" max="12803" width="14.33203125" style="1" customWidth="1"/>
    <col min="12804" max="12804" width="7.5546875" style="1" customWidth="1"/>
    <col min="12805" max="12805" width="0" style="1" hidden="1" customWidth="1"/>
    <col min="12806" max="12807" width="14.33203125" style="1" customWidth="1"/>
    <col min="12808" max="12808" width="20.88671875" style="1" customWidth="1"/>
    <col min="12809" max="12809" width="14.44140625" style="1" customWidth="1"/>
    <col min="12810" max="12810" width="15" style="1" customWidth="1"/>
    <col min="12811" max="12811" width="2.6640625" style="1" customWidth="1"/>
    <col min="12812" max="12812" width="11.6640625" style="1" customWidth="1"/>
    <col min="12813" max="12813" width="11.5546875" style="1" customWidth="1"/>
    <col min="12814" max="12814" width="2.33203125" style="1" customWidth="1"/>
    <col min="12815" max="12815" width="41" style="1" customWidth="1"/>
    <col min="12816" max="12816" width="14.33203125" style="1" customWidth="1"/>
    <col min="12817" max="12818" width="11.5546875" style="1" customWidth="1"/>
    <col min="12819" max="12819" width="21.88671875" style="1" customWidth="1"/>
    <col min="12820" max="13011" width="11.44140625" style="1"/>
    <col min="13012" max="13012" width="21.88671875" style="1" customWidth="1"/>
    <col min="13013" max="13013" width="13.88671875" style="1" customWidth="1"/>
    <col min="13014" max="13014" width="38.6640625" style="1" customWidth="1"/>
    <col min="13015" max="13015" width="3" style="1" bestFit="1" customWidth="1"/>
    <col min="13016" max="13016" width="32.33203125" style="1" customWidth="1"/>
    <col min="13017" max="13017" width="46.33203125" style="1" customWidth="1"/>
    <col min="13018" max="13018" width="19" style="1" customWidth="1"/>
    <col min="13019" max="13019" width="0" style="1" hidden="1" customWidth="1"/>
    <col min="13020" max="13020" width="17.6640625" style="1" customWidth="1"/>
    <col min="13021" max="13021" width="0" style="1" hidden="1" customWidth="1"/>
    <col min="13022" max="13022" width="22.33203125" style="1" customWidth="1"/>
    <col min="13023" max="13023" width="5.33203125" style="1" customWidth="1"/>
    <col min="13024" max="13024" width="36.33203125" style="1" customWidth="1"/>
    <col min="13025" max="13025" width="5.6640625" style="1" customWidth="1"/>
    <col min="13026" max="13026" width="0" style="1" hidden="1" customWidth="1"/>
    <col min="13027" max="13027" width="20.6640625" style="1" customWidth="1"/>
    <col min="13028" max="13028" width="4.88671875" style="1" customWidth="1"/>
    <col min="13029" max="13029" width="0" style="1" hidden="1" customWidth="1"/>
    <col min="13030" max="13030" width="24.6640625" style="1" customWidth="1"/>
    <col min="13031" max="13031" width="12.33203125" style="1" customWidth="1"/>
    <col min="13032" max="13032" width="0" style="1" hidden="1" customWidth="1"/>
    <col min="13033" max="13033" width="3.44140625" style="1" customWidth="1"/>
    <col min="13034" max="13034" width="0" style="1" hidden="1" customWidth="1"/>
    <col min="13035" max="13035" width="17.6640625" style="1" customWidth="1"/>
    <col min="13036" max="13036" width="3.44140625" style="1" customWidth="1"/>
    <col min="13037" max="13037" width="0" style="1" hidden="1" customWidth="1"/>
    <col min="13038" max="13038" width="23.6640625" style="1" customWidth="1"/>
    <col min="13039" max="13039" width="10" style="1" customWidth="1"/>
    <col min="13040" max="13040" width="0" style="1" hidden="1" customWidth="1"/>
    <col min="13041" max="13042" width="14.6640625" style="1" customWidth="1"/>
    <col min="13043" max="13043" width="12.88671875" style="1" customWidth="1"/>
    <col min="13044" max="13044" width="3.33203125" style="1" customWidth="1"/>
    <col min="13045" max="13045" width="30.33203125" style="1" customWidth="1"/>
    <col min="13046" max="13046" width="5" style="1" customWidth="1"/>
    <col min="13047" max="13047" width="0" style="1" hidden="1" customWidth="1"/>
    <col min="13048" max="13048" width="14.33203125" style="1" customWidth="1"/>
    <col min="13049" max="13049" width="5.6640625" style="1" customWidth="1"/>
    <col min="13050" max="13050" width="0" style="1" hidden="1" customWidth="1"/>
    <col min="13051" max="13051" width="17.33203125" style="1" customWidth="1"/>
    <col min="13052" max="13052" width="12.6640625" style="1" customWidth="1"/>
    <col min="13053" max="13053" width="0" style="1" hidden="1" customWidth="1"/>
    <col min="13054" max="13054" width="5.33203125" style="1" customWidth="1"/>
    <col min="13055" max="13055" width="0" style="1" hidden="1" customWidth="1"/>
    <col min="13056" max="13056" width="17" style="1" customWidth="1"/>
    <col min="13057" max="13057" width="6.33203125" style="1" customWidth="1"/>
    <col min="13058" max="13058" width="0" style="1" hidden="1" customWidth="1"/>
    <col min="13059" max="13059" width="14.33203125" style="1" customWidth="1"/>
    <col min="13060" max="13060" width="7.5546875" style="1" customWidth="1"/>
    <col min="13061" max="13061" width="0" style="1" hidden="1" customWidth="1"/>
    <col min="13062" max="13063" width="14.33203125" style="1" customWidth="1"/>
    <col min="13064" max="13064" width="20.88671875" style="1" customWidth="1"/>
    <col min="13065" max="13065" width="14.44140625" style="1" customWidth="1"/>
    <col min="13066" max="13066" width="15" style="1" customWidth="1"/>
    <col min="13067" max="13067" width="2.6640625" style="1" customWidth="1"/>
    <col min="13068" max="13068" width="11.6640625" style="1" customWidth="1"/>
    <col min="13069" max="13069" width="11.5546875" style="1" customWidth="1"/>
    <col min="13070" max="13070" width="2.33203125" style="1" customWidth="1"/>
    <col min="13071" max="13071" width="41" style="1" customWidth="1"/>
    <col min="13072" max="13072" width="14.33203125" style="1" customWidth="1"/>
    <col min="13073" max="13074" width="11.5546875" style="1" customWidth="1"/>
    <col min="13075" max="13075" width="21.88671875" style="1" customWidth="1"/>
    <col min="13076" max="13267" width="11.44140625" style="1"/>
    <col min="13268" max="13268" width="21.88671875" style="1" customWidth="1"/>
    <col min="13269" max="13269" width="13.88671875" style="1" customWidth="1"/>
    <col min="13270" max="13270" width="38.6640625" style="1" customWidth="1"/>
    <col min="13271" max="13271" width="3" style="1" bestFit="1" customWidth="1"/>
    <col min="13272" max="13272" width="32.33203125" style="1" customWidth="1"/>
    <col min="13273" max="13273" width="46.33203125" style="1" customWidth="1"/>
    <col min="13274" max="13274" width="19" style="1" customWidth="1"/>
    <col min="13275" max="13275" width="0" style="1" hidden="1" customWidth="1"/>
    <col min="13276" max="13276" width="17.6640625" style="1" customWidth="1"/>
    <col min="13277" max="13277" width="0" style="1" hidden="1" customWidth="1"/>
    <col min="13278" max="13278" width="22.33203125" style="1" customWidth="1"/>
    <col min="13279" max="13279" width="5.33203125" style="1" customWidth="1"/>
    <col min="13280" max="13280" width="36.33203125" style="1" customWidth="1"/>
    <col min="13281" max="13281" width="5.6640625" style="1" customWidth="1"/>
    <col min="13282" max="13282" width="0" style="1" hidden="1" customWidth="1"/>
    <col min="13283" max="13283" width="20.6640625" style="1" customWidth="1"/>
    <col min="13284" max="13284" width="4.88671875" style="1" customWidth="1"/>
    <col min="13285" max="13285" width="0" style="1" hidden="1" customWidth="1"/>
    <col min="13286" max="13286" width="24.6640625" style="1" customWidth="1"/>
    <col min="13287" max="13287" width="12.33203125" style="1" customWidth="1"/>
    <col min="13288" max="13288" width="0" style="1" hidden="1" customWidth="1"/>
    <col min="13289" max="13289" width="3.44140625" style="1" customWidth="1"/>
    <col min="13290" max="13290" width="0" style="1" hidden="1" customWidth="1"/>
    <col min="13291" max="13291" width="17.6640625" style="1" customWidth="1"/>
    <col min="13292" max="13292" width="3.44140625" style="1" customWidth="1"/>
    <col min="13293" max="13293" width="0" style="1" hidden="1" customWidth="1"/>
    <col min="13294" max="13294" width="23.6640625" style="1" customWidth="1"/>
    <col min="13295" max="13295" width="10" style="1" customWidth="1"/>
    <col min="13296" max="13296" width="0" style="1" hidden="1" customWidth="1"/>
    <col min="13297" max="13298" width="14.6640625" style="1" customWidth="1"/>
    <col min="13299" max="13299" width="12.88671875" style="1" customWidth="1"/>
    <col min="13300" max="13300" width="3.33203125" style="1" customWidth="1"/>
    <col min="13301" max="13301" width="30.33203125" style="1" customWidth="1"/>
    <col min="13302" max="13302" width="5" style="1" customWidth="1"/>
    <col min="13303" max="13303" width="0" style="1" hidden="1" customWidth="1"/>
    <col min="13304" max="13304" width="14.33203125" style="1" customWidth="1"/>
    <col min="13305" max="13305" width="5.6640625" style="1" customWidth="1"/>
    <col min="13306" max="13306" width="0" style="1" hidden="1" customWidth="1"/>
    <col min="13307" max="13307" width="17.33203125" style="1" customWidth="1"/>
    <col min="13308" max="13308" width="12.6640625" style="1" customWidth="1"/>
    <col min="13309" max="13309" width="0" style="1" hidden="1" customWidth="1"/>
    <col min="13310" max="13310" width="5.33203125" style="1" customWidth="1"/>
    <col min="13311" max="13311" width="0" style="1" hidden="1" customWidth="1"/>
    <col min="13312" max="13312" width="17" style="1" customWidth="1"/>
    <col min="13313" max="13313" width="6.33203125" style="1" customWidth="1"/>
    <col min="13314" max="13314" width="0" style="1" hidden="1" customWidth="1"/>
    <col min="13315" max="13315" width="14.33203125" style="1" customWidth="1"/>
    <col min="13316" max="13316" width="7.5546875" style="1" customWidth="1"/>
    <col min="13317" max="13317" width="0" style="1" hidden="1" customWidth="1"/>
    <col min="13318" max="13319" width="14.33203125" style="1" customWidth="1"/>
    <col min="13320" max="13320" width="20.88671875" style="1" customWidth="1"/>
    <col min="13321" max="13321" width="14.44140625" style="1" customWidth="1"/>
    <col min="13322" max="13322" width="15" style="1" customWidth="1"/>
    <col min="13323" max="13323" width="2.6640625" style="1" customWidth="1"/>
    <col min="13324" max="13324" width="11.6640625" style="1" customWidth="1"/>
    <col min="13325" max="13325" width="11.5546875" style="1" customWidth="1"/>
    <col min="13326" max="13326" width="2.33203125" style="1" customWidth="1"/>
    <col min="13327" max="13327" width="41" style="1" customWidth="1"/>
    <col min="13328" max="13328" width="14.33203125" style="1" customWidth="1"/>
    <col min="13329" max="13330" width="11.5546875" style="1" customWidth="1"/>
    <col min="13331" max="13331" width="21.88671875" style="1" customWidth="1"/>
    <col min="13332" max="13523" width="11.44140625" style="1"/>
    <col min="13524" max="13524" width="21.88671875" style="1" customWidth="1"/>
    <col min="13525" max="13525" width="13.88671875" style="1" customWidth="1"/>
    <col min="13526" max="13526" width="38.6640625" style="1" customWidth="1"/>
    <col min="13527" max="13527" width="3" style="1" bestFit="1" customWidth="1"/>
    <col min="13528" max="13528" width="32.33203125" style="1" customWidth="1"/>
    <col min="13529" max="13529" width="46.33203125" style="1" customWidth="1"/>
    <col min="13530" max="13530" width="19" style="1" customWidth="1"/>
    <col min="13531" max="13531" width="0" style="1" hidden="1" customWidth="1"/>
    <col min="13532" max="13532" width="17.6640625" style="1" customWidth="1"/>
    <col min="13533" max="13533" width="0" style="1" hidden="1" customWidth="1"/>
    <col min="13534" max="13534" width="22.33203125" style="1" customWidth="1"/>
    <col min="13535" max="13535" width="5.33203125" style="1" customWidth="1"/>
    <col min="13536" max="13536" width="36.33203125" style="1" customWidth="1"/>
    <col min="13537" max="13537" width="5.6640625" style="1" customWidth="1"/>
    <col min="13538" max="13538" width="0" style="1" hidden="1" customWidth="1"/>
    <col min="13539" max="13539" width="20.6640625" style="1" customWidth="1"/>
    <col min="13540" max="13540" width="4.88671875" style="1" customWidth="1"/>
    <col min="13541" max="13541" width="0" style="1" hidden="1" customWidth="1"/>
    <col min="13542" max="13542" width="24.6640625" style="1" customWidth="1"/>
    <col min="13543" max="13543" width="12.33203125" style="1" customWidth="1"/>
    <col min="13544" max="13544" width="0" style="1" hidden="1" customWidth="1"/>
    <col min="13545" max="13545" width="3.44140625" style="1" customWidth="1"/>
    <col min="13546" max="13546" width="0" style="1" hidden="1" customWidth="1"/>
    <col min="13547" max="13547" width="17.6640625" style="1" customWidth="1"/>
    <col min="13548" max="13548" width="3.44140625" style="1" customWidth="1"/>
    <col min="13549" max="13549" width="0" style="1" hidden="1" customWidth="1"/>
    <col min="13550" max="13550" width="23.6640625" style="1" customWidth="1"/>
    <col min="13551" max="13551" width="10" style="1" customWidth="1"/>
    <col min="13552" max="13552" width="0" style="1" hidden="1" customWidth="1"/>
    <col min="13553" max="13554" width="14.6640625" style="1" customWidth="1"/>
    <col min="13555" max="13555" width="12.88671875" style="1" customWidth="1"/>
    <col min="13556" max="13556" width="3.33203125" style="1" customWidth="1"/>
    <col min="13557" max="13557" width="30.33203125" style="1" customWidth="1"/>
    <col min="13558" max="13558" width="5" style="1" customWidth="1"/>
    <col min="13559" max="13559" width="0" style="1" hidden="1" customWidth="1"/>
    <col min="13560" max="13560" width="14.33203125" style="1" customWidth="1"/>
    <col min="13561" max="13561" width="5.6640625" style="1" customWidth="1"/>
    <col min="13562" max="13562" width="0" style="1" hidden="1" customWidth="1"/>
    <col min="13563" max="13563" width="17.33203125" style="1" customWidth="1"/>
    <col min="13564" max="13564" width="12.6640625" style="1" customWidth="1"/>
    <col min="13565" max="13565" width="0" style="1" hidden="1" customWidth="1"/>
    <col min="13566" max="13566" width="5.33203125" style="1" customWidth="1"/>
    <col min="13567" max="13567" width="0" style="1" hidden="1" customWidth="1"/>
    <col min="13568" max="13568" width="17" style="1" customWidth="1"/>
    <col min="13569" max="13569" width="6.33203125" style="1" customWidth="1"/>
    <col min="13570" max="13570" width="0" style="1" hidden="1" customWidth="1"/>
    <col min="13571" max="13571" width="14.33203125" style="1" customWidth="1"/>
    <col min="13572" max="13572" width="7.5546875" style="1" customWidth="1"/>
    <col min="13573" max="13573" width="0" style="1" hidden="1" customWidth="1"/>
    <col min="13574" max="13575" width="14.33203125" style="1" customWidth="1"/>
    <col min="13576" max="13576" width="20.88671875" style="1" customWidth="1"/>
    <col min="13577" max="13577" width="14.44140625" style="1" customWidth="1"/>
    <col min="13578" max="13578" width="15" style="1" customWidth="1"/>
    <col min="13579" max="13579" width="2.6640625" style="1" customWidth="1"/>
    <col min="13580" max="13580" width="11.6640625" style="1" customWidth="1"/>
    <col min="13581" max="13581" width="11.5546875" style="1" customWidth="1"/>
    <col min="13582" max="13582" width="2.33203125" style="1" customWidth="1"/>
    <col min="13583" max="13583" width="41" style="1" customWidth="1"/>
    <col min="13584" max="13584" width="14.33203125" style="1" customWidth="1"/>
    <col min="13585" max="13586" width="11.5546875" style="1" customWidth="1"/>
    <col min="13587" max="13587" width="21.88671875" style="1" customWidth="1"/>
    <col min="13588" max="13779" width="11.44140625" style="1"/>
    <col min="13780" max="13780" width="21.88671875" style="1" customWidth="1"/>
    <col min="13781" max="13781" width="13.88671875" style="1" customWidth="1"/>
    <col min="13782" max="13782" width="38.6640625" style="1" customWidth="1"/>
    <col min="13783" max="13783" width="3" style="1" bestFit="1" customWidth="1"/>
    <col min="13784" max="13784" width="32.33203125" style="1" customWidth="1"/>
    <col min="13785" max="13785" width="46.33203125" style="1" customWidth="1"/>
    <col min="13786" max="13786" width="19" style="1" customWidth="1"/>
    <col min="13787" max="13787" width="0" style="1" hidden="1" customWidth="1"/>
    <col min="13788" max="13788" width="17.6640625" style="1" customWidth="1"/>
    <col min="13789" max="13789" width="0" style="1" hidden="1" customWidth="1"/>
    <col min="13790" max="13790" width="22.33203125" style="1" customWidth="1"/>
    <col min="13791" max="13791" width="5.33203125" style="1" customWidth="1"/>
    <col min="13792" max="13792" width="36.33203125" style="1" customWidth="1"/>
    <col min="13793" max="13793" width="5.6640625" style="1" customWidth="1"/>
    <col min="13794" max="13794" width="0" style="1" hidden="1" customWidth="1"/>
    <col min="13795" max="13795" width="20.6640625" style="1" customWidth="1"/>
    <col min="13796" max="13796" width="4.88671875" style="1" customWidth="1"/>
    <col min="13797" max="13797" width="0" style="1" hidden="1" customWidth="1"/>
    <col min="13798" max="13798" width="24.6640625" style="1" customWidth="1"/>
    <col min="13799" max="13799" width="12.33203125" style="1" customWidth="1"/>
    <col min="13800" max="13800" width="0" style="1" hidden="1" customWidth="1"/>
    <col min="13801" max="13801" width="3.44140625" style="1" customWidth="1"/>
    <col min="13802" max="13802" width="0" style="1" hidden="1" customWidth="1"/>
    <col min="13803" max="13803" width="17.6640625" style="1" customWidth="1"/>
    <col min="13804" max="13804" width="3.44140625" style="1" customWidth="1"/>
    <col min="13805" max="13805" width="0" style="1" hidden="1" customWidth="1"/>
    <col min="13806" max="13806" width="23.6640625" style="1" customWidth="1"/>
    <col min="13807" max="13807" width="10" style="1" customWidth="1"/>
    <col min="13808" max="13808" width="0" style="1" hidden="1" customWidth="1"/>
    <col min="13809" max="13810" width="14.6640625" style="1" customWidth="1"/>
    <col min="13811" max="13811" width="12.88671875" style="1" customWidth="1"/>
    <col min="13812" max="13812" width="3.33203125" style="1" customWidth="1"/>
    <col min="13813" max="13813" width="30.33203125" style="1" customWidth="1"/>
    <col min="13814" max="13814" width="5" style="1" customWidth="1"/>
    <col min="13815" max="13815" width="0" style="1" hidden="1" customWidth="1"/>
    <col min="13816" max="13816" width="14.33203125" style="1" customWidth="1"/>
    <col min="13817" max="13817" width="5.6640625" style="1" customWidth="1"/>
    <col min="13818" max="13818" width="0" style="1" hidden="1" customWidth="1"/>
    <col min="13819" max="13819" width="17.33203125" style="1" customWidth="1"/>
    <col min="13820" max="13820" width="12.6640625" style="1" customWidth="1"/>
    <col min="13821" max="13821" width="0" style="1" hidden="1" customWidth="1"/>
    <col min="13822" max="13822" width="5.33203125" style="1" customWidth="1"/>
    <col min="13823" max="13823" width="0" style="1" hidden="1" customWidth="1"/>
    <col min="13824" max="13824" width="17" style="1" customWidth="1"/>
    <col min="13825" max="13825" width="6.33203125" style="1" customWidth="1"/>
    <col min="13826" max="13826" width="0" style="1" hidden="1" customWidth="1"/>
    <col min="13827" max="13827" width="14.33203125" style="1" customWidth="1"/>
    <col min="13828" max="13828" width="7.5546875" style="1" customWidth="1"/>
    <col min="13829" max="13829" width="0" style="1" hidden="1" customWidth="1"/>
    <col min="13830" max="13831" width="14.33203125" style="1" customWidth="1"/>
    <col min="13832" max="13832" width="20.88671875" style="1" customWidth="1"/>
    <col min="13833" max="13833" width="14.44140625" style="1" customWidth="1"/>
    <col min="13834" max="13834" width="15" style="1" customWidth="1"/>
    <col min="13835" max="13835" width="2.6640625" style="1" customWidth="1"/>
    <col min="13836" max="13836" width="11.6640625" style="1" customWidth="1"/>
    <col min="13837" max="13837" width="11.5546875" style="1" customWidth="1"/>
    <col min="13838" max="13838" width="2.33203125" style="1" customWidth="1"/>
    <col min="13839" max="13839" width="41" style="1" customWidth="1"/>
    <col min="13840" max="13840" width="14.33203125" style="1" customWidth="1"/>
    <col min="13841" max="13842" width="11.5546875" style="1" customWidth="1"/>
    <col min="13843" max="13843" width="21.88671875" style="1" customWidth="1"/>
    <col min="13844" max="14035" width="11.44140625" style="1"/>
    <col min="14036" max="14036" width="21.88671875" style="1" customWidth="1"/>
    <col min="14037" max="14037" width="13.88671875" style="1" customWidth="1"/>
    <col min="14038" max="14038" width="38.6640625" style="1" customWidth="1"/>
    <col min="14039" max="14039" width="3" style="1" bestFit="1" customWidth="1"/>
    <col min="14040" max="14040" width="32.33203125" style="1" customWidth="1"/>
    <col min="14041" max="14041" width="46.33203125" style="1" customWidth="1"/>
    <col min="14042" max="14042" width="19" style="1" customWidth="1"/>
    <col min="14043" max="14043" width="0" style="1" hidden="1" customWidth="1"/>
    <col min="14044" max="14044" width="17.6640625" style="1" customWidth="1"/>
    <col min="14045" max="14045" width="0" style="1" hidden="1" customWidth="1"/>
    <col min="14046" max="14046" width="22.33203125" style="1" customWidth="1"/>
    <col min="14047" max="14047" width="5.33203125" style="1" customWidth="1"/>
    <col min="14048" max="14048" width="36.33203125" style="1" customWidth="1"/>
    <col min="14049" max="14049" width="5.6640625" style="1" customWidth="1"/>
    <col min="14050" max="14050" width="0" style="1" hidden="1" customWidth="1"/>
    <col min="14051" max="14051" width="20.6640625" style="1" customWidth="1"/>
    <col min="14052" max="14052" width="4.88671875" style="1" customWidth="1"/>
    <col min="14053" max="14053" width="0" style="1" hidden="1" customWidth="1"/>
    <col min="14054" max="14054" width="24.6640625" style="1" customWidth="1"/>
    <col min="14055" max="14055" width="12.33203125" style="1" customWidth="1"/>
    <col min="14056" max="14056" width="0" style="1" hidden="1" customWidth="1"/>
    <col min="14057" max="14057" width="3.44140625" style="1" customWidth="1"/>
    <col min="14058" max="14058" width="0" style="1" hidden="1" customWidth="1"/>
    <col min="14059" max="14059" width="17.6640625" style="1" customWidth="1"/>
    <col min="14060" max="14060" width="3.44140625" style="1" customWidth="1"/>
    <col min="14061" max="14061" width="0" style="1" hidden="1" customWidth="1"/>
    <col min="14062" max="14062" width="23.6640625" style="1" customWidth="1"/>
    <col min="14063" max="14063" width="10" style="1" customWidth="1"/>
    <col min="14064" max="14064" width="0" style="1" hidden="1" customWidth="1"/>
    <col min="14065" max="14066" width="14.6640625" style="1" customWidth="1"/>
    <col min="14067" max="14067" width="12.88671875" style="1" customWidth="1"/>
    <col min="14068" max="14068" width="3.33203125" style="1" customWidth="1"/>
    <col min="14069" max="14069" width="30.33203125" style="1" customWidth="1"/>
    <col min="14070" max="14070" width="5" style="1" customWidth="1"/>
    <col min="14071" max="14071" width="0" style="1" hidden="1" customWidth="1"/>
    <col min="14072" max="14072" width="14.33203125" style="1" customWidth="1"/>
    <col min="14073" max="14073" width="5.6640625" style="1" customWidth="1"/>
    <col min="14074" max="14074" width="0" style="1" hidden="1" customWidth="1"/>
    <col min="14075" max="14075" width="17.33203125" style="1" customWidth="1"/>
    <col min="14076" max="14076" width="12.6640625" style="1" customWidth="1"/>
    <col min="14077" max="14077" width="0" style="1" hidden="1" customWidth="1"/>
    <col min="14078" max="14078" width="5.33203125" style="1" customWidth="1"/>
    <col min="14079" max="14079" width="0" style="1" hidden="1" customWidth="1"/>
    <col min="14080" max="14080" width="17" style="1" customWidth="1"/>
    <col min="14081" max="14081" width="6.33203125" style="1" customWidth="1"/>
    <col min="14082" max="14082" width="0" style="1" hidden="1" customWidth="1"/>
    <col min="14083" max="14083" width="14.33203125" style="1" customWidth="1"/>
    <col min="14084" max="14084" width="7.5546875" style="1" customWidth="1"/>
    <col min="14085" max="14085" width="0" style="1" hidden="1" customWidth="1"/>
    <col min="14086" max="14087" width="14.33203125" style="1" customWidth="1"/>
    <col min="14088" max="14088" width="20.88671875" style="1" customWidth="1"/>
    <col min="14089" max="14089" width="14.44140625" style="1" customWidth="1"/>
    <col min="14090" max="14090" width="15" style="1" customWidth="1"/>
    <col min="14091" max="14091" width="2.6640625" style="1" customWidth="1"/>
    <col min="14092" max="14092" width="11.6640625" style="1" customWidth="1"/>
    <col min="14093" max="14093" width="11.5546875" style="1" customWidth="1"/>
    <col min="14094" max="14094" width="2.33203125" style="1" customWidth="1"/>
    <col min="14095" max="14095" width="41" style="1" customWidth="1"/>
    <col min="14096" max="14096" width="14.33203125" style="1" customWidth="1"/>
    <col min="14097" max="14098" width="11.5546875" style="1" customWidth="1"/>
    <col min="14099" max="14099" width="21.88671875" style="1" customWidth="1"/>
    <col min="14100" max="14291" width="11.44140625" style="1"/>
    <col min="14292" max="14292" width="21.88671875" style="1" customWidth="1"/>
    <col min="14293" max="14293" width="13.88671875" style="1" customWidth="1"/>
    <col min="14294" max="14294" width="38.6640625" style="1" customWidth="1"/>
    <col min="14295" max="14295" width="3" style="1" bestFit="1" customWidth="1"/>
    <col min="14296" max="14296" width="32.33203125" style="1" customWidth="1"/>
    <col min="14297" max="14297" width="46.33203125" style="1" customWidth="1"/>
    <col min="14298" max="14298" width="19" style="1" customWidth="1"/>
    <col min="14299" max="14299" width="0" style="1" hidden="1" customWidth="1"/>
    <col min="14300" max="14300" width="17.6640625" style="1" customWidth="1"/>
    <col min="14301" max="14301" width="0" style="1" hidden="1" customWidth="1"/>
    <col min="14302" max="14302" width="22.33203125" style="1" customWidth="1"/>
    <col min="14303" max="14303" width="5.33203125" style="1" customWidth="1"/>
    <col min="14304" max="14304" width="36.33203125" style="1" customWidth="1"/>
    <col min="14305" max="14305" width="5.6640625" style="1" customWidth="1"/>
    <col min="14306" max="14306" width="0" style="1" hidden="1" customWidth="1"/>
    <col min="14307" max="14307" width="20.6640625" style="1" customWidth="1"/>
    <col min="14308" max="14308" width="4.88671875" style="1" customWidth="1"/>
    <col min="14309" max="14309" width="0" style="1" hidden="1" customWidth="1"/>
    <col min="14310" max="14310" width="24.6640625" style="1" customWidth="1"/>
    <col min="14311" max="14311" width="12.33203125" style="1" customWidth="1"/>
    <col min="14312" max="14312" width="0" style="1" hidden="1" customWidth="1"/>
    <col min="14313" max="14313" width="3.44140625" style="1" customWidth="1"/>
    <col min="14314" max="14314" width="0" style="1" hidden="1" customWidth="1"/>
    <col min="14315" max="14315" width="17.6640625" style="1" customWidth="1"/>
    <col min="14316" max="14316" width="3.44140625" style="1" customWidth="1"/>
    <col min="14317" max="14317" width="0" style="1" hidden="1" customWidth="1"/>
    <col min="14318" max="14318" width="23.6640625" style="1" customWidth="1"/>
    <col min="14319" max="14319" width="10" style="1" customWidth="1"/>
    <col min="14320" max="14320" width="0" style="1" hidden="1" customWidth="1"/>
    <col min="14321" max="14322" width="14.6640625" style="1" customWidth="1"/>
    <col min="14323" max="14323" width="12.88671875" style="1" customWidth="1"/>
    <col min="14324" max="14324" width="3.33203125" style="1" customWidth="1"/>
    <col min="14325" max="14325" width="30.33203125" style="1" customWidth="1"/>
    <col min="14326" max="14326" width="5" style="1" customWidth="1"/>
    <col min="14327" max="14327" width="0" style="1" hidden="1" customWidth="1"/>
    <col min="14328" max="14328" width="14.33203125" style="1" customWidth="1"/>
    <col min="14329" max="14329" width="5.6640625" style="1" customWidth="1"/>
    <col min="14330" max="14330" width="0" style="1" hidden="1" customWidth="1"/>
    <col min="14331" max="14331" width="17.33203125" style="1" customWidth="1"/>
    <col min="14332" max="14332" width="12.6640625" style="1" customWidth="1"/>
    <col min="14333" max="14333" width="0" style="1" hidden="1" customWidth="1"/>
    <col min="14334" max="14334" width="5.33203125" style="1" customWidth="1"/>
    <col min="14335" max="14335" width="0" style="1" hidden="1" customWidth="1"/>
    <col min="14336" max="14336" width="17" style="1" customWidth="1"/>
    <col min="14337" max="14337" width="6.33203125" style="1" customWidth="1"/>
    <col min="14338" max="14338" width="0" style="1" hidden="1" customWidth="1"/>
    <col min="14339" max="14339" width="14.33203125" style="1" customWidth="1"/>
    <col min="14340" max="14340" width="7.5546875" style="1" customWidth="1"/>
    <col min="14341" max="14341" width="0" style="1" hidden="1" customWidth="1"/>
    <col min="14342" max="14343" width="14.33203125" style="1" customWidth="1"/>
    <col min="14344" max="14344" width="20.88671875" style="1" customWidth="1"/>
    <col min="14345" max="14345" width="14.44140625" style="1" customWidth="1"/>
    <col min="14346" max="14346" width="15" style="1" customWidth="1"/>
    <col min="14347" max="14347" width="2.6640625" style="1" customWidth="1"/>
    <col min="14348" max="14348" width="11.6640625" style="1" customWidth="1"/>
    <col min="14349" max="14349" width="11.5546875" style="1" customWidth="1"/>
    <col min="14350" max="14350" width="2.33203125" style="1" customWidth="1"/>
    <col min="14351" max="14351" width="41" style="1" customWidth="1"/>
    <col min="14352" max="14352" width="14.33203125" style="1" customWidth="1"/>
    <col min="14353" max="14354" width="11.5546875" style="1" customWidth="1"/>
    <col min="14355" max="14355" width="21.88671875" style="1" customWidth="1"/>
    <col min="14356" max="14547" width="11.44140625" style="1"/>
    <col min="14548" max="14548" width="21.88671875" style="1" customWidth="1"/>
    <col min="14549" max="14549" width="13.88671875" style="1" customWidth="1"/>
    <col min="14550" max="14550" width="38.6640625" style="1" customWidth="1"/>
    <col min="14551" max="14551" width="3" style="1" bestFit="1" customWidth="1"/>
    <col min="14552" max="14552" width="32.33203125" style="1" customWidth="1"/>
    <col min="14553" max="14553" width="46.33203125" style="1" customWidth="1"/>
    <col min="14554" max="14554" width="19" style="1" customWidth="1"/>
    <col min="14555" max="14555" width="0" style="1" hidden="1" customWidth="1"/>
    <col min="14556" max="14556" width="17.6640625" style="1" customWidth="1"/>
    <col min="14557" max="14557" width="0" style="1" hidden="1" customWidth="1"/>
    <col min="14558" max="14558" width="22.33203125" style="1" customWidth="1"/>
    <col min="14559" max="14559" width="5.33203125" style="1" customWidth="1"/>
    <col min="14560" max="14560" width="36.33203125" style="1" customWidth="1"/>
    <col min="14561" max="14561" width="5.6640625" style="1" customWidth="1"/>
    <col min="14562" max="14562" width="0" style="1" hidden="1" customWidth="1"/>
    <col min="14563" max="14563" width="20.6640625" style="1" customWidth="1"/>
    <col min="14564" max="14564" width="4.88671875" style="1" customWidth="1"/>
    <col min="14565" max="14565" width="0" style="1" hidden="1" customWidth="1"/>
    <col min="14566" max="14566" width="24.6640625" style="1" customWidth="1"/>
    <col min="14567" max="14567" width="12.33203125" style="1" customWidth="1"/>
    <col min="14568" max="14568" width="0" style="1" hidden="1" customWidth="1"/>
    <col min="14569" max="14569" width="3.44140625" style="1" customWidth="1"/>
    <col min="14570" max="14570" width="0" style="1" hidden="1" customWidth="1"/>
    <col min="14571" max="14571" width="17.6640625" style="1" customWidth="1"/>
    <col min="14572" max="14572" width="3.44140625" style="1" customWidth="1"/>
    <col min="14573" max="14573" width="0" style="1" hidden="1" customWidth="1"/>
    <col min="14574" max="14574" width="23.6640625" style="1" customWidth="1"/>
    <col min="14575" max="14575" width="10" style="1" customWidth="1"/>
    <col min="14576" max="14576" width="0" style="1" hidden="1" customWidth="1"/>
    <col min="14577" max="14578" width="14.6640625" style="1" customWidth="1"/>
    <col min="14579" max="14579" width="12.88671875" style="1" customWidth="1"/>
    <col min="14580" max="14580" width="3.33203125" style="1" customWidth="1"/>
    <col min="14581" max="14581" width="30.33203125" style="1" customWidth="1"/>
    <col min="14582" max="14582" width="5" style="1" customWidth="1"/>
    <col min="14583" max="14583" width="0" style="1" hidden="1" customWidth="1"/>
    <col min="14584" max="14584" width="14.33203125" style="1" customWidth="1"/>
    <col min="14585" max="14585" width="5.6640625" style="1" customWidth="1"/>
    <col min="14586" max="14586" width="0" style="1" hidden="1" customWidth="1"/>
    <col min="14587" max="14587" width="17.33203125" style="1" customWidth="1"/>
    <col min="14588" max="14588" width="12.6640625" style="1" customWidth="1"/>
    <col min="14589" max="14589" width="0" style="1" hidden="1" customWidth="1"/>
    <col min="14590" max="14590" width="5.33203125" style="1" customWidth="1"/>
    <col min="14591" max="14591" width="0" style="1" hidden="1" customWidth="1"/>
    <col min="14592" max="14592" width="17" style="1" customWidth="1"/>
    <col min="14593" max="14593" width="6.33203125" style="1" customWidth="1"/>
    <col min="14594" max="14594" width="0" style="1" hidden="1" customWidth="1"/>
    <col min="14595" max="14595" width="14.33203125" style="1" customWidth="1"/>
    <col min="14596" max="14596" width="7.5546875" style="1" customWidth="1"/>
    <col min="14597" max="14597" width="0" style="1" hidden="1" customWidth="1"/>
    <col min="14598" max="14599" width="14.33203125" style="1" customWidth="1"/>
    <col min="14600" max="14600" width="20.88671875" style="1" customWidth="1"/>
    <col min="14601" max="14601" width="14.44140625" style="1" customWidth="1"/>
    <col min="14602" max="14602" width="15" style="1" customWidth="1"/>
    <col min="14603" max="14603" width="2.6640625" style="1" customWidth="1"/>
    <col min="14604" max="14604" width="11.6640625" style="1" customWidth="1"/>
    <col min="14605" max="14605" width="11.5546875" style="1" customWidth="1"/>
    <col min="14606" max="14606" width="2.33203125" style="1" customWidth="1"/>
    <col min="14607" max="14607" width="41" style="1" customWidth="1"/>
    <col min="14608" max="14608" width="14.33203125" style="1" customWidth="1"/>
    <col min="14609" max="14610" width="11.5546875" style="1" customWidth="1"/>
    <col min="14611" max="14611" width="21.88671875" style="1" customWidth="1"/>
    <col min="14612" max="14803" width="11.44140625" style="1"/>
    <col min="14804" max="14804" width="21.88671875" style="1" customWidth="1"/>
    <col min="14805" max="14805" width="13.88671875" style="1" customWidth="1"/>
    <col min="14806" max="14806" width="38.6640625" style="1" customWidth="1"/>
    <col min="14807" max="14807" width="3" style="1" bestFit="1" customWidth="1"/>
    <col min="14808" max="14808" width="32.33203125" style="1" customWidth="1"/>
    <col min="14809" max="14809" width="46.33203125" style="1" customWidth="1"/>
    <col min="14810" max="14810" width="19" style="1" customWidth="1"/>
    <col min="14811" max="14811" width="0" style="1" hidden="1" customWidth="1"/>
    <col min="14812" max="14812" width="17.6640625" style="1" customWidth="1"/>
    <col min="14813" max="14813" width="0" style="1" hidden="1" customWidth="1"/>
    <col min="14814" max="14814" width="22.33203125" style="1" customWidth="1"/>
    <col min="14815" max="14815" width="5.33203125" style="1" customWidth="1"/>
    <col min="14816" max="14816" width="36.33203125" style="1" customWidth="1"/>
    <col min="14817" max="14817" width="5.6640625" style="1" customWidth="1"/>
    <col min="14818" max="14818" width="0" style="1" hidden="1" customWidth="1"/>
    <col min="14819" max="14819" width="20.6640625" style="1" customWidth="1"/>
    <col min="14820" max="14820" width="4.88671875" style="1" customWidth="1"/>
    <col min="14821" max="14821" width="0" style="1" hidden="1" customWidth="1"/>
    <col min="14822" max="14822" width="24.6640625" style="1" customWidth="1"/>
    <col min="14823" max="14823" width="12.33203125" style="1" customWidth="1"/>
    <col min="14824" max="14824" width="0" style="1" hidden="1" customWidth="1"/>
    <col min="14825" max="14825" width="3.44140625" style="1" customWidth="1"/>
    <col min="14826" max="14826" width="0" style="1" hidden="1" customWidth="1"/>
    <col min="14827" max="14827" width="17.6640625" style="1" customWidth="1"/>
    <col min="14828" max="14828" width="3.44140625" style="1" customWidth="1"/>
    <col min="14829" max="14829" width="0" style="1" hidden="1" customWidth="1"/>
    <col min="14830" max="14830" width="23.6640625" style="1" customWidth="1"/>
    <col min="14831" max="14831" width="10" style="1" customWidth="1"/>
    <col min="14832" max="14832" width="0" style="1" hidden="1" customWidth="1"/>
    <col min="14833" max="14834" width="14.6640625" style="1" customWidth="1"/>
    <col min="14835" max="14835" width="12.88671875" style="1" customWidth="1"/>
    <col min="14836" max="14836" width="3.33203125" style="1" customWidth="1"/>
    <col min="14837" max="14837" width="30.33203125" style="1" customWidth="1"/>
    <col min="14838" max="14838" width="5" style="1" customWidth="1"/>
    <col min="14839" max="14839" width="0" style="1" hidden="1" customWidth="1"/>
    <col min="14840" max="14840" width="14.33203125" style="1" customWidth="1"/>
    <col min="14841" max="14841" width="5.6640625" style="1" customWidth="1"/>
    <col min="14842" max="14842" width="0" style="1" hidden="1" customWidth="1"/>
    <col min="14843" max="14843" width="17.33203125" style="1" customWidth="1"/>
    <col min="14844" max="14844" width="12.6640625" style="1" customWidth="1"/>
    <col min="14845" max="14845" width="0" style="1" hidden="1" customWidth="1"/>
    <col min="14846" max="14846" width="5.33203125" style="1" customWidth="1"/>
    <col min="14847" max="14847" width="0" style="1" hidden="1" customWidth="1"/>
    <col min="14848" max="14848" width="17" style="1" customWidth="1"/>
    <col min="14849" max="14849" width="6.33203125" style="1" customWidth="1"/>
    <col min="14850" max="14850" width="0" style="1" hidden="1" customWidth="1"/>
    <col min="14851" max="14851" width="14.33203125" style="1" customWidth="1"/>
    <col min="14852" max="14852" width="7.5546875" style="1" customWidth="1"/>
    <col min="14853" max="14853" width="0" style="1" hidden="1" customWidth="1"/>
    <col min="14854" max="14855" width="14.33203125" style="1" customWidth="1"/>
    <col min="14856" max="14856" width="20.88671875" style="1" customWidth="1"/>
    <col min="14857" max="14857" width="14.44140625" style="1" customWidth="1"/>
    <col min="14858" max="14858" width="15" style="1" customWidth="1"/>
    <col min="14859" max="14859" width="2.6640625" style="1" customWidth="1"/>
    <col min="14860" max="14860" width="11.6640625" style="1" customWidth="1"/>
    <col min="14861" max="14861" width="11.5546875" style="1" customWidth="1"/>
    <col min="14862" max="14862" width="2.33203125" style="1" customWidth="1"/>
    <col min="14863" max="14863" width="41" style="1" customWidth="1"/>
    <col min="14864" max="14864" width="14.33203125" style="1" customWidth="1"/>
    <col min="14865" max="14866" width="11.5546875" style="1" customWidth="1"/>
    <col min="14867" max="14867" width="21.88671875" style="1" customWidth="1"/>
    <col min="14868" max="15059" width="11.44140625" style="1"/>
    <col min="15060" max="15060" width="21.88671875" style="1" customWidth="1"/>
    <col min="15061" max="15061" width="13.88671875" style="1" customWidth="1"/>
    <col min="15062" max="15062" width="38.6640625" style="1" customWidth="1"/>
    <col min="15063" max="15063" width="3" style="1" bestFit="1" customWidth="1"/>
    <col min="15064" max="15064" width="32.33203125" style="1" customWidth="1"/>
    <col min="15065" max="15065" width="46.33203125" style="1" customWidth="1"/>
    <col min="15066" max="15066" width="19" style="1" customWidth="1"/>
    <col min="15067" max="15067" width="0" style="1" hidden="1" customWidth="1"/>
    <col min="15068" max="15068" width="17.6640625" style="1" customWidth="1"/>
    <col min="15069" max="15069" width="0" style="1" hidden="1" customWidth="1"/>
    <col min="15070" max="15070" width="22.33203125" style="1" customWidth="1"/>
    <col min="15071" max="15071" width="5.33203125" style="1" customWidth="1"/>
    <col min="15072" max="15072" width="36.33203125" style="1" customWidth="1"/>
    <col min="15073" max="15073" width="5.6640625" style="1" customWidth="1"/>
    <col min="15074" max="15074" width="0" style="1" hidden="1" customWidth="1"/>
    <col min="15075" max="15075" width="20.6640625" style="1" customWidth="1"/>
    <col min="15076" max="15076" width="4.88671875" style="1" customWidth="1"/>
    <col min="15077" max="15077" width="0" style="1" hidden="1" customWidth="1"/>
    <col min="15078" max="15078" width="24.6640625" style="1" customWidth="1"/>
    <col min="15079" max="15079" width="12.33203125" style="1" customWidth="1"/>
    <col min="15080" max="15080" width="0" style="1" hidden="1" customWidth="1"/>
    <col min="15081" max="15081" width="3.44140625" style="1" customWidth="1"/>
    <col min="15082" max="15082" width="0" style="1" hidden="1" customWidth="1"/>
    <col min="15083" max="15083" width="17.6640625" style="1" customWidth="1"/>
    <col min="15084" max="15084" width="3.44140625" style="1" customWidth="1"/>
    <col min="15085" max="15085" width="0" style="1" hidden="1" customWidth="1"/>
    <col min="15086" max="15086" width="23.6640625" style="1" customWidth="1"/>
    <col min="15087" max="15087" width="10" style="1" customWidth="1"/>
    <col min="15088" max="15088" width="0" style="1" hidden="1" customWidth="1"/>
    <col min="15089" max="15090" width="14.6640625" style="1" customWidth="1"/>
    <col min="15091" max="15091" width="12.88671875" style="1" customWidth="1"/>
    <col min="15092" max="15092" width="3.33203125" style="1" customWidth="1"/>
    <col min="15093" max="15093" width="30.33203125" style="1" customWidth="1"/>
    <col min="15094" max="15094" width="5" style="1" customWidth="1"/>
    <col min="15095" max="15095" width="0" style="1" hidden="1" customWidth="1"/>
    <col min="15096" max="15096" width="14.33203125" style="1" customWidth="1"/>
    <col min="15097" max="15097" width="5.6640625" style="1" customWidth="1"/>
    <col min="15098" max="15098" width="0" style="1" hidden="1" customWidth="1"/>
    <col min="15099" max="15099" width="17.33203125" style="1" customWidth="1"/>
    <col min="15100" max="15100" width="12.6640625" style="1" customWidth="1"/>
    <col min="15101" max="15101" width="0" style="1" hidden="1" customWidth="1"/>
    <col min="15102" max="15102" width="5.33203125" style="1" customWidth="1"/>
    <col min="15103" max="15103" width="0" style="1" hidden="1" customWidth="1"/>
    <col min="15104" max="15104" width="17" style="1" customWidth="1"/>
    <col min="15105" max="15105" width="6.33203125" style="1" customWidth="1"/>
    <col min="15106" max="15106" width="0" style="1" hidden="1" customWidth="1"/>
    <col min="15107" max="15107" width="14.33203125" style="1" customWidth="1"/>
    <col min="15108" max="15108" width="7.5546875" style="1" customWidth="1"/>
    <col min="15109" max="15109" width="0" style="1" hidden="1" customWidth="1"/>
    <col min="15110" max="15111" width="14.33203125" style="1" customWidth="1"/>
    <col min="15112" max="15112" width="20.88671875" style="1" customWidth="1"/>
    <col min="15113" max="15113" width="14.44140625" style="1" customWidth="1"/>
    <col min="15114" max="15114" width="15" style="1" customWidth="1"/>
    <col min="15115" max="15115" width="2.6640625" style="1" customWidth="1"/>
    <col min="15116" max="15116" width="11.6640625" style="1" customWidth="1"/>
    <col min="15117" max="15117" width="11.5546875" style="1" customWidth="1"/>
    <col min="15118" max="15118" width="2.33203125" style="1" customWidth="1"/>
    <col min="15119" max="15119" width="41" style="1" customWidth="1"/>
    <col min="15120" max="15120" width="14.33203125" style="1" customWidth="1"/>
    <col min="15121" max="15122" width="11.5546875" style="1" customWidth="1"/>
    <col min="15123" max="15123" width="21.88671875" style="1" customWidth="1"/>
    <col min="15124" max="15315" width="11.44140625" style="1"/>
    <col min="15316" max="15316" width="21.88671875" style="1" customWidth="1"/>
    <col min="15317" max="15317" width="13.88671875" style="1" customWidth="1"/>
    <col min="15318" max="15318" width="38.6640625" style="1" customWidth="1"/>
    <col min="15319" max="15319" width="3" style="1" bestFit="1" customWidth="1"/>
    <col min="15320" max="15320" width="32.33203125" style="1" customWidth="1"/>
    <col min="15321" max="15321" width="46.33203125" style="1" customWidth="1"/>
    <col min="15322" max="15322" width="19" style="1" customWidth="1"/>
    <col min="15323" max="15323" width="0" style="1" hidden="1" customWidth="1"/>
    <col min="15324" max="15324" width="17.6640625" style="1" customWidth="1"/>
    <col min="15325" max="15325" width="0" style="1" hidden="1" customWidth="1"/>
    <col min="15326" max="15326" width="22.33203125" style="1" customWidth="1"/>
    <col min="15327" max="15327" width="5.33203125" style="1" customWidth="1"/>
    <col min="15328" max="15328" width="36.33203125" style="1" customWidth="1"/>
    <col min="15329" max="15329" width="5.6640625" style="1" customWidth="1"/>
    <col min="15330" max="15330" width="0" style="1" hidden="1" customWidth="1"/>
    <col min="15331" max="15331" width="20.6640625" style="1" customWidth="1"/>
    <col min="15332" max="15332" width="4.88671875" style="1" customWidth="1"/>
    <col min="15333" max="15333" width="0" style="1" hidden="1" customWidth="1"/>
    <col min="15334" max="15334" width="24.6640625" style="1" customWidth="1"/>
    <col min="15335" max="15335" width="12.33203125" style="1" customWidth="1"/>
    <col min="15336" max="15336" width="0" style="1" hidden="1" customWidth="1"/>
    <col min="15337" max="15337" width="3.44140625" style="1" customWidth="1"/>
    <col min="15338" max="15338" width="0" style="1" hidden="1" customWidth="1"/>
    <col min="15339" max="15339" width="17.6640625" style="1" customWidth="1"/>
    <col min="15340" max="15340" width="3.44140625" style="1" customWidth="1"/>
    <col min="15341" max="15341" width="0" style="1" hidden="1" customWidth="1"/>
    <col min="15342" max="15342" width="23.6640625" style="1" customWidth="1"/>
    <col min="15343" max="15343" width="10" style="1" customWidth="1"/>
    <col min="15344" max="15344" width="0" style="1" hidden="1" customWidth="1"/>
    <col min="15345" max="15346" width="14.6640625" style="1" customWidth="1"/>
    <col min="15347" max="15347" width="12.88671875" style="1" customWidth="1"/>
    <col min="15348" max="15348" width="3.33203125" style="1" customWidth="1"/>
    <col min="15349" max="15349" width="30.33203125" style="1" customWidth="1"/>
    <col min="15350" max="15350" width="5" style="1" customWidth="1"/>
    <col min="15351" max="15351" width="0" style="1" hidden="1" customWidth="1"/>
    <col min="15352" max="15352" width="14.33203125" style="1" customWidth="1"/>
    <col min="15353" max="15353" width="5.6640625" style="1" customWidth="1"/>
    <col min="15354" max="15354" width="0" style="1" hidden="1" customWidth="1"/>
    <col min="15355" max="15355" width="17.33203125" style="1" customWidth="1"/>
    <col min="15356" max="15356" width="12.6640625" style="1" customWidth="1"/>
    <col min="15357" max="15357" width="0" style="1" hidden="1" customWidth="1"/>
    <col min="15358" max="15358" width="5.33203125" style="1" customWidth="1"/>
    <col min="15359" max="15359" width="0" style="1" hidden="1" customWidth="1"/>
    <col min="15360" max="15360" width="17" style="1" customWidth="1"/>
    <col min="15361" max="15361" width="6.33203125" style="1" customWidth="1"/>
    <col min="15362" max="15362" width="0" style="1" hidden="1" customWidth="1"/>
    <col min="15363" max="15363" width="14.33203125" style="1" customWidth="1"/>
    <col min="15364" max="15364" width="7.5546875" style="1" customWidth="1"/>
    <col min="15365" max="15365" width="0" style="1" hidden="1" customWidth="1"/>
    <col min="15366" max="15367" width="14.33203125" style="1" customWidth="1"/>
    <col min="15368" max="15368" width="20.88671875" style="1" customWidth="1"/>
    <col min="15369" max="15369" width="14.44140625" style="1" customWidth="1"/>
    <col min="15370" max="15370" width="15" style="1" customWidth="1"/>
    <col min="15371" max="15371" width="2.6640625" style="1" customWidth="1"/>
    <col min="15372" max="15372" width="11.6640625" style="1" customWidth="1"/>
    <col min="15373" max="15373" width="11.5546875" style="1" customWidth="1"/>
    <col min="15374" max="15374" width="2.33203125" style="1" customWidth="1"/>
    <col min="15375" max="15375" width="41" style="1" customWidth="1"/>
    <col min="15376" max="15376" width="14.33203125" style="1" customWidth="1"/>
    <col min="15377" max="15378" width="11.5546875" style="1" customWidth="1"/>
    <col min="15379" max="15379" width="21.88671875" style="1" customWidth="1"/>
    <col min="15380" max="15571" width="11.44140625" style="1"/>
    <col min="15572" max="15572" width="21.88671875" style="1" customWidth="1"/>
    <col min="15573" max="15573" width="13.88671875" style="1" customWidth="1"/>
    <col min="15574" max="15574" width="38.6640625" style="1" customWidth="1"/>
    <col min="15575" max="15575" width="3" style="1" bestFit="1" customWidth="1"/>
    <col min="15576" max="15576" width="32.33203125" style="1" customWidth="1"/>
    <col min="15577" max="15577" width="46.33203125" style="1" customWidth="1"/>
    <col min="15578" max="15578" width="19" style="1" customWidth="1"/>
    <col min="15579" max="15579" width="0" style="1" hidden="1" customWidth="1"/>
    <col min="15580" max="15580" width="17.6640625" style="1" customWidth="1"/>
    <col min="15581" max="15581" width="0" style="1" hidden="1" customWidth="1"/>
    <col min="15582" max="15582" width="22.33203125" style="1" customWidth="1"/>
    <col min="15583" max="15583" width="5.33203125" style="1" customWidth="1"/>
    <col min="15584" max="15584" width="36.33203125" style="1" customWidth="1"/>
    <col min="15585" max="15585" width="5.6640625" style="1" customWidth="1"/>
    <col min="15586" max="15586" width="0" style="1" hidden="1" customWidth="1"/>
    <col min="15587" max="15587" width="20.6640625" style="1" customWidth="1"/>
    <col min="15588" max="15588" width="4.88671875" style="1" customWidth="1"/>
    <col min="15589" max="15589" width="0" style="1" hidden="1" customWidth="1"/>
    <col min="15590" max="15590" width="24.6640625" style="1" customWidth="1"/>
    <col min="15591" max="15591" width="12.33203125" style="1" customWidth="1"/>
    <col min="15592" max="15592" width="0" style="1" hidden="1" customWidth="1"/>
    <col min="15593" max="15593" width="3.44140625" style="1" customWidth="1"/>
    <col min="15594" max="15594" width="0" style="1" hidden="1" customWidth="1"/>
    <col min="15595" max="15595" width="17.6640625" style="1" customWidth="1"/>
    <col min="15596" max="15596" width="3.44140625" style="1" customWidth="1"/>
    <col min="15597" max="15597" width="0" style="1" hidden="1" customWidth="1"/>
    <col min="15598" max="15598" width="23.6640625" style="1" customWidth="1"/>
    <col min="15599" max="15599" width="10" style="1" customWidth="1"/>
    <col min="15600" max="15600" width="0" style="1" hidden="1" customWidth="1"/>
    <col min="15601" max="15602" width="14.6640625" style="1" customWidth="1"/>
    <col min="15603" max="15603" width="12.88671875" style="1" customWidth="1"/>
    <col min="15604" max="15604" width="3.33203125" style="1" customWidth="1"/>
    <col min="15605" max="15605" width="30.33203125" style="1" customWidth="1"/>
    <col min="15606" max="15606" width="5" style="1" customWidth="1"/>
    <col min="15607" max="15607" width="0" style="1" hidden="1" customWidth="1"/>
    <col min="15608" max="15608" width="14.33203125" style="1" customWidth="1"/>
    <col min="15609" max="15609" width="5.6640625" style="1" customWidth="1"/>
    <col min="15610" max="15610" width="0" style="1" hidden="1" customWidth="1"/>
    <col min="15611" max="15611" width="17.33203125" style="1" customWidth="1"/>
    <col min="15612" max="15612" width="12.6640625" style="1" customWidth="1"/>
    <col min="15613" max="15613" width="0" style="1" hidden="1" customWidth="1"/>
    <col min="15614" max="15614" width="5.33203125" style="1" customWidth="1"/>
    <col min="15615" max="15615" width="0" style="1" hidden="1" customWidth="1"/>
    <col min="15616" max="15616" width="17" style="1" customWidth="1"/>
    <col min="15617" max="15617" width="6.33203125" style="1" customWidth="1"/>
    <col min="15618" max="15618" width="0" style="1" hidden="1" customWidth="1"/>
    <col min="15619" max="15619" width="14.33203125" style="1" customWidth="1"/>
    <col min="15620" max="15620" width="7.5546875" style="1" customWidth="1"/>
    <col min="15621" max="15621" width="0" style="1" hidden="1" customWidth="1"/>
    <col min="15622" max="15623" width="14.33203125" style="1" customWidth="1"/>
    <col min="15624" max="15624" width="20.88671875" style="1" customWidth="1"/>
    <col min="15625" max="15625" width="14.44140625" style="1" customWidth="1"/>
    <col min="15626" max="15626" width="15" style="1" customWidth="1"/>
    <col min="15627" max="15627" width="2.6640625" style="1" customWidth="1"/>
    <col min="15628" max="15628" width="11.6640625" style="1" customWidth="1"/>
    <col min="15629" max="15629" width="11.5546875" style="1" customWidth="1"/>
    <col min="15630" max="15630" width="2.33203125" style="1" customWidth="1"/>
    <col min="15631" max="15631" width="41" style="1" customWidth="1"/>
    <col min="15632" max="15632" width="14.33203125" style="1" customWidth="1"/>
    <col min="15633" max="15634" width="11.5546875" style="1" customWidth="1"/>
    <col min="15635" max="15635" width="21.88671875" style="1" customWidth="1"/>
    <col min="15636" max="15827" width="11.44140625" style="1"/>
    <col min="15828" max="15828" width="21.88671875" style="1" customWidth="1"/>
    <col min="15829" max="15829" width="13.88671875" style="1" customWidth="1"/>
    <col min="15830" max="15830" width="38.6640625" style="1" customWidth="1"/>
    <col min="15831" max="15831" width="3" style="1" bestFit="1" customWidth="1"/>
    <col min="15832" max="15832" width="32.33203125" style="1" customWidth="1"/>
    <col min="15833" max="15833" width="46.33203125" style="1" customWidth="1"/>
    <col min="15834" max="15834" width="19" style="1" customWidth="1"/>
    <col min="15835" max="15835" width="0" style="1" hidden="1" customWidth="1"/>
    <col min="15836" max="15836" width="17.6640625" style="1" customWidth="1"/>
    <col min="15837" max="15837" width="0" style="1" hidden="1" customWidth="1"/>
    <col min="15838" max="15838" width="22.33203125" style="1" customWidth="1"/>
    <col min="15839" max="15839" width="5.33203125" style="1" customWidth="1"/>
    <col min="15840" max="15840" width="36.33203125" style="1" customWidth="1"/>
    <col min="15841" max="15841" width="5.6640625" style="1" customWidth="1"/>
    <col min="15842" max="15842" width="0" style="1" hidden="1" customWidth="1"/>
    <col min="15843" max="15843" width="20.6640625" style="1" customWidth="1"/>
    <col min="15844" max="15844" width="4.88671875" style="1" customWidth="1"/>
    <col min="15845" max="15845" width="0" style="1" hidden="1" customWidth="1"/>
    <col min="15846" max="15846" width="24.6640625" style="1" customWidth="1"/>
    <col min="15847" max="15847" width="12.33203125" style="1" customWidth="1"/>
    <col min="15848" max="15848" width="0" style="1" hidden="1" customWidth="1"/>
    <col min="15849" max="15849" width="3.44140625" style="1" customWidth="1"/>
    <col min="15850" max="15850" width="0" style="1" hidden="1" customWidth="1"/>
    <col min="15851" max="15851" width="17.6640625" style="1" customWidth="1"/>
    <col min="15852" max="15852" width="3.44140625" style="1" customWidth="1"/>
    <col min="15853" max="15853" width="0" style="1" hidden="1" customWidth="1"/>
    <col min="15854" max="15854" width="23.6640625" style="1" customWidth="1"/>
    <col min="15855" max="15855" width="10" style="1" customWidth="1"/>
    <col min="15856" max="15856" width="0" style="1" hidden="1" customWidth="1"/>
    <col min="15857" max="15858" width="14.6640625" style="1" customWidth="1"/>
    <col min="15859" max="15859" width="12.88671875" style="1" customWidth="1"/>
    <col min="15860" max="15860" width="3.33203125" style="1" customWidth="1"/>
    <col min="15861" max="15861" width="30.33203125" style="1" customWidth="1"/>
    <col min="15862" max="15862" width="5" style="1" customWidth="1"/>
    <col min="15863" max="15863" width="0" style="1" hidden="1" customWidth="1"/>
    <col min="15864" max="15864" width="14.33203125" style="1" customWidth="1"/>
    <col min="15865" max="15865" width="5.6640625" style="1" customWidth="1"/>
    <col min="15866" max="15866" width="0" style="1" hidden="1" customWidth="1"/>
    <col min="15867" max="15867" width="17.33203125" style="1" customWidth="1"/>
    <col min="15868" max="15868" width="12.6640625" style="1" customWidth="1"/>
    <col min="15869" max="15869" width="0" style="1" hidden="1" customWidth="1"/>
    <col min="15870" max="15870" width="5.33203125" style="1" customWidth="1"/>
    <col min="15871" max="15871" width="0" style="1" hidden="1" customWidth="1"/>
    <col min="15872" max="15872" width="17" style="1" customWidth="1"/>
    <col min="15873" max="15873" width="6.33203125" style="1" customWidth="1"/>
    <col min="15874" max="15874" width="0" style="1" hidden="1" customWidth="1"/>
    <col min="15875" max="15875" width="14.33203125" style="1" customWidth="1"/>
    <col min="15876" max="15876" width="7.5546875" style="1" customWidth="1"/>
    <col min="15877" max="15877" width="0" style="1" hidden="1" customWidth="1"/>
    <col min="15878" max="15879" width="14.33203125" style="1" customWidth="1"/>
    <col min="15880" max="15880" width="20.88671875" style="1" customWidth="1"/>
    <col min="15881" max="15881" width="14.44140625" style="1" customWidth="1"/>
    <col min="15882" max="15882" width="15" style="1" customWidth="1"/>
    <col min="15883" max="15883" width="2.6640625" style="1" customWidth="1"/>
    <col min="15884" max="15884" width="11.6640625" style="1" customWidth="1"/>
    <col min="15885" max="15885" width="11.5546875" style="1" customWidth="1"/>
    <col min="15886" max="15886" width="2.33203125" style="1" customWidth="1"/>
    <col min="15887" max="15887" width="41" style="1" customWidth="1"/>
    <col min="15888" max="15888" width="14.33203125" style="1" customWidth="1"/>
    <col min="15889" max="15890" width="11.5546875" style="1" customWidth="1"/>
    <col min="15891" max="15891" width="21.88671875" style="1" customWidth="1"/>
    <col min="15892" max="16083" width="11.44140625" style="1"/>
    <col min="16084" max="16084" width="21.88671875" style="1" customWidth="1"/>
    <col min="16085" max="16085" width="13.88671875" style="1" customWidth="1"/>
    <col min="16086" max="16086" width="38.6640625" style="1" customWidth="1"/>
    <col min="16087" max="16087" width="3" style="1" bestFit="1" customWidth="1"/>
    <col min="16088" max="16088" width="32.33203125" style="1" customWidth="1"/>
    <col min="16089" max="16089" width="46.33203125" style="1" customWidth="1"/>
    <col min="16090" max="16090" width="19" style="1" customWidth="1"/>
    <col min="16091" max="16091" width="0" style="1" hidden="1" customWidth="1"/>
    <col min="16092" max="16092" width="17.6640625" style="1" customWidth="1"/>
    <col min="16093" max="16093" width="0" style="1" hidden="1" customWidth="1"/>
    <col min="16094" max="16094" width="22.33203125" style="1" customWidth="1"/>
    <col min="16095" max="16095" width="5.33203125" style="1" customWidth="1"/>
    <col min="16096" max="16096" width="36.33203125" style="1" customWidth="1"/>
    <col min="16097" max="16097" width="5.6640625" style="1" customWidth="1"/>
    <col min="16098" max="16098" width="0" style="1" hidden="1" customWidth="1"/>
    <col min="16099" max="16099" width="20.6640625" style="1" customWidth="1"/>
    <col min="16100" max="16100" width="4.88671875" style="1" customWidth="1"/>
    <col min="16101" max="16101" width="0" style="1" hidden="1" customWidth="1"/>
    <col min="16102" max="16102" width="24.6640625" style="1" customWidth="1"/>
    <col min="16103" max="16103" width="12.33203125" style="1" customWidth="1"/>
    <col min="16104" max="16104" width="0" style="1" hidden="1" customWidth="1"/>
    <col min="16105" max="16105" width="3.44140625" style="1" customWidth="1"/>
    <col min="16106" max="16106" width="0" style="1" hidden="1" customWidth="1"/>
    <col min="16107" max="16107" width="17.6640625" style="1" customWidth="1"/>
    <col min="16108" max="16108" width="3.44140625" style="1" customWidth="1"/>
    <col min="16109" max="16109" width="0" style="1" hidden="1" customWidth="1"/>
    <col min="16110" max="16110" width="23.6640625" style="1" customWidth="1"/>
    <col min="16111" max="16111" width="10" style="1" customWidth="1"/>
    <col min="16112" max="16112" width="0" style="1" hidden="1" customWidth="1"/>
    <col min="16113" max="16114" width="14.6640625" style="1" customWidth="1"/>
    <col min="16115" max="16115" width="12.88671875" style="1" customWidth="1"/>
    <col min="16116" max="16116" width="3.33203125" style="1" customWidth="1"/>
    <col min="16117" max="16117" width="30.33203125" style="1" customWidth="1"/>
    <col min="16118" max="16118" width="5" style="1" customWidth="1"/>
    <col min="16119" max="16119" width="0" style="1" hidden="1" customWidth="1"/>
    <col min="16120" max="16120" width="14.33203125" style="1" customWidth="1"/>
    <col min="16121" max="16121" width="5.6640625" style="1" customWidth="1"/>
    <col min="16122" max="16122" width="0" style="1" hidden="1" customWidth="1"/>
    <col min="16123" max="16123" width="17.33203125" style="1" customWidth="1"/>
    <col min="16124" max="16124" width="12.6640625" style="1" customWidth="1"/>
    <col min="16125" max="16125" width="0" style="1" hidden="1" customWidth="1"/>
    <col min="16126" max="16126" width="5.33203125" style="1" customWidth="1"/>
    <col min="16127" max="16127" width="0" style="1" hidden="1" customWidth="1"/>
    <col min="16128" max="16128" width="17" style="1" customWidth="1"/>
    <col min="16129" max="16129" width="6.33203125" style="1" customWidth="1"/>
    <col min="16130" max="16130" width="0" style="1" hidden="1" customWidth="1"/>
    <col min="16131" max="16131" width="14.33203125" style="1" customWidth="1"/>
    <col min="16132" max="16132" width="7.5546875" style="1" customWidth="1"/>
    <col min="16133" max="16133" width="0" style="1" hidden="1" customWidth="1"/>
    <col min="16134" max="16135" width="14.33203125" style="1" customWidth="1"/>
    <col min="16136" max="16136" width="20.88671875" style="1" customWidth="1"/>
    <col min="16137" max="16137" width="14.44140625" style="1" customWidth="1"/>
    <col min="16138" max="16138" width="15" style="1" customWidth="1"/>
    <col min="16139" max="16139" width="2.6640625" style="1" customWidth="1"/>
    <col min="16140" max="16140" width="11.6640625" style="1" customWidth="1"/>
    <col min="16141" max="16141" width="11.5546875" style="1" customWidth="1"/>
    <col min="16142" max="16142" width="2.33203125" style="1" customWidth="1"/>
    <col min="16143" max="16143" width="41" style="1" customWidth="1"/>
    <col min="16144" max="16144" width="14.33203125" style="1" customWidth="1"/>
    <col min="16145" max="16146" width="11.5546875" style="1" customWidth="1"/>
    <col min="16147" max="16147" width="21.88671875" style="1" customWidth="1"/>
    <col min="16148" max="16384" width="11.44140625" style="1"/>
  </cols>
  <sheetData>
    <row r="1" spans="1:47"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627" t="s">
        <v>1314</v>
      </c>
      <c r="AT1" s="627" t="s">
        <v>1342</v>
      </c>
    </row>
    <row r="2" spans="1:47"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row>
    <row r="3" spans="1:47"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t="s">
        <v>9</v>
      </c>
      <c r="AP3" s="697" t="s">
        <v>182</v>
      </c>
      <c r="AQ3" s="691"/>
      <c r="AR3" s="691" t="s">
        <v>140</v>
      </c>
    </row>
    <row r="4" spans="1:47"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row>
    <row r="5" spans="1:47" s="68" customFormat="1" ht="321.75" customHeight="1" x14ac:dyDescent="0.3">
      <c r="A5" s="833" t="s">
        <v>51</v>
      </c>
      <c r="B5" s="831" t="s">
        <v>98</v>
      </c>
      <c r="C5" s="831" t="s">
        <v>92</v>
      </c>
      <c r="D5" s="831" t="s">
        <v>79</v>
      </c>
      <c r="E5" s="831" t="s">
        <v>96</v>
      </c>
      <c r="F5" s="831" t="s">
        <v>618</v>
      </c>
      <c r="G5" s="834" t="s">
        <v>1265</v>
      </c>
      <c r="H5" s="834" t="s">
        <v>620</v>
      </c>
      <c r="I5" s="831" t="s">
        <v>621</v>
      </c>
      <c r="J5" s="831" t="s">
        <v>99</v>
      </c>
      <c r="K5" s="831">
        <v>0</v>
      </c>
      <c r="L5" s="842">
        <v>0</v>
      </c>
      <c r="M5" s="831" t="s">
        <v>47</v>
      </c>
      <c r="N5" s="831">
        <f>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831" t="s">
        <v>87</v>
      </c>
      <c r="P5" s="824" t="str">
        <f>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831" t="s">
        <v>73</v>
      </c>
      <c r="R5" s="832">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824" t="s">
        <v>60</v>
      </c>
      <c r="T5" s="824" t="s">
        <v>61</v>
      </c>
      <c r="U5" s="837">
        <f>+MAX(N5,P5,R5)</f>
        <v>0.4</v>
      </c>
      <c r="V5" s="837" t="str">
        <f>IF(L5&lt;=20%,"Muy baja",IF(L5&lt;=40%,"Baja",IF(L5&lt;=60%,"Media",IF(L5&lt;=80%,"Alta",IF(L5&lt;=100%,"Muy alta",IF(L5&gt;=100%,"Muy alta",""))))))</f>
        <v>Muy baja</v>
      </c>
      <c r="W5" s="838"/>
      <c r="X5" s="714" t="str">
        <f>+IFERROR(VLOOKUP(V5,[2]Fórmula!$H$1:$I$6,2,FALSE),"")</f>
        <v/>
      </c>
      <c r="Y5" s="839" t="str">
        <f>IF(U5=20%,"Leve",IF(U5=40%,"Menor",IF(U5=60%,"Moderado",IF(U5=80%,"Mayor",IF(U5=100%,"Catastrófico","")))))</f>
        <v>Menor</v>
      </c>
      <c r="Z5" s="839" t="str">
        <f>+IFERROR(VLOOKUP(Y5,[4]Fórmula!$H$1:$I$6,2,FALSE),"")</f>
        <v/>
      </c>
      <c r="AA5" s="774" t="str">
        <f>+IFERROR(VLOOKUP(V5&amp;Y5,[4]Fórmula!$C$2:$D$26,2,FALSE),"")</f>
        <v/>
      </c>
      <c r="AB5" s="841" t="str">
        <f>IF(AA5="Bajo",25%,IF(AA5="Moderado",50%,IF(AA5="Alto",75%,IF(AA5="Extremo",100%,""))))</f>
        <v/>
      </c>
      <c r="AC5" s="840" t="s">
        <v>622</v>
      </c>
      <c r="AD5" s="326" t="s">
        <v>623</v>
      </c>
      <c r="AE5" s="326" t="s">
        <v>57</v>
      </c>
      <c r="AF5" s="330">
        <v>0.25</v>
      </c>
      <c r="AG5" s="326" t="s">
        <v>215</v>
      </c>
      <c r="AH5" s="330">
        <v>0.15</v>
      </c>
      <c r="AI5" s="330">
        <v>0.4</v>
      </c>
      <c r="AJ5" s="326" t="s">
        <v>216</v>
      </c>
      <c r="AK5" s="326" t="s">
        <v>24</v>
      </c>
      <c r="AL5" s="326" t="s">
        <v>624</v>
      </c>
      <c r="AM5" s="326" t="s">
        <v>625</v>
      </c>
      <c r="AN5" s="70">
        <v>0.15</v>
      </c>
      <c r="AO5" s="835" t="s">
        <v>169</v>
      </c>
      <c r="AP5" s="836" t="s">
        <v>59</v>
      </c>
      <c r="AQ5" s="142">
        <v>1</v>
      </c>
      <c r="AR5" s="86" t="s">
        <v>626</v>
      </c>
    </row>
    <row r="6" spans="1:47" s="68" customFormat="1" ht="335.25" customHeight="1" x14ac:dyDescent="0.3">
      <c r="A6" s="833"/>
      <c r="B6" s="831"/>
      <c r="C6" s="831"/>
      <c r="D6" s="831"/>
      <c r="E6" s="831"/>
      <c r="F6" s="831"/>
      <c r="G6" s="834"/>
      <c r="H6" s="834"/>
      <c r="I6" s="831"/>
      <c r="J6" s="831"/>
      <c r="K6" s="831"/>
      <c r="L6" s="831"/>
      <c r="M6" s="831"/>
      <c r="N6" s="831"/>
      <c r="O6" s="831"/>
      <c r="P6" s="824"/>
      <c r="Q6" s="831"/>
      <c r="R6" s="832"/>
      <c r="S6" s="824"/>
      <c r="T6" s="824"/>
      <c r="U6" s="837"/>
      <c r="V6" s="837"/>
      <c r="W6" s="838"/>
      <c r="X6" s="714"/>
      <c r="Y6" s="839"/>
      <c r="Z6" s="839"/>
      <c r="AA6" s="774"/>
      <c r="AB6" s="841"/>
      <c r="AC6" s="840"/>
      <c r="AD6" s="591" t="s">
        <v>1236</v>
      </c>
      <c r="AE6" s="326" t="s">
        <v>57</v>
      </c>
      <c r="AF6" s="330">
        <v>0.25</v>
      </c>
      <c r="AG6" s="326" t="s">
        <v>215</v>
      </c>
      <c r="AH6" s="330">
        <v>0.15</v>
      </c>
      <c r="AI6" s="330">
        <v>0.4</v>
      </c>
      <c r="AJ6" s="326" t="s">
        <v>216</v>
      </c>
      <c r="AK6" s="326" t="s">
        <v>24</v>
      </c>
      <c r="AL6" s="326" t="s">
        <v>628</v>
      </c>
      <c r="AM6" s="326" t="s">
        <v>629</v>
      </c>
      <c r="AN6" s="70">
        <v>0.09</v>
      </c>
      <c r="AO6" s="835"/>
      <c r="AP6" s="836"/>
      <c r="AQ6" s="142">
        <v>2</v>
      </c>
      <c r="AR6" s="326" t="s">
        <v>630</v>
      </c>
    </row>
    <row r="7" spans="1:47" s="68" customFormat="1" ht="260.25" customHeight="1" x14ac:dyDescent="0.3">
      <c r="A7" s="833"/>
      <c r="B7" s="831"/>
      <c r="C7" s="831"/>
      <c r="D7" s="831"/>
      <c r="E7" s="831"/>
      <c r="F7" s="831"/>
      <c r="G7" s="834"/>
      <c r="H7" s="834"/>
      <c r="I7" s="831"/>
      <c r="J7" s="831"/>
      <c r="K7" s="831"/>
      <c r="L7" s="831"/>
      <c r="M7" s="831"/>
      <c r="N7" s="831"/>
      <c r="O7" s="831"/>
      <c r="P7" s="824"/>
      <c r="Q7" s="831"/>
      <c r="R7" s="832"/>
      <c r="S7" s="824"/>
      <c r="T7" s="824"/>
      <c r="U7" s="837"/>
      <c r="V7" s="837"/>
      <c r="W7" s="838"/>
      <c r="X7" s="714"/>
      <c r="Y7" s="839"/>
      <c r="Z7" s="839"/>
      <c r="AA7" s="774"/>
      <c r="AB7" s="841"/>
      <c r="AC7" s="840"/>
      <c r="AD7" s="591" t="s">
        <v>1237</v>
      </c>
      <c r="AE7" s="326" t="s">
        <v>39</v>
      </c>
      <c r="AF7" s="330">
        <v>0.15</v>
      </c>
      <c r="AG7" s="326" t="s">
        <v>215</v>
      </c>
      <c r="AH7" s="330">
        <v>0.15</v>
      </c>
      <c r="AI7" s="330">
        <v>0.3</v>
      </c>
      <c r="AJ7" s="326" t="s">
        <v>216</v>
      </c>
      <c r="AK7" s="326" t="s">
        <v>24</v>
      </c>
      <c r="AL7" s="324" t="s">
        <v>631</v>
      </c>
      <c r="AM7" s="326" t="s">
        <v>632</v>
      </c>
      <c r="AN7" s="70">
        <v>0.06</v>
      </c>
      <c r="AO7" s="835"/>
      <c r="AP7" s="836"/>
      <c r="AQ7" s="142">
        <v>3</v>
      </c>
      <c r="AR7" s="326" t="s">
        <v>633</v>
      </c>
    </row>
    <row r="8" spans="1:47" s="68" customFormat="1" ht="240.75" customHeight="1" thickBot="1" x14ac:dyDescent="0.35">
      <c r="A8" s="328" t="s">
        <v>51</v>
      </c>
      <c r="B8" s="326" t="s">
        <v>98</v>
      </c>
      <c r="C8" s="326" t="s">
        <v>92</v>
      </c>
      <c r="D8" s="326" t="s">
        <v>12</v>
      </c>
      <c r="E8" s="326" t="s">
        <v>36</v>
      </c>
      <c r="F8" s="326" t="s">
        <v>634</v>
      </c>
      <c r="G8" s="329" t="s">
        <v>619</v>
      </c>
      <c r="H8" s="329" t="s">
        <v>636</v>
      </c>
      <c r="I8" s="326" t="s">
        <v>637</v>
      </c>
      <c r="J8" s="326" t="s">
        <v>99</v>
      </c>
      <c r="K8" s="326">
        <v>0</v>
      </c>
      <c r="L8" s="330">
        <v>0</v>
      </c>
      <c r="M8" s="326" t="s">
        <v>73</v>
      </c>
      <c r="N8" s="326">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v>
      </c>
      <c r="O8" s="326" t="s">
        <v>87</v>
      </c>
      <c r="P8" s="327" t="str">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326" t="s">
        <v>73</v>
      </c>
      <c r="R8" s="327" t="e">
        <f>IF(Q8="Interrupción de la operación por menos de un día",20%,IF(Q8="Interrupción de la operación por un día completo",40%,IF(Q8="Interrupción de la operación mayor a 1 día y menor a 2 días",60%,IF(Q8="Interrupción de la operación por dos días completos",80%,IF(#REF!="Interrupción de la operación por más de dos días",100%,IF(Q8="NA",0%,""))))))</f>
        <v>#REF!</v>
      </c>
      <c r="S8" s="327" t="s">
        <v>60</v>
      </c>
      <c r="T8" s="327" t="s">
        <v>61</v>
      </c>
      <c r="U8" s="327" t="e">
        <f>+MAX(N8,P8,R8)</f>
        <v>#REF!</v>
      </c>
      <c r="V8" s="322" t="s">
        <v>20</v>
      </c>
      <c r="W8" s="206">
        <v>0.2</v>
      </c>
      <c r="X8" s="267" t="str">
        <f>+IFERROR(VLOOKUP(V8,[4]Fórmula!$H$1:$I$6,2,FALSE),"")</f>
        <v/>
      </c>
      <c r="Y8" s="323" t="s">
        <v>38</v>
      </c>
      <c r="Z8" s="323" t="str">
        <f>+IFERROR(VLOOKUP(Y8,[4]Fórmula!$H$1:$I$6,2,FALSE),"")</f>
        <v/>
      </c>
      <c r="AA8" s="266" t="str">
        <f>+IFERROR(VLOOKUP(V8&amp;Y8,[5]Fórmula!$C$2:$D$26,2,FALSE),"")</f>
        <v>Bajo</v>
      </c>
      <c r="AB8" s="325">
        <f>IF(AA8="Bajo",25%,IF(AA8="Moderado",50%,IF(AA8="Alto",75%,IF(AA8="Extremo",100%,""))))</f>
        <v>0.25</v>
      </c>
      <c r="AC8" s="218" t="s">
        <v>622</v>
      </c>
      <c r="AD8" s="592" t="s">
        <v>1238</v>
      </c>
      <c r="AE8" s="329" t="s">
        <v>57</v>
      </c>
      <c r="AF8" s="325">
        <v>0.25</v>
      </c>
      <c r="AG8" s="329" t="s">
        <v>215</v>
      </c>
      <c r="AH8" s="325">
        <v>0.15</v>
      </c>
      <c r="AI8" s="325">
        <v>0.4</v>
      </c>
      <c r="AJ8" s="329" t="s">
        <v>216</v>
      </c>
      <c r="AK8" s="329" t="s">
        <v>24</v>
      </c>
      <c r="AL8" s="329" t="s">
        <v>638</v>
      </c>
      <c r="AM8" s="329" t="s">
        <v>625</v>
      </c>
      <c r="AN8" s="408">
        <v>0.15</v>
      </c>
      <c r="AO8" s="409" t="s">
        <v>169</v>
      </c>
      <c r="AP8" s="410" t="s">
        <v>59</v>
      </c>
      <c r="AQ8" s="142">
        <v>1</v>
      </c>
      <c r="AR8" s="86" t="s">
        <v>639</v>
      </c>
    </row>
    <row r="9" spans="1:47" ht="145.5" customHeight="1" thickBot="1" x14ac:dyDescent="0.35">
      <c r="A9" s="804" t="s">
        <v>217</v>
      </c>
      <c r="B9" s="786" t="s">
        <v>98</v>
      </c>
      <c r="C9" s="786" t="s">
        <v>109</v>
      </c>
      <c r="D9" s="786" t="s">
        <v>642</v>
      </c>
      <c r="E9" s="786" t="s">
        <v>36</v>
      </c>
      <c r="F9" s="825" t="s">
        <v>643</v>
      </c>
      <c r="G9" s="689" t="s">
        <v>644</v>
      </c>
      <c r="H9" s="827" t="s">
        <v>645</v>
      </c>
      <c r="I9" s="825" t="s">
        <v>646</v>
      </c>
      <c r="J9" s="786" t="s">
        <v>89</v>
      </c>
      <c r="K9" s="786"/>
      <c r="L9" s="829">
        <f t="shared" ref="L9" si="0">IF(J9="Diaria",+(K9/360),IF(J9="Mensual",+(K9/12),IF(J9="Bimestral",+(K9/6),IF(J9="Trimestral",+(K9/4),IF(J9="Semestral",+(K9/2),IF(J9="Anual",+(K9/1),""))))))</f>
        <v>0</v>
      </c>
      <c r="M9" s="825" t="s">
        <v>30</v>
      </c>
      <c r="N9" s="282">
        <f t="shared" ref="N9:N11" si="1">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825" t="s">
        <v>73</v>
      </c>
      <c r="P9" s="282">
        <f t="shared" ref="P9:P11" si="2">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825" t="s">
        <v>73</v>
      </c>
      <c r="R9" s="282">
        <f t="shared" ref="R9:R10" si="3">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792" t="s">
        <v>72</v>
      </c>
      <c r="T9" s="792" t="s">
        <v>61</v>
      </c>
      <c r="U9" s="278">
        <f t="shared" ref="U9:U10" si="4">+MAX(N9,P9,R9)</f>
        <v>0.2</v>
      </c>
      <c r="V9" s="816" t="str">
        <f t="shared" ref="V9" si="5">IF(L9&lt;=20%,"Muy baja",IF(L9&lt;=40%,"Baja",IF(L9&lt;=60%,"Media",IF(L9&lt;=80%,"Alta",IF(L9&lt;=100%,"Muy alta",IF(L9&gt;=100%,"Muy alta",""))))))</f>
        <v>Muy baja</v>
      </c>
      <c r="W9" s="449">
        <f>+IFERROR(VLOOKUP(V9,[6]Fórmula!$F$1:$G$6,2,FALSE),"")</f>
        <v>0.2</v>
      </c>
      <c r="X9" s="816" t="str">
        <f t="shared" ref="X9" si="6">IF(U9=20%,"Leve",IF(U9=40%,"Menor",IF(U9=60%,"Moderado",IF(U9=80%,"Mayor",IF(U9=100%,"Catastrófico","")))))</f>
        <v>Leve</v>
      </c>
      <c r="Y9" s="816" t="s">
        <v>21</v>
      </c>
      <c r="Z9" s="449">
        <f>+IFERROR(VLOOKUP(Y9,[6]Fórmula!$H$1:$I$6,2,FALSE),"")</f>
        <v>0.2</v>
      </c>
      <c r="AA9" s="818" t="s">
        <v>169</v>
      </c>
      <c r="AB9" s="822" t="s">
        <v>647</v>
      </c>
      <c r="AC9" s="786"/>
      <c r="AD9" s="363" t="s">
        <v>1304</v>
      </c>
      <c r="AE9" s="49" t="s">
        <v>57</v>
      </c>
      <c r="AF9" s="451">
        <f t="shared" ref="AF9:AF10" si="7">IF(AE9="Preventivo",25%,IF(AE9="Detectivo",15%,IF(AE9="Correctivo",10%,"")))</f>
        <v>0.25</v>
      </c>
      <c r="AG9" s="304" t="s">
        <v>215</v>
      </c>
      <c r="AH9" s="451">
        <f t="shared" ref="AH9:AH10" si="8">IF(AG9="Manual",15%,IF(AG9="Automático",25%,""))</f>
        <v>0.15</v>
      </c>
      <c r="AI9" s="451">
        <f t="shared" ref="AI9:AI10" si="9">+AH9+AF9</f>
        <v>0.4</v>
      </c>
      <c r="AJ9" s="454" t="s">
        <v>216</v>
      </c>
      <c r="AK9" s="282" t="s">
        <v>41</v>
      </c>
      <c r="AL9" s="304" t="s">
        <v>304</v>
      </c>
      <c r="AN9" s="452">
        <v>0.15</v>
      </c>
      <c r="AO9" s="275" t="str">
        <f t="shared" ref="AO9:AO10" si="10">+IF(D9="Corrupción","Moderado",IF(AN9&lt;=25%,"Bajo",IF(AN9&lt;=50%,"Moderado",IF(AN9&lt;=75%,"Alto",IF(AN9&gt;75%,"Extremo","")))))</f>
        <v>Bajo</v>
      </c>
      <c r="AP9" s="783" t="s">
        <v>59</v>
      </c>
      <c r="AQ9" s="83"/>
      <c r="AR9" s="83" t="s">
        <v>648</v>
      </c>
    </row>
    <row r="10" spans="1:47" ht="169.5" customHeight="1" thickBot="1" x14ac:dyDescent="0.35">
      <c r="A10" s="806"/>
      <c r="B10" s="788"/>
      <c r="C10" s="788"/>
      <c r="D10" s="788"/>
      <c r="E10" s="788"/>
      <c r="F10" s="826"/>
      <c r="G10" s="689"/>
      <c r="H10" s="828"/>
      <c r="I10" s="826"/>
      <c r="J10" s="788"/>
      <c r="K10" s="788"/>
      <c r="L10" s="830"/>
      <c r="M10" s="826"/>
      <c r="N10" s="282" t="str">
        <f t="shared" si="1"/>
        <v/>
      </c>
      <c r="O10" s="826"/>
      <c r="P10" s="282" t="str">
        <f t="shared" si="2"/>
        <v/>
      </c>
      <c r="Q10" s="826"/>
      <c r="R10" s="282" t="str">
        <f t="shared" si="3"/>
        <v/>
      </c>
      <c r="S10" s="794"/>
      <c r="T10" s="794"/>
      <c r="U10" s="278">
        <f t="shared" si="4"/>
        <v>0</v>
      </c>
      <c r="V10" s="817"/>
      <c r="W10" s="449" t="str">
        <f>+IFERROR(VLOOKUP(V10,[6]Fórmula!$F$1:$G$6,2,FALSE),"")</f>
        <v/>
      </c>
      <c r="X10" s="817"/>
      <c r="Y10" s="817"/>
      <c r="Z10" s="449" t="str">
        <f>+IFERROR(VLOOKUP(Y10,[6]Fórmula!$H$1:$I$6,2,FALSE),"")</f>
        <v/>
      </c>
      <c r="AA10" s="819"/>
      <c r="AB10" s="823"/>
      <c r="AC10" s="821"/>
      <c r="AD10" s="363" t="s">
        <v>1239</v>
      </c>
      <c r="AE10" s="49" t="s">
        <v>22</v>
      </c>
      <c r="AF10" s="451">
        <f t="shared" si="7"/>
        <v>0.1</v>
      </c>
      <c r="AG10" s="304" t="s">
        <v>215</v>
      </c>
      <c r="AH10" s="451">
        <f t="shared" si="8"/>
        <v>0.15</v>
      </c>
      <c r="AI10" s="451">
        <f t="shared" si="9"/>
        <v>0.25</v>
      </c>
      <c r="AJ10" s="454" t="s">
        <v>216</v>
      </c>
      <c r="AK10" s="282" t="s">
        <v>41</v>
      </c>
      <c r="AL10" s="304" t="s">
        <v>304</v>
      </c>
      <c r="AN10" s="452">
        <f t="shared" ref="AN10" si="11">+AB10-AM10</f>
        <v>0</v>
      </c>
      <c r="AO10" s="275" t="str">
        <f t="shared" si="10"/>
        <v>Bajo</v>
      </c>
      <c r="AP10" s="820"/>
      <c r="AQ10" s="83"/>
      <c r="AR10" s="83" t="s">
        <v>649</v>
      </c>
    </row>
    <row r="11" spans="1:47" s="617" customFormat="1" ht="409.6" x14ac:dyDescent="0.3">
      <c r="A11" s="602" t="s">
        <v>51</v>
      </c>
      <c r="B11" s="29" t="s">
        <v>1264</v>
      </c>
      <c r="C11" s="29" t="s">
        <v>58</v>
      </c>
      <c r="D11" s="29" t="s">
        <v>79</v>
      </c>
      <c r="E11" s="29" t="s">
        <v>80</v>
      </c>
      <c r="F11" s="40" t="s">
        <v>1261</v>
      </c>
      <c r="G11" s="182" t="s">
        <v>533</v>
      </c>
      <c r="H11" s="622" t="s">
        <v>1262</v>
      </c>
      <c r="I11" s="40" t="s">
        <v>1263</v>
      </c>
      <c r="J11" s="603" t="s">
        <v>95</v>
      </c>
      <c r="K11" s="604">
        <v>1</v>
      </c>
      <c r="L11" s="605">
        <f>IF(J11="Diaria",+(K11/360),IF(J11="Mensual",+(K11/12),IF(J11="Bimestral",+(K11/6),IF(J11="Trimestral",+(K11/4),IF(J11="Semestral",+(K11/2),IF(J11="Anual",+(K11/1),""))))))</f>
        <v>0.5</v>
      </c>
      <c r="M11" s="604" t="s">
        <v>47</v>
      </c>
      <c r="N11" s="588">
        <f t="shared" si="1"/>
        <v>0.4</v>
      </c>
      <c r="O11" s="606" t="s">
        <v>76</v>
      </c>
      <c r="P11" s="588" t="str">
        <f t="shared" si="2"/>
        <v/>
      </c>
      <c r="Q11" s="604" t="s">
        <v>73</v>
      </c>
      <c r="R11" s="588">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607" t="s">
        <v>60</v>
      </c>
      <c r="T11" s="607" t="s">
        <v>73</v>
      </c>
      <c r="U11" s="608">
        <f>+MAX(N11,P11,R11)</f>
        <v>0.4</v>
      </c>
      <c r="V11" s="609" t="str">
        <f>IF(L11&lt;=20%,"Muy baja",IF(L11&lt;=40%,"Baja",IF(L11&lt;=60%,"Media",IF(L11&lt;=80%,"Alta",IF(L11&lt;=100%,"Muy alta",IF(L11&gt;=100%,"Muy alta",""))))))</f>
        <v>Media</v>
      </c>
      <c r="W11" s="610">
        <f>+IFERROR(VLOOKUP(V11,[3]Fórmula!$F$1:$G$6,2,FALSE),"")</f>
        <v>0.6</v>
      </c>
      <c r="X11" s="611" t="s">
        <v>56</v>
      </c>
      <c r="Y11" s="610">
        <f>+IFERROR(VLOOKUP(X11,[3]Fórmula!$H$1:$I$6,2,FALSE),"")</f>
        <v>0.6</v>
      </c>
      <c r="Z11" s="611" t="str">
        <f>+IFERROR(VLOOKUP(V11&amp;X11,[3]Fórmula!$C$2:$D$26,2,FALSE),"")</f>
        <v>Moderado</v>
      </c>
      <c r="AA11" s="612">
        <f>IF(Z11="Bajo",25%,IF(Z11="Moderado",50%,IF(Z11="Alto",75%,IF(Z11="Extremo",100%,""))))</f>
        <v>0.5</v>
      </c>
      <c r="AB11" s="613"/>
      <c r="AC11" s="603" t="s">
        <v>1311</v>
      </c>
      <c r="AD11" s="40" t="s">
        <v>57</v>
      </c>
      <c r="AE11" s="589">
        <f t="shared" ref="AE11" si="12">IF(AD11="Preventivo",25%,IF(AD11="Detectivo",15%,IF(AD11="Correctivo",10%,"")))</f>
        <v>0.25</v>
      </c>
      <c r="AF11" s="40" t="s">
        <v>215</v>
      </c>
      <c r="AG11" s="589">
        <f t="shared" ref="AG11" si="13">IF(AF11="Manual",15%,IF(AF11="Automático",25%,""))</f>
        <v>0.15</v>
      </c>
      <c r="AH11" s="589">
        <f t="shared" ref="AH11" si="14">+AG11+AE11</f>
        <v>0.4</v>
      </c>
      <c r="AI11" s="40" t="s">
        <v>216</v>
      </c>
      <c r="AJ11" s="40" t="s">
        <v>24</v>
      </c>
      <c r="AK11" s="40" t="s">
        <v>1312</v>
      </c>
      <c r="AL11" s="29">
        <f>+AA11*AH11</f>
        <v>0.2</v>
      </c>
      <c r="AM11" s="614">
        <f>+AA11-AL11</f>
        <v>0.3</v>
      </c>
      <c r="AN11" s="615" t="str">
        <f>IF(AM11&lt;=25%,"Bajo",IF(AM11&lt;=50%,"Moderado",IF(AM11&lt;=75%,"Alto",IF(AM11&gt;75%,"Extremo",""))))</f>
        <v>Moderado</v>
      </c>
      <c r="AO11" s="616" t="s">
        <v>59</v>
      </c>
      <c r="AP11" s="182"/>
      <c r="AQ11" s="46"/>
      <c r="AR11" s="618"/>
    </row>
    <row r="12" spans="1:47" ht="290.25" customHeight="1" x14ac:dyDescent="0.3">
      <c r="A12" s="640" t="s">
        <v>217</v>
      </c>
      <c r="B12" s="348" t="s">
        <v>29</v>
      </c>
      <c r="C12" s="348" t="s">
        <v>92</v>
      </c>
      <c r="D12" s="348" t="s">
        <v>79</v>
      </c>
      <c r="E12" s="348" t="s">
        <v>36</v>
      </c>
      <c r="F12" s="350" t="s">
        <v>1339</v>
      </c>
      <c r="G12" s="348" t="s">
        <v>1300</v>
      </c>
      <c r="H12" s="641" t="s">
        <v>835</v>
      </c>
      <c r="I12" s="350" t="s">
        <v>836</v>
      </c>
      <c r="J12" s="348" t="s">
        <v>66</v>
      </c>
      <c r="K12" s="348">
        <v>1</v>
      </c>
      <c r="L12" s="636">
        <f>IF(J12="Diaria",+(K12/360),IF(J12="Mensual",+(K12/12),IF(J12="Bimestral",+(K12/6),IF(J12="Trimestral",+(K12/4),IF(J12="Semestral",+(K12/2),IF(J12="Anual",+(K12/1),""))))))</f>
        <v>8.3333333333333329E-2</v>
      </c>
      <c r="M12" s="348" t="s">
        <v>73</v>
      </c>
      <c r="N12" s="348">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v>
      </c>
      <c r="O12" s="348" t="s">
        <v>31</v>
      </c>
      <c r="P12" s="348">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0.2</v>
      </c>
      <c r="Q12" s="348" t="s">
        <v>73</v>
      </c>
      <c r="R12" s="348">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635" t="s">
        <v>60</v>
      </c>
      <c r="T12" s="635" t="s">
        <v>45</v>
      </c>
      <c r="U12" s="635">
        <f>+MAX(N12,P12,R12)</f>
        <v>0.2</v>
      </c>
      <c r="V12" s="637" t="str">
        <f>IF(L12&lt;=20%,"Muy baja",IF(L12&lt;=40%,"Baja",IF(L12&lt;=60%,"Media",IF(L12&lt;=80%,"Alta",IF(L12&lt;=100%,"Muy alta",IF(L12&gt;=100%,"Muy alta",""))))))</f>
        <v>Muy baja</v>
      </c>
      <c r="W12" s="639">
        <f>+IFERROR(VLOOKUP(V12,Fórmula!$F$1:$G$6,2,FALSE),"")</f>
        <v>0.2</v>
      </c>
      <c r="X12" s="637" t="str">
        <f>IF(U12=20%,"Leve",IF(U12=40%,"Menor",IF(U12=60%,"Moderado",IF(U12=80%,"Mayor",IF(U12=100%,"Catastrófico","")))))</f>
        <v>Leve</v>
      </c>
      <c r="Y12" s="639">
        <f>+IFERROR(VLOOKUP(X12,Fórmula!$H$1:$I$6,2,FALSE),"")</f>
        <v>0.2</v>
      </c>
      <c r="Z12" s="352" t="str">
        <f>+IFERROR(VLOOKUP(V12&amp;X12,Fórmula!$C$2:$D$26,2,FALSE),"")</f>
        <v>Bajo</v>
      </c>
      <c r="AA12" s="643">
        <f>IF(Z12="Bajo",25%,IF(Z12="Moderado",50%,IF(Z12="Alto",75%,IF(Z12="Extremo",100%,""))))</f>
        <v>0.25</v>
      </c>
      <c r="AB12" s="642" t="s">
        <v>837</v>
      </c>
      <c r="AC12" s="404" t="s">
        <v>1341</v>
      </c>
      <c r="AD12" s="71" t="s">
        <v>57</v>
      </c>
      <c r="AE12" s="72">
        <f>IF(AD12="Preventivo",25%,IF(AD12="Detectivo",15%,IF(AD12="Correctivo",10%,"")))</f>
        <v>0.25</v>
      </c>
      <c r="AF12" s="350" t="s">
        <v>732</v>
      </c>
      <c r="AG12" s="72">
        <f>IF(AF12="Manual",15%,IF(AF12="Automático",25%,""))</f>
        <v>0.25</v>
      </c>
      <c r="AH12" s="72">
        <f>+AG12+AE12</f>
        <v>0.5</v>
      </c>
      <c r="AI12" s="348" t="s">
        <v>24</v>
      </c>
      <c r="AJ12" s="40" t="s">
        <v>216</v>
      </c>
      <c r="AK12" s="350" t="s">
        <v>838</v>
      </c>
      <c r="AL12" s="352" t="e">
        <f>+IF(B12="Corrupción","Moderado",IF(#REF!&lt;=25%,"Bajo",IF(#REF!&lt;=50%,"Moderado",IF(#REF!&lt;=75%,"Alto",IF(#REF!&gt;75%,"Extremo","")))))</f>
        <v>#REF!</v>
      </c>
      <c r="AM12" s="385" t="s">
        <v>169</v>
      </c>
      <c r="AN12" s="385" t="s">
        <v>169</v>
      </c>
      <c r="AO12" s="638" t="s">
        <v>59</v>
      </c>
      <c r="AP12" s="638"/>
      <c r="AQ12" s="293"/>
      <c r="AR12" s="36"/>
      <c r="AS12" s="36"/>
      <c r="AT12" s="296"/>
      <c r="AU12" s="34"/>
    </row>
  </sheetData>
  <sheetProtection formatCells="0" formatColumns="0" formatRows="0"/>
  <mergeCells count="71">
    <mergeCell ref="A1:AR1"/>
    <mergeCell ref="A2:T3"/>
    <mergeCell ref="U2:AB3"/>
    <mergeCell ref="AC2:AK2"/>
    <mergeCell ref="AM2:AO2"/>
    <mergeCell ref="AP2:AR2"/>
    <mergeCell ref="AD3:AG3"/>
    <mergeCell ref="AH3:AH4"/>
    <mergeCell ref="AI3:AK3"/>
    <mergeCell ref="AL3:AN4"/>
    <mergeCell ref="G4:H4"/>
    <mergeCell ref="AJ4:AK4"/>
    <mergeCell ref="AO3:AO4"/>
    <mergeCell ref="AP3:AQ4"/>
    <mergeCell ref="AR3:AR4"/>
    <mergeCell ref="AC3:AC4"/>
    <mergeCell ref="F5:F7"/>
    <mergeCell ref="G5:G7"/>
    <mergeCell ref="H5:H7"/>
    <mergeCell ref="AO5:AO7"/>
    <mergeCell ref="AP5:AP7"/>
    <mergeCell ref="V5:V7"/>
    <mergeCell ref="W5:W7"/>
    <mergeCell ref="Y5:Y7"/>
    <mergeCell ref="AC5:AC7"/>
    <mergeCell ref="Z5:Z7"/>
    <mergeCell ref="X5:X7"/>
    <mergeCell ref="AB5:AB7"/>
    <mergeCell ref="AA5:AA7"/>
    <mergeCell ref="U5:U7"/>
    <mergeCell ref="K5:K7"/>
    <mergeCell ref="L5:L7"/>
    <mergeCell ref="A5:A7"/>
    <mergeCell ref="B5:B7"/>
    <mergeCell ref="C5:C7"/>
    <mergeCell ref="D5:D7"/>
    <mergeCell ref="E5:E7"/>
    <mergeCell ref="M5:M7"/>
    <mergeCell ref="I5:I7"/>
    <mergeCell ref="J5:J7"/>
    <mergeCell ref="R5:R7"/>
    <mergeCell ref="S5:S7"/>
    <mergeCell ref="Q5:Q7"/>
    <mergeCell ref="N5:N7"/>
    <mergeCell ref="O5:O7"/>
    <mergeCell ref="P5:P7"/>
    <mergeCell ref="T5:T7"/>
    <mergeCell ref="A9:A10"/>
    <mergeCell ref="B9:B10"/>
    <mergeCell ref="C9:C10"/>
    <mergeCell ref="D9:D10"/>
    <mergeCell ref="E9:E10"/>
    <mergeCell ref="F9:F10"/>
    <mergeCell ref="G9:G10"/>
    <mergeCell ref="H9:H10"/>
    <mergeCell ref="I9:I10"/>
    <mergeCell ref="J9:J10"/>
    <mergeCell ref="K9:K10"/>
    <mergeCell ref="L9:L10"/>
    <mergeCell ref="M9:M10"/>
    <mergeCell ref="O9:O10"/>
    <mergeCell ref="Q9:Q10"/>
    <mergeCell ref="Y9:Y10"/>
    <mergeCell ref="AA9:AA10"/>
    <mergeCell ref="AP9:AP10"/>
    <mergeCell ref="S9:S10"/>
    <mergeCell ref="T9:T10"/>
    <mergeCell ref="V9:V10"/>
    <mergeCell ref="X9:X10"/>
    <mergeCell ref="AC9:AC10"/>
    <mergeCell ref="AB9:AB10"/>
  </mergeCells>
  <conditionalFormatting sqref="AI11">
    <cfRule type="containsText" dxfId="903" priority="18" operator="containsText" text="BAJA">
      <formula>NOT(ISERROR(SEARCH("BAJA",AI11)))</formula>
    </cfRule>
    <cfRule type="containsText" dxfId="902" priority="19" operator="containsText" text="MEDIA">
      <formula>NOT(ISERROR(SEARCH("MEDIA",AI11)))</formula>
    </cfRule>
    <cfRule type="containsText" dxfId="901" priority="20" operator="containsText" text="ALTA">
      <formula>NOT(ISERROR(SEARCH("ALTA",AI11)))</formula>
    </cfRule>
  </conditionalFormatting>
  <conditionalFormatting sqref="AJ9:AJ10">
    <cfRule type="containsText" dxfId="900" priority="44" operator="containsText" text="BAJA">
      <formula>NOT(ISERROR(SEARCH("BAJA",AJ9)))</formula>
    </cfRule>
    <cfRule type="containsText" dxfId="899" priority="45" operator="containsText" text="MEDIA">
      <formula>NOT(ISERROR(SEARCH("MEDIA",AJ9)))</formula>
    </cfRule>
    <cfRule type="containsText" dxfId="898" priority="46" operator="containsText" text="ALTA">
      <formula>NOT(ISERROR(SEARCH("ALTA",AJ9)))</formula>
    </cfRule>
  </conditionalFormatting>
  <conditionalFormatting sqref="AJ12">
    <cfRule type="containsText" dxfId="897" priority="8" operator="containsText" text="BAJA">
      <formula>NOT(ISERROR(SEARCH("BAJA",AJ12)))</formula>
    </cfRule>
    <cfRule type="containsText" dxfId="896" priority="9" operator="containsText" text="MEDIA">
      <formula>NOT(ISERROR(SEARCH("MEDIA",AJ12)))</formula>
    </cfRule>
    <cfRule type="containsText" dxfId="895" priority="10" operator="containsText" text="ALTA">
      <formula>NOT(ISERROR(SEARCH("ALTA",AJ12)))</formula>
    </cfRule>
  </conditionalFormatting>
  <conditionalFormatting sqref="AL11:AM11">
    <cfRule type="cellIs" dxfId="894" priority="21" operator="greaterThan">
      <formula>75%</formula>
    </cfRule>
    <cfRule type="cellIs" dxfId="893" priority="22" operator="between">
      <formula>51%</formula>
      <formula>75%</formula>
    </cfRule>
    <cfRule type="cellIs" dxfId="892" priority="23" operator="between">
      <formula>26%</formula>
      <formula>50%</formula>
    </cfRule>
    <cfRule type="cellIs" dxfId="891" priority="24" operator="between">
      <formula>0%</formula>
      <formula>25%</formula>
    </cfRule>
    <cfRule type="containsText" dxfId="890" priority="25" operator="containsText" text="BAJA">
      <formula>NOT(ISERROR(SEARCH("BAJA",AL11)))</formula>
    </cfRule>
    <cfRule type="containsText" dxfId="889" priority="26" operator="containsText" text="MEDIA">
      <formula>NOT(ISERROR(SEARCH("MEDIA",AL11)))</formula>
    </cfRule>
    <cfRule type="containsText" dxfId="888" priority="27" operator="containsText" text="ALTA">
      <formula>NOT(ISERROR(SEARCH("ALTA",AL11)))</formula>
    </cfRule>
  </conditionalFormatting>
  <conditionalFormatting sqref="AN9:AN10">
    <cfRule type="containsText" dxfId="887" priority="28" operator="containsText" text="BAJA">
      <formula>NOT(ISERROR(SEARCH("BAJA",AN9)))</formula>
    </cfRule>
    <cfRule type="containsText" dxfId="886" priority="29" operator="containsText" text="MEDIA">
      <formula>NOT(ISERROR(SEARCH("MEDIA",AN9)))</formula>
    </cfRule>
    <cfRule type="containsText" dxfId="885" priority="30" operator="containsText" text="ALTA">
      <formula>NOT(ISERROR(SEARCH("ALTA",AN9)))</formula>
    </cfRule>
    <cfRule type="cellIs" dxfId="884" priority="31" operator="greaterThan">
      <formula>75%</formula>
    </cfRule>
    <cfRule type="cellIs" dxfId="883" priority="32" operator="between">
      <formula>51%</formula>
      <formula>75%</formula>
    </cfRule>
    <cfRule type="cellIs" dxfId="882" priority="33" operator="between">
      <formula>26%</formula>
      <formula>50%</formula>
    </cfRule>
    <cfRule type="cellIs" dxfId="881" priority="34" operator="between">
      <formula>0%</formula>
      <formula>25%</formula>
    </cfRule>
  </conditionalFormatting>
  <dataValidations count="17">
    <dataValidation type="list" allowBlank="1" showInputMessage="1" showErrorMessage="1" sqref="AE9:AE10" xr:uid="{3ED75C77-7DE3-417A-81B4-9032845C3DC2}">
      <formula1>INDIRECT("CONT[CONTROL]")</formula1>
    </dataValidation>
    <dataValidation type="list" allowBlank="1" showInputMessage="1" showErrorMessage="1" sqref="AJ9:AJ10" xr:uid="{E19917E2-2DE4-44E5-87D0-639C347F928B}">
      <formula1>INDIRECT("CONF[CONFIABLE]")</formula1>
    </dataValidation>
    <dataValidation type="list" allowBlank="1" showInputMessage="1" showErrorMessage="1" sqref="AG9:AG10" xr:uid="{17D57BDA-7213-462D-829D-142529487284}">
      <formula1>INDIRECT("IMPL[IMPLEMENTACION]")</formula1>
    </dataValidation>
    <dataValidation type="list" allowBlank="1" showInputMessage="1" showErrorMessage="1" sqref="T9" xr:uid="{6F93095D-317B-44C2-95C5-2F7C4C7183A0}">
      <formula1>INDIRECT("CRIT[CRITERIO]")</formula1>
    </dataValidation>
    <dataValidation type="list" allowBlank="1" showInputMessage="1" showErrorMessage="1" sqref="S9" xr:uid="{1A61B5F8-BBE5-43BA-833C-5F001C2881AD}">
      <formula1>INDIRECT("ACTI[ACTIVO]")</formula1>
    </dataValidation>
    <dataValidation type="list" allowBlank="1" showInputMessage="1" showErrorMessage="1" sqref="Q9" xr:uid="{94219334-61C8-4EF2-BC93-F1D4DD96DE83}">
      <formula1>INDIRECT("OPER[OPER]")</formula1>
    </dataValidation>
    <dataValidation type="list" allowBlank="1" showInputMessage="1" showErrorMessage="1" sqref="O9" xr:uid="{A81CDAB4-F8DE-461B-82F7-ACE60A028190}">
      <formula1>INDIRECT("REPU[REPUT]")</formula1>
    </dataValidation>
    <dataValidation type="list" allowBlank="1" showInputMessage="1" showErrorMessage="1" sqref="M9" xr:uid="{13D53C36-DDA1-4555-BFAE-3BBB4826F1E9}">
      <formula1>INDIRECT("ECON[ECONO]")</formula1>
    </dataValidation>
    <dataValidation type="list" allowBlank="1" showInputMessage="1" showErrorMessage="1" sqref="J9" xr:uid="{079CED92-2E6C-4A52-982A-2BF47B731769}">
      <formula1>INDIRECT("PERI[PERIODICIDAD]")</formula1>
    </dataValidation>
    <dataValidation type="list" allowBlank="1" showInputMessage="1" showErrorMessage="1" sqref="E9" xr:uid="{5723F578-3551-4860-9822-411816CC3B18}">
      <formula1>INDIRECT("CLAS[CLASIFICACION]")</formula1>
    </dataValidation>
    <dataValidation type="list" allowBlank="1" showInputMessage="1" showErrorMessage="1" sqref="D9" xr:uid="{70229C3E-7132-4AE8-BE4C-4DCD4BF6E15D}">
      <formula1>INDIRECT("FACT[FACTOR]")</formula1>
    </dataValidation>
    <dataValidation type="list" allowBlank="1" showInputMessage="1" showErrorMessage="1" sqref="B9" xr:uid="{4C4FF14C-4833-4C09-8B5D-8129B9EBEF6B}">
      <formula1>INDIRECT("PROC[PROCESOS]")</formula1>
    </dataValidation>
    <dataValidation type="list" allowBlank="1" showInputMessage="1" showErrorMessage="1" sqref="AK9:AK10" xr:uid="{988B46D9-3BF1-468E-A4E3-0E278A224DB9}">
      <formula1>INDIRECT("DOCU[DOCUMENTADO]")</formula1>
    </dataValidation>
    <dataValidation type="list" allowBlank="1" showInputMessage="1" showErrorMessage="1" sqref="AP9" xr:uid="{4894D4C7-6C7D-46DD-92DA-D927EAFB8AF3}">
      <formula1>INDIRECT("TRAT[TRATAMIENTO]")</formula1>
    </dataValidation>
    <dataValidation type="list" allowBlank="1" showInputMessage="1" showErrorMessage="1" sqref="A9 A11:A12" xr:uid="{3E72814D-55F4-4C47-A2A8-6CE5CABBE704}">
      <formula1>"SI,NO"</formula1>
    </dataValidation>
    <dataValidation type="list" allowBlank="1" showInputMessage="1" showErrorMessage="1" sqref="AF11:AF12" xr:uid="{1C9CBF50-6B52-4E77-B9CA-111D530C22C2}">
      <formula1>"Manual,Automático"</formula1>
    </dataValidation>
    <dataValidation type="list" allowBlank="1" showInputMessage="1" showErrorMessage="1" sqref="AI11 AJ12" xr:uid="{D39B7D7F-B129-4B89-8F51-0BAC88D188B7}">
      <formula1>"Confiable,No confiable"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BEE1E7A4-F69A-4BA9-BED4-CBB7006E44E9}">
          <x14:formula1>
            <xm:f>Listas!$G$2:$G$13</xm:f>
          </x14:formula1>
          <xm:sqref>C9:C10</xm:sqref>
        </x14:dataValidation>
        <x14:dataValidation type="list" allowBlank="1" showInputMessage="1" showErrorMessage="1" xr:uid="{2322F058-781B-4A31-B989-6B27DA9FBFEA}">
          <x14:formula1>
            <xm:f>Listas!$K$2:$K$5</xm:f>
          </x14:formula1>
          <xm:sqref>S12</xm:sqref>
        </x14:dataValidation>
        <x14:dataValidation type="list" allowBlank="1" showInputMessage="1" showErrorMessage="1" xr:uid="{1DD5C1D8-BB8A-4DA5-B872-DD4925A869F0}">
          <x14:formula1>
            <xm:f>Listas!$M$2:$M$15</xm:f>
          </x14:formula1>
          <xm:sqref>B12</xm:sqref>
        </x14:dataValidation>
        <x14:dataValidation type="list" allowBlank="1" showInputMessage="1" showErrorMessage="1" xr:uid="{1870CFED-370D-4363-872A-05D52E1810D5}">
          <x14:formula1>
            <xm:f>Listas!$L$2:$L$5</xm:f>
          </x14:formula1>
          <xm:sqref>T12</xm:sqref>
        </x14:dataValidation>
        <x14:dataValidation type="list" allowBlank="1" showInputMessage="1" showErrorMessage="1" xr:uid="{88AD4B71-E915-4062-BE9E-8C6E92E1FACC}">
          <x14:formula1>
            <xm:f>Listas!$G$2:$G$11</xm:f>
          </x14:formula1>
          <xm:sqref>C12</xm:sqref>
        </x14:dataValidation>
        <x14:dataValidation type="list" allowBlank="1" showInputMessage="1" showErrorMessage="1" xr:uid="{4BF5EAB3-4C2C-4404-B432-6D8EAD0EAD2F}">
          <x14:formula1>
            <xm:f>Listas!$B$2:$B$7</xm:f>
          </x14:formula1>
          <xm:sqref>D12</xm:sqref>
        </x14:dataValidation>
        <x14:dataValidation type="list" allowBlank="1" showInputMessage="1" showErrorMessage="1" xr:uid="{80BE9480-CABB-43AA-92B1-842A854AB453}">
          <x14:formula1>
            <xm:f>Listas!$H$2:$H$3</xm:f>
          </x14:formula1>
          <xm:sqref>AI12</xm:sqref>
        </x14:dataValidation>
        <x14:dataValidation type="list" allowBlank="1" showInputMessage="1" showErrorMessage="1" xr:uid="{C226EC78-83F9-46A7-84AE-DDDC0DB4593B}">
          <x14:formula1>
            <xm:f>Listas!$C$2:$C$8</xm:f>
          </x14:formula1>
          <xm:sqref>E12</xm:sqref>
        </x14:dataValidation>
        <x14:dataValidation type="list" allowBlank="1" showInputMessage="1" showErrorMessage="1" xr:uid="{59627571-E27B-407A-A9E4-E5466EDE8B07}">
          <x14:formula1>
            <xm:f>Listas!$F$2:$F$4</xm:f>
          </x14:formula1>
          <xm:sqref>AD12</xm:sqref>
        </x14:dataValidation>
        <x14:dataValidation type="list" allowBlank="1" showInputMessage="1" showErrorMessage="1" xr:uid="{8C232A5B-1A22-4D66-BEFB-620C3624E671}">
          <x14:formula1>
            <xm:f>Listas!$Q$2:$Q$8</xm:f>
          </x14:formula1>
          <xm:sqref>J12</xm:sqref>
        </x14:dataValidation>
        <x14:dataValidation type="list" allowBlank="1" showInputMessage="1" showErrorMessage="1" xr:uid="{7886EC7D-B16D-488F-A1B8-BF44E13C5D61}">
          <x14:formula1>
            <xm:f>Listas!$P$2:$P$7</xm:f>
          </x14:formula1>
          <xm:sqref>Q12</xm:sqref>
        </x14:dataValidation>
        <x14:dataValidation type="list" allowBlank="1" showInputMessage="1" showErrorMessage="1" xr:uid="{3E4E2587-E426-43AE-BF67-D258642A35F3}">
          <x14:formula1>
            <xm:f>Listas!$O$2:$O$7</xm:f>
          </x14:formula1>
          <xm:sqref>O12</xm:sqref>
        </x14:dataValidation>
        <x14:dataValidation type="list" allowBlank="1" showInputMessage="1" showErrorMessage="1" xr:uid="{0FBDB1D0-69FE-4E72-9385-9FDB1C91810F}">
          <x14:formula1>
            <xm:f>Listas!$N$2:$N$7</xm:f>
          </x14:formula1>
          <xm:sqref>M12</xm:sqref>
        </x14:dataValidation>
        <x14:dataValidation type="list" allowBlank="1" showInputMessage="1" showErrorMessage="1" xr:uid="{1B1DCF3B-222A-476E-A25C-B77FB4CFEDEC}">
          <x14:formula1>
            <xm:f>Listas!$J$2:$J$6</xm:f>
          </x14:formula1>
          <xm:sqref>AO12:AP12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75-9246-4856-8788-7EDA3C07B4CA}">
  <dimension ref="A1:WUV17"/>
  <sheetViews>
    <sheetView zoomScale="80" zoomScaleNormal="70" workbookViewId="0">
      <pane ySplit="3" topLeftCell="A17" activePane="bottomLeft" state="frozen"/>
      <selection activeCell="G4" sqref="G4:G13"/>
      <selection pane="bottomLeft" activeCell="H17" sqref="H17"/>
    </sheetView>
  </sheetViews>
  <sheetFormatPr baseColWidth="10" defaultColWidth="11.44140625" defaultRowHeight="15" customHeight="1" x14ac:dyDescent="0.3"/>
  <cols>
    <col min="1" max="1" width="14.109375" style="219" customWidth="1"/>
    <col min="2" max="2" width="14" style="225" customWidth="1"/>
    <col min="3" max="3" width="17.33203125" style="225" customWidth="1"/>
    <col min="4" max="4" width="19.44140625" style="225" customWidth="1"/>
    <col min="5" max="5" width="19.5546875" style="225" customWidth="1"/>
    <col min="6" max="6" width="59.6640625" style="220" customWidth="1"/>
    <col min="7" max="7" width="9.6640625" style="220" customWidth="1"/>
    <col min="8" max="8" width="26.33203125" style="220" customWidth="1"/>
    <col min="9" max="9" width="44.33203125" style="220" customWidth="1"/>
    <col min="10" max="10" width="14.6640625" style="220" bestFit="1" customWidth="1"/>
    <col min="11" max="11" width="16.6640625" style="220" customWidth="1"/>
    <col min="12" max="12" width="19.33203125" style="220" customWidth="1"/>
    <col min="13" max="13" width="35" style="220" customWidth="1"/>
    <col min="14" max="14" width="3.44140625" style="2" hidden="1" customWidth="1"/>
    <col min="15" max="15" width="36.33203125" style="220" customWidth="1"/>
    <col min="16" max="16" width="3" style="2" hidden="1" customWidth="1"/>
    <col min="17" max="17" width="32.44140625" style="220" customWidth="1"/>
    <col min="18" max="18" width="3.44140625" style="2" hidden="1" customWidth="1"/>
    <col min="19" max="19" width="20" style="220" customWidth="1"/>
    <col min="20" max="20" width="21.88671875" style="220" customWidth="1"/>
    <col min="21" max="21" width="21.88671875" style="2" hidden="1" customWidth="1"/>
    <col min="22" max="22" width="15" style="220" customWidth="1"/>
    <col min="23" max="23" width="5.6640625" style="21" hidden="1" customWidth="1"/>
    <col min="24" max="24" width="13.6640625" style="220" customWidth="1"/>
    <col min="25" max="25" width="5.6640625" style="21" hidden="1" customWidth="1"/>
    <col min="26" max="26" width="16.88671875" style="220" bestFit="1" customWidth="1"/>
    <col min="27" max="27" width="5.44140625" style="2" hidden="1" customWidth="1"/>
    <col min="28" max="28" width="42.109375" style="220" customWidth="1"/>
    <col min="29" max="29" width="70.44140625" style="220" customWidth="1"/>
    <col min="30" max="30" width="12.6640625" style="220" customWidth="1"/>
    <col min="31" max="31" width="8.44140625" style="226" customWidth="1"/>
    <col min="32" max="32" width="20.33203125" style="226" customWidth="1"/>
    <col min="33" max="33" width="9" style="226" customWidth="1"/>
    <col min="34" max="34" width="14.109375" style="226" customWidth="1"/>
    <col min="35" max="35" width="16.44140625" style="220" customWidth="1"/>
    <col min="36" max="36" width="14.6640625" style="225" customWidth="1"/>
    <col min="37" max="37" width="36.5546875" style="220" customWidth="1"/>
    <col min="38" max="38" width="13.6640625" style="2" hidden="1" customWidth="1"/>
    <col min="39" max="39" width="13.6640625" style="24" hidden="1" customWidth="1"/>
    <col min="40" max="40" width="13.6640625" style="220" customWidth="1"/>
    <col min="41" max="41" width="18.33203125" style="220" customWidth="1"/>
    <col min="42" max="42" width="2.33203125" style="223" customWidth="1"/>
    <col min="43" max="43" width="49.33203125" style="223" customWidth="1"/>
    <col min="44" max="44" width="17" style="222" customWidth="1"/>
    <col min="45" max="45" width="9.5546875" style="219" bestFit="1" customWidth="1"/>
    <col min="46" max="194" width="11.44140625" style="219"/>
    <col min="195" max="195" width="21.88671875" style="219" customWidth="1"/>
    <col min="196" max="196" width="13.88671875" style="219" customWidth="1"/>
    <col min="197" max="197" width="38.6640625" style="219" customWidth="1"/>
    <col min="198" max="198" width="3" style="219" bestFit="1" customWidth="1"/>
    <col min="199" max="199" width="32.33203125" style="219" customWidth="1"/>
    <col min="200" max="200" width="46.33203125" style="219" customWidth="1"/>
    <col min="201" max="201" width="19" style="219" customWidth="1"/>
    <col min="202" max="202" width="0" style="1" hidden="1" customWidth="1"/>
    <col min="203" max="203" width="17.6640625" style="219" customWidth="1"/>
    <col min="204" max="204" width="0" style="1" hidden="1" customWidth="1"/>
    <col min="205" max="205" width="22.33203125" style="219" customWidth="1"/>
    <col min="206" max="206" width="5.33203125" style="219" customWidth="1"/>
    <col min="207" max="207" width="36.33203125" style="219" customWidth="1"/>
    <col min="208" max="208" width="5.6640625" style="219" customWidth="1"/>
    <col min="209" max="209" width="0" style="1" hidden="1" customWidth="1"/>
    <col min="210" max="210" width="20.6640625" style="219" customWidth="1"/>
    <col min="211" max="211" width="4.88671875" style="219" customWidth="1"/>
    <col min="212" max="212" width="0" style="1" hidden="1" customWidth="1"/>
    <col min="213" max="213" width="24.6640625" style="219" customWidth="1"/>
    <col min="214" max="214" width="12.33203125" style="219" customWidth="1"/>
    <col min="215" max="215" width="0" style="1" hidden="1" customWidth="1"/>
    <col min="216" max="216" width="3.44140625" style="219" customWidth="1"/>
    <col min="217" max="217" width="0" style="1" hidden="1" customWidth="1"/>
    <col min="218" max="218" width="17.6640625" style="219" customWidth="1"/>
    <col min="219" max="219" width="3.44140625" style="219" customWidth="1"/>
    <col min="220" max="220" width="0" style="1" hidden="1" customWidth="1"/>
    <col min="221" max="221" width="23.6640625" style="219" customWidth="1"/>
    <col min="222" max="222" width="10" style="219" customWidth="1"/>
    <col min="223" max="223" width="0" style="1" hidden="1" customWidth="1"/>
    <col min="224" max="225" width="14.6640625" style="219" customWidth="1"/>
    <col min="226" max="226" width="12.88671875" style="219" customWidth="1"/>
    <col min="227" max="227" width="3.33203125" style="219" customWidth="1"/>
    <col min="228" max="228" width="30.33203125" style="219" customWidth="1"/>
    <col min="229" max="229" width="5" style="219" customWidth="1"/>
    <col min="230" max="230" width="0" style="1" hidden="1" customWidth="1"/>
    <col min="231" max="231" width="14.33203125" style="219" customWidth="1"/>
    <col min="232" max="232" width="5.6640625" style="219" customWidth="1"/>
    <col min="233" max="233" width="0" style="1" hidden="1" customWidth="1"/>
    <col min="234" max="234" width="17.33203125" style="219" customWidth="1"/>
    <col min="235" max="235" width="12.6640625" style="219" customWidth="1"/>
    <col min="236" max="236" width="0" style="1" hidden="1" customWidth="1"/>
    <col min="237" max="237" width="5.33203125" style="219" customWidth="1"/>
    <col min="238" max="238" width="0" style="1" hidden="1" customWidth="1"/>
    <col min="239" max="239" width="17" style="219" customWidth="1"/>
    <col min="240" max="240" width="6.33203125" style="219" customWidth="1"/>
    <col min="241" max="241" width="0" style="1" hidden="1" customWidth="1"/>
    <col min="242" max="242" width="14.33203125" style="219" customWidth="1"/>
    <col min="243" max="243" width="7.5546875" style="219" customWidth="1"/>
    <col min="244" max="244" width="0" style="1" hidden="1" customWidth="1"/>
    <col min="245" max="246" width="14.33203125" style="219" customWidth="1"/>
    <col min="247" max="247" width="20.88671875" style="219" customWidth="1"/>
    <col min="248" max="248" width="14.44140625" style="219" customWidth="1"/>
    <col min="249" max="249" width="15" style="219" customWidth="1"/>
    <col min="250" max="250" width="2.6640625" style="219" customWidth="1"/>
    <col min="251" max="251" width="11.6640625" style="219" customWidth="1"/>
    <col min="252" max="252" width="11.5546875" style="219" customWidth="1"/>
    <col min="253" max="253" width="2.33203125" style="219" customWidth="1"/>
    <col min="254" max="254" width="41" style="219" customWidth="1"/>
    <col min="255" max="255" width="14.33203125" style="219" customWidth="1"/>
    <col min="256" max="257" width="11.5546875" style="219" customWidth="1"/>
    <col min="258" max="258" width="21.88671875" style="219" customWidth="1"/>
    <col min="259" max="450" width="11.44140625" style="219"/>
    <col min="451" max="451" width="21.88671875" style="219" customWidth="1"/>
    <col min="452" max="452" width="13.88671875" style="219" customWidth="1"/>
    <col min="453" max="453" width="38.6640625" style="219" customWidth="1"/>
    <col min="454" max="454" width="3" style="219" bestFit="1" customWidth="1"/>
    <col min="455" max="455" width="32.33203125" style="219" customWidth="1"/>
    <col min="456" max="456" width="46.33203125" style="219" customWidth="1"/>
    <col min="457" max="457" width="19" style="219" customWidth="1"/>
    <col min="458" max="458" width="0" style="1" hidden="1" customWidth="1"/>
    <col min="459" max="459" width="17.6640625" style="219" customWidth="1"/>
    <col min="460" max="460" width="0" style="1" hidden="1" customWidth="1"/>
    <col min="461" max="461" width="22.33203125" style="219" customWidth="1"/>
    <col min="462" max="462" width="5.33203125" style="219" customWidth="1"/>
    <col min="463" max="463" width="36.33203125" style="219" customWidth="1"/>
    <col min="464" max="464" width="5.6640625" style="219" customWidth="1"/>
    <col min="465" max="465" width="0" style="1" hidden="1" customWidth="1"/>
    <col min="466" max="466" width="20.6640625" style="219" customWidth="1"/>
    <col min="467" max="467" width="4.88671875" style="219" customWidth="1"/>
    <col min="468" max="468" width="0" style="1" hidden="1" customWidth="1"/>
    <col min="469" max="469" width="24.6640625" style="219" customWidth="1"/>
    <col min="470" max="470" width="12.33203125" style="219" customWidth="1"/>
    <col min="471" max="471" width="0" style="1" hidden="1" customWidth="1"/>
    <col min="472" max="472" width="3.44140625" style="219" customWidth="1"/>
    <col min="473" max="473" width="0" style="1" hidden="1" customWidth="1"/>
    <col min="474" max="474" width="17.6640625" style="219" customWidth="1"/>
    <col min="475" max="475" width="3.44140625" style="219" customWidth="1"/>
    <col min="476" max="476" width="0" style="1" hidden="1" customWidth="1"/>
    <col min="477" max="477" width="23.6640625" style="219" customWidth="1"/>
    <col min="478" max="478" width="10" style="219" customWidth="1"/>
    <col min="479" max="479" width="0" style="1" hidden="1" customWidth="1"/>
    <col min="480" max="481" width="14.6640625" style="219" customWidth="1"/>
    <col min="482" max="482" width="12.88671875" style="219" customWidth="1"/>
    <col min="483" max="483" width="3.33203125" style="219" customWidth="1"/>
    <col min="484" max="484" width="30.33203125" style="219" customWidth="1"/>
    <col min="485" max="485" width="5" style="219" customWidth="1"/>
    <col min="486" max="486" width="0" style="1" hidden="1" customWidth="1"/>
    <col min="487" max="487" width="14.33203125" style="219" customWidth="1"/>
    <col min="488" max="488" width="5.6640625" style="219" customWidth="1"/>
    <col min="489" max="489" width="0" style="1" hidden="1" customWidth="1"/>
    <col min="490" max="490" width="17.33203125" style="219" customWidth="1"/>
    <col min="491" max="491" width="12.6640625" style="219" customWidth="1"/>
    <col min="492" max="492" width="0" style="1" hidden="1" customWidth="1"/>
    <col min="493" max="493" width="5.33203125" style="219" customWidth="1"/>
    <col min="494" max="494" width="0" style="1" hidden="1" customWidth="1"/>
    <col min="495" max="495" width="17" style="219" customWidth="1"/>
    <col min="496" max="496" width="6.33203125" style="219" customWidth="1"/>
    <col min="497" max="497" width="0" style="1" hidden="1" customWidth="1"/>
    <col min="498" max="498" width="14.33203125" style="219" customWidth="1"/>
    <col min="499" max="499" width="7.5546875" style="219" customWidth="1"/>
    <col min="500" max="500" width="0" style="1" hidden="1" customWidth="1"/>
    <col min="501" max="502" width="14.33203125" style="219" customWidth="1"/>
    <col min="503" max="503" width="20.88671875" style="219" customWidth="1"/>
    <col min="504" max="504" width="14.44140625" style="219" customWidth="1"/>
    <col min="505" max="505" width="15" style="219" customWidth="1"/>
    <col min="506" max="506" width="2.6640625" style="219" customWidth="1"/>
    <col min="507" max="507" width="11.6640625" style="219" customWidth="1"/>
    <col min="508" max="508" width="11.5546875" style="219" customWidth="1"/>
    <col min="509" max="509" width="2.33203125" style="219" customWidth="1"/>
    <col min="510" max="510" width="41" style="219" customWidth="1"/>
    <col min="511" max="511" width="14.33203125" style="219" customWidth="1"/>
    <col min="512" max="513" width="11.5546875" style="219" customWidth="1"/>
    <col min="514" max="514" width="21.88671875" style="219" customWidth="1"/>
    <col min="515" max="706" width="11.44140625" style="219"/>
    <col min="707" max="707" width="21.88671875" style="219" customWidth="1"/>
    <col min="708" max="708" width="13.88671875" style="219" customWidth="1"/>
    <col min="709" max="709" width="38.6640625" style="219" customWidth="1"/>
    <col min="710" max="710" width="3" style="219" bestFit="1" customWidth="1"/>
    <col min="711" max="711" width="32.33203125" style="219" customWidth="1"/>
    <col min="712" max="712" width="46.33203125" style="219" customWidth="1"/>
    <col min="713" max="713" width="19" style="219" customWidth="1"/>
    <col min="714" max="714" width="0" style="1" hidden="1" customWidth="1"/>
    <col min="715" max="715" width="17.6640625" style="219" customWidth="1"/>
    <col min="716" max="716" width="0" style="1" hidden="1" customWidth="1"/>
    <col min="717" max="717" width="22.33203125" style="219" customWidth="1"/>
    <col min="718" max="718" width="5.33203125" style="219" customWidth="1"/>
    <col min="719" max="719" width="36.33203125" style="219" customWidth="1"/>
    <col min="720" max="720" width="5.6640625" style="219" customWidth="1"/>
    <col min="721" max="721" width="0" style="1" hidden="1" customWidth="1"/>
    <col min="722" max="722" width="20.6640625" style="219" customWidth="1"/>
    <col min="723" max="723" width="4.88671875" style="219" customWidth="1"/>
    <col min="724" max="724" width="0" style="1" hidden="1" customWidth="1"/>
    <col min="725" max="725" width="24.6640625" style="219" customWidth="1"/>
    <col min="726" max="726" width="12.33203125" style="219" customWidth="1"/>
    <col min="727" max="727" width="0" style="1" hidden="1" customWidth="1"/>
    <col min="728" max="728" width="3.44140625" style="219" customWidth="1"/>
    <col min="729" max="729" width="0" style="1" hidden="1" customWidth="1"/>
    <col min="730" max="730" width="17.6640625" style="219" customWidth="1"/>
    <col min="731" max="731" width="3.44140625" style="219" customWidth="1"/>
    <col min="732" max="732" width="0" style="1" hidden="1" customWidth="1"/>
    <col min="733" max="733" width="23.6640625" style="219" customWidth="1"/>
    <col min="734" max="734" width="10" style="219" customWidth="1"/>
    <col min="735" max="735" width="0" style="1" hidden="1" customWidth="1"/>
    <col min="736" max="737" width="14.6640625" style="219" customWidth="1"/>
    <col min="738" max="738" width="12.88671875" style="219" customWidth="1"/>
    <col min="739" max="739" width="3.33203125" style="219" customWidth="1"/>
    <col min="740" max="740" width="30.33203125" style="219" customWidth="1"/>
    <col min="741" max="741" width="5" style="219" customWidth="1"/>
    <col min="742" max="742" width="0" style="1" hidden="1" customWidth="1"/>
    <col min="743" max="743" width="14.33203125" style="219" customWidth="1"/>
    <col min="744" max="744" width="5.6640625" style="219" customWidth="1"/>
    <col min="745" max="745" width="0" style="1" hidden="1" customWidth="1"/>
    <col min="746" max="746" width="17.33203125" style="219" customWidth="1"/>
    <col min="747" max="747" width="12.6640625" style="219" customWidth="1"/>
    <col min="748" max="748" width="0" style="1" hidden="1" customWidth="1"/>
    <col min="749" max="749" width="5.33203125" style="219" customWidth="1"/>
    <col min="750" max="750" width="0" style="1" hidden="1" customWidth="1"/>
    <col min="751" max="751" width="17" style="219" customWidth="1"/>
    <col min="752" max="752" width="6.33203125" style="219" customWidth="1"/>
    <col min="753" max="753" width="0" style="1" hidden="1" customWidth="1"/>
    <col min="754" max="754" width="14.33203125" style="219" customWidth="1"/>
    <col min="755" max="755" width="7.5546875" style="219" customWidth="1"/>
    <col min="756" max="756" width="0" style="1" hidden="1" customWidth="1"/>
    <col min="757" max="758" width="14.33203125" style="219" customWidth="1"/>
    <col min="759" max="759" width="20.88671875" style="219" customWidth="1"/>
    <col min="760" max="760" width="14.44140625" style="219" customWidth="1"/>
    <col min="761" max="761" width="15" style="219" customWidth="1"/>
    <col min="762" max="762" width="2.6640625" style="219" customWidth="1"/>
    <col min="763" max="763" width="11.6640625" style="219" customWidth="1"/>
    <col min="764" max="764" width="11.5546875" style="219" customWidth="1"/>
    <col min="765" max="765" width="2.33203125" style="219" customWidth="1"/>
    <col min="766" max="766" width="41" style="219" customWidth="1"/>
    <col min="767" max="767" width="14.33203125" style="219" customWidth="1"/>
    <col min="768" max="769" width="11.5546875" style="219" customWidth="1"/>
    <col min="770" max="770" width="21.88671875" style="219" customWidth="1"/>
    <col min="771" max="962" width="11.44140625" style="219"/>
    <col min="963" max="963" width="21.88671875" style="219" customWidth="1"/>
    <col min="964" max="964" width="13.88671875" style="219" customWidth="1"/>
    <col min="965" max="965" width="38.6640625" style="219" customWidth="1"/>
    <col min="966" max="966" width="3" style="219" bestFit="1" customWidth="1"/>
    <col min="967" max="967" width="32.33203125" style="219" customWidth="1"/>
    <col min="968" max="968" width="46.33203125" style="219" customWidth="1"/>
    <col min="969" max="969" width="19" style="219" customWidth="1"/>
    <col min="970" max="970" width="0" style="1" hidden="1" customWidth="1"/>
    <col min="971" max="971" width="17.6640625" style="219" customWidth="1"/>
    <col min="972" max="972" width="0" style="1" hidden="1" customWidth="1"/>
    <col min="973" max="973" width="22.33203125" style="219" customWidth="1"/>
    <col min="974" max="974" width="5.33203125" style="219" customWidth="1"/>
    <col min="975" max="975" width="36.33203125" style="219" customWidth="1"/>
    <col min="976" max="976" width="5.6640625" style="219" customWidth="1"/>
    <col min="977" max="977" width="0" style="1" hidden="1" customWidth="1"/>
    <col min="978" max="978" width="20.6640625" style="219" customWidth="1"/>
    <col min="979" max="979" width="4.88671875" style="219" customWidth="1"/>
    <col min="980" max="980" width="0" style="1" hidden="1" customWidth="1"/>
    <col min="981" max="981" width="24.6640625" style="219" customWidth="1"/>
    <col min="982" max="982" width="12.33203125" style="219" customWidth="1"/>
    <col min="983" max="983" width="0" style="1" hidden="1" customWidth="1"/>
    <col min="984" max="984" width="3.44140625" style="219" customWidth="1"/>
    <col min="985" max="985" width="0" style="1" hidden="1" customWidth="1"/>
    <col min="986" max="986" width="17.6640625" style="219" customWidth="1"/>
    <col min="987" max="987" width="3.44140625" style="219" customWidth="1"/>
    <col min="988" max="988" width="0" style="1" hidden="1" customWidth="1"/>
    <col min="989" max="989" width="23.6640625" style="219" customWidth="1"/>
    <col min="990" max="990" width="10" style="219" customWidth="1"/>
    <col min="991" max="991" width="0" style="1" hidden="1" customWidth="1"/>
    <col min="992" max="993" width="14.6640625" style="219" customWidth="1"/>
    <col min="994" max="994" width="12.88671875" style="219" customWidth="1"/>
    <col min="995" max="995" width="3.33203125" style="219" customWidth="1"/>
    <col min="996" max="996" width="30.33203125" style="219" customWidth="1"/>
    <col min="997" max="997" width="5" style="219" customWidth="1"/>
    <col min="998" max="998" width="0" style="1" hidden="1" customWidth="1"/>
    <col min="999" max="999" width="14.33203125" style="219" customWidth="1"/>
    <col min="1000" max="1000" width="5.6640625" style="219" customWidth="1"/>
    <col min="1001" max="1001" width="0" style="1" hidden="1" customWidth="1"/>
    <col min="1002" max="1002" width="17.33203125" style="219" customWidth="1"/>
    <col min="1003" max="1003" width="12.6640625" style="219" customWidth="1"/>
    <col min="1004" max="1004" width="0" style="1" hidden="1" customWidth="1"/>
    <col min="1005" max="1005" width="5.33203125" style="219" customWidth="1"/>
    <col min="1006" max="1006" width="0" style="1" hidden="1" customWidth="1"/>
    <col min="1007" max="1007" width="17" style="219" customWidth="1"/>
    <col min="1008" max="1008" width="6.33203125" style="219" customWidth="1"/>
    <col min="1009" max="1009" width="0" style="1" hidden="1" customWidth="1"/>
    <col min="1010" max="1010" width="14.33203125" style="219" customWidth="1"/>
    <col min="1011" max="1011" width="7.5546875" style="219" customWidth="1"/>
    <col min="1012" max="1012" width="0" style="1" hidden="1" customWidth="1"/>
    <col min="1013" max="1014" width="14.33203125" style="219" customWidth="1"/>
    <col min="1015" max="1015" width="20.88671875" style="219" customWidth="1"/>
    <col min="1016" max="1016" width="14.44140625" style="219" customWidth="1"/>
    <col min="1017" max="1017" width="15" style="219" customWidth="1"/>
    <col min="1018" max="1018" width="2.6640625" style="219" customWidth="1"/>
    <col min="1019" max="1019" width="11.6640625" style="219" customWidth="1"/>
    <col min="1020" max="1020" width="11.5546875" style="219" customWidth="1"/>
    <col min="1021" max="1021" width="2.33203125" style="219" customWidth="1"/>
    <col min="1022" max="1022" width="41" style="219" customWidth="1"/>
    <col min="1023" max="1023" width="14.33203125" style="219" customWidth="1"/>
    <col min="1024" max="1025" width="11.5546875" style="219" customWidth="1"/>
    <col min="1026" max="1026" width="21.88671875" style="219" customWidth="1"/>
    <col min="1027" max="1218" width="11.44140625" style="219"/>
    <col min="1219" max="1219" width="21.88671875" style="219" customWidth="1"/>
    <col min="1220" max="1220" width="13.88671875" style="219" customWidth="1"/>
    <col min="1221" max="1221" width="38.6640625" style="219" customWidth="1"/>
    <col min="1222" max="1222" width="3" style="219" bestFit="1" customWidth="1"/>
    <col min="1223" max="1223" width="32.33203125" style="219" customWidth="1"/>
    <col min="1224" max="1224" width="46.33203125" style="219" customWidth="1"/>
    <col min="1225" max="1225" width="19" style="219" customWidth="1"/>
    <col min="1226" max="1226" width="0" style="1" hidden="1" customWidth="1"/>
    <col min="1227" max="1227" width="17.6640625" style="219" customWidth="1"/>
    <col min="1228" max="1228" width="0" style="1" hidden="1" customWidth="1"/>
    <col min="1229" max="1229" width="22.33203125" style="219" customWidth="1"/>
    <col min="1230" max="1230" width="5.33203125" style="219" customWidth="1"/>
    <col min="1231" max="1231" width="36.33203125" style="219" customWidth="1"/>
    <col min="1232" max="1232" width="5.6640625" style="219" customWidth="1"/>
    <col min="1233" max="1233" width="0" style="1" hidden="1" customWidth="1"/>
    <col min="1234" max="1234" width="20.6640625" style="219" customWidth="1"/>
    <col min="1235" max="1235" width="4.88671875" style="219" customWidth="1"/>
    <col min="1236" max="1236" width="0" style="1" hidden="1" customWidth="1"/>
    <col min="1237" max="1237" width="24.6640625" style="219" customWidth="1"/>
    <col min="1238" max="1238" width="12.33203125" style="219" customWidth="1"/>
    <col min="1239" max="1239" width="0" style="1" hidden="1" customWidth="1"/>
    <col min="1240" max="1240" width="3.44140625" style="219" customWidth="1"/>
    <col min="1241" max="1241" width="0" style="1" hidden="1" customWidth="1"/>
    <col min="1242" max="1242" width="17.6640625" style="219" customWidth="1"/>
    <col min="1243" max="1243" width="3.44140625" style="219" customWidth="1"/>
    <col min="1244" max="1244" width="0" style="1" hidden="1" customWidth="1"/>
    <col min="1245" max="1245" width="23.6640625" style="219" customWidth="1"/>
    <col min="1246" max="1246" width="10" style="219" customWidth="1"/>
    <col min="1247" max="1247" width="0" style="1" hidden="1" customWidth="1"/>
    <col min="1248" max="1249" width="14.6640625" style="219" customWidth="1"/>
    <col min="1250" max="1250" width="12.88671875" style="219" customWidth="1"/>
    <col min="1251" max="1251" width="3.33203125" style="219" customWidth="1"/>
    <col min="1252" max="1252" width="30.33203125" style="219" customWidth="1"/>
    <col min="1253" max="1253" width="5" style="219" customWidth="1"/>
    <col min="1254" max="1254" width="0" style="1" hidden="1" customWidth="1"/>
    <col min="1255" max="1255" width="14.33203125" style="219" customWidth="1"/>
    <col min="1256" max="1256" width="5.6640625" style="219" customWidth="1"/>
    <col min="1257" max="1257" width="0" style="1" hidden="1" customWidth="1"/>
    <col min="1258" max="1258" width="17.33203125" style="219" customWidth="1"/>
    <col min="1259" max="1259" width="12.6640625" style="219" customWidth="1"/>
    <col min="1260" max="1260" width="0" style="1" hidden="1" customWidth="1"/>
    <col min="1261" max="1261" width="5.33203125" style="219" customWidth="1"/>
    <col min="1262" max="1262" width="0" style="1" hidden="1" customWidth="1"/>
    <col min="1263" max="1263" width="17" style="219" customWidth="1"/>
    <col min="1264" max="1264" width="6.33203125" style="219" customWidth="1"/>
    <col min="1265" max="1265" width="0" style="1" hidden="1" customWidth="1"/>
    <col min="1266" max="1266" width="14.33203125" style="219" customWidth="1"/>
    <col min="1267" max="1267" width="7.5546875" style="219" customWidth="1"/>
    <col min="1268" max="1268" width="0" style="1" hidden="1" customWidth="1"/>
    <col min="1269" max="1270" width="14.33203125" style="219" customWidth="1"/>
    <col min="1271" max="1271" width="20.88671875" style="219" customWidth="1"/>
    <col min="1272" max="1272" width="14.44140625" style="219" customWidth="1"/>
    <col min="1273" max="1273" width="15" style="219" customWidth="1"/>
    <col min="1274" max="1274" width="2.6640625" style="219" customWidth="1"/>
    <col min="1275" max="1275" width="11.6640625" style="219" customWidth="1"/>
    <col min="1276" max="1276" width="11.5546875" style="219" customWidth="1"/>
    <col min="1277" max="1277" width="2.33203125" style="219" customWidth="1"/>
    <col min="1278" max="1278" width="41" style="219" customWidth="1"/>
    <col min="1279" max="1279" width="14.33203125" style="219" customWidth="1"/>
    <col min="1280" max="1281" width="11.5546875" style="219" customWidth="1"/>
    <col min="1282" max="1282" width="21.88671875" style="219" customWidth="1"/>
    <col min="1283" max="1474" width="11.44140625" style="219"/>
    <col min="1475" max="1475" width="21.88671875" style="219" customWidth="1"/>
    <col min="1476" max="1476" width="13.88671875" style="219" customWidth="1"/>
    <col min="1477" max="1477" width="38.6640625" style="219" customWidth="1"/>
    <col min="1478" max="1478" width="3" style="219" bestFit="1" customWidth="1"/>
    <col min="1479" max="1479" width="32.33203125" style="219" customWidth="1"/>
    <col min="1480" max="1480" width="46.33203125" style="219" customWidth="1"/>
    <col min="1481" max="1481" width="19" style="219" customWidth="1"/>
    <col min="1482" max="1482" width="0" style="1" hidden="1" customWidth="1"/>
    <col min="1483" max="1483" width="17.6640625" style="219" customWidth="1"/>
    <col min="1484" max="1484" width="0" style="1" hidden="1" customWidth="1"/>
    <col min="1485" max="1485" width="22.33203125" style="219" customWidth="1"/>
    <col min="1486" max="1486" width="5.33203125" style="219" customWidth="1"/>
    <col min="1487" max="1487" width="36.33203125" style="219" customWidth="1"/>
    <col min="1488" max="1488" width="5.6640625" style="219" customWidth="1"/>
    <col min="1489" max="1489" width="0" style="1" hidden="1" customWidth="1"/>
    <col min="1490" max="1490" width="20.6640625" style="219" customWidth="1"/>
    <col min="1491" max="1491" width="4.88671875" style="219" customWidth="1"/>
    <col min="1492" max="1492" width="0" style="1" hidden="1" customWidth="1"/>
    <col min="1493" max="1493" width="24.6640625" style="219" customWidth="1"/>
    <col min="1494" max="1494" width="12.33203125" style="219" customWidth="1"/>
    <col min="1495" max="1495" width="0" style="1" hidden="1" customWidth="1"/>
    <col min="1496" max="1496" width="3.44140625" style="219" customWidth="1"/>
    <col min="1497" max="1497" width="0" style="1" hidden="1" customWidth="1"/>
    <col min="1498" max="1498" width="17.6640625" style="219" customWidth="1"/>
    <col min="1499" max="1499" width="3.44140625" style="219" customWidth="1"/>
    <col min="1500" max="1500" width="0" style="1" hidden="1" customWidth="1"/>
    <col min="1501" max="1501" width="23.6640625" style="219" customWidth="1"/>
    <col min="1502" max="1502" width="10" style="219" customWidth="1"/>
    <col min="1503" max="1503" width="0" style="1" hidden="1" customWidth="1"/>
    <col min="1504" max="1505" width="14.6640625" style="219" customWidth="1"/>
    <col min="1506" max="1506" width="12.88671875" style="219" customWidth="1"/>
    <col min="1507" max="1507" width="3.33203125" style="219" customWidth="1"/>
    <col min="1508" max="1508" width="30.33203125" style="219" customWidth="1"/>
    <col min="1509" max="1509" width="5" style="219" customWidth="1"/>
    <col min="1510" max="1510" width="0" style="1" hidden="1" customWidth="1"/>
    <col min="1511" max="1511" width="14.33203125" style="219" customWidth="1"/>
    <col min="1512" max="1512" width="5.6640625" style="219" customWidth="1"/>
    <col min="1513" max="1513" width="0" style="1" hidden="1" customWidth="1"/>
    <col min="1514" max="1514" width="17.33203125" style="219" customWidth="1"/>
    <col min="1515" max="1515" width="12.6640625" style="219" customWidth="1"/>
    <col min="1516" max="1516" width="0" style="1" hidden="1" customWidth="1"/>
    <col min="1517" max="1517" width="5.33203125" style="219" customWidth="1"/>
    <col min="1518" max="1518" width="0" style="1" hidden="1" customWidth="1"/>
    <col min="1519" max="1519" width="17" style="219" customWidth="1"/>
    <col min="1520" max="1520" width="6.33203125" style="219" customWidth="1"/>
    <col min="1521" max="1521" width="0" style="1" hidden="1" customWidth="1"/>
    <col min="1522" max="1522" width="14.33203125" style="219" customWidth="1"/>
    <col min="1523" max="1523" width="7.5546875" style="219" customWidth="1"/>
    <col min="1524" max="1524" width="0" style="1" hidden="1" customWidth="1"/>
    <col min="1525" max="1526" width="14.33203125" style="219" customWidth="1"/>
    <col min="1527" max="1527" width="20.88671875" style="219" customWidth="1"/>
    <col min="1528" max="1528" width="14.44140625" style="219" customWidth="1"/>
    <col min="1529" max="1529" width="15" style="219" customWidth="1"/>
    <col min="1530" max="1530" width="2.6640625" style="219" customWidth="1"/>
    <col min="1531" max="1531" width="11.6640625" style="219" customWidth="1"/>
    <col min="1532" max="1532" width="11.5546875" style="219" customWidth="1"/>
    <col min="1533" max="1533" width="2.33203125" style="219" customWidth="1"/>
    <col min="1534" max="1534" width="41" style="219" customWidth="1"/>
    <col min="1535" max="1535" width="14.33203125" style="219" customWidth="1"/>
    <col min="1536" max="1537" width="11.5546875" style="219" customWidth="1"/>
    <col min="1538" max="1538" width="21.88671875" style="219" customWidth="1"/>
    <col min="1539" max="1730" width="11.44140625" style="219"/>
    <col min="1731" max="1731" width="21.88671875" style="219" customWidth="1"/>
    <col min="1732" max="1732" width="13.88671875" style="219" customWidth="1"/>
    <col min="1733" max="1733" width="38.6640625" style="219" customWidth="1"/>
    <col min="1734" max="1734" width="3" style="219" bestFit="1" customWidth="1"/>
    <col min="1735" max="1735" width="32.33203125" style="219" customWidth="1"/>
    <col min="1736" max="1736" width="46.33203125" style="219" customWidth="1"/>
    <col min="1737" max="1737" width="19" style="219" customWidth="1"/>
    <col min="1738" max="1738" width="0" style="1" hidden="1" customWidth="1"/>
    <col min="1739" max="1739" width="17.6640625" style="219" customWidth="1"/>
    <col min="1740" max="1740" width="0" style="1" hidden="1" customWidth="1"/>
    <col min="1741" max="1741" width="22.33203125" style="219" customWidth="1"/>
    <col min="1742" max="1742" width="5.33203125" style="219" customWidth="1"/>
    <col min="1743" max="1743" width="36.33203125" style="219" customWidth="1"/>
    <col min="1744" max="1744" width="5.6640625" style="219" customWidth="1"/>
    <col min="1745" max="1745" width="0" style="1" hidden="1" customWidth="1"/>
    <col min="1746" max="1746" width="20.6640625" style="219" customWidth="1"/>
    <col min="1747" max="1747" width="4.88671875" style="219" customWidth="1"/>
    <col min="1748" max="1748" width="0" style="1" hidden="1" customWidth="1"/>
    <col min="1749" max="1749" width="24.6640625" style="219" customWidth="1"/>
    <col min="1750" max="1750" width="12.33203125" style="219" customWidth="1"/>
    <col min="1751" max="1751" width="0" style="1" hidden="1" customWidth="1"/>
    <col min="1752" max="1752" width="3.44140625" style="219" customWidth="1"/>
    <col min="1753" max="1753" width="0" style="1" hidden="1" customWidth="1"/>
    <col min="1754" max="1754" width="17.6640625" style="219" customWidth="1"/>
    <col min="1755" max="1755" width="3.44140625" style="219" customWidth="1"/>
    <col min="1756" max="1756" width="0" style="1" hidden="1" customWidth="1"/>
    <col min="1757" max="1757" width="23.6640625" style="219" customWidth="1"/>
    <col min="1758" max="1758" width="10" style="219" customWidth="1"/>
    <col min="1759" max="1759" width="0" style="1" hidden="1" customWidth="1"/>
    <col min="1760" max="1761" width="14.6640625" style="219" customWidth="1"/>
    <col min="1762" max="1762" width="12.88671875" style="219" customWidth="1"/>
    <col min="1763" max="1763" width="3.33203125" style="219" customWidth="1"/>
    <col min="1764" max="1764" width="30.33203125" style="219" customWidth="1"/>
    <col min="1765" max="1765" width="5" style="219" customWidth="1"/>
    <col min="1766" max="1766" width="0" style="1" hidden="1" customWidth="1"/>
    <col min="1767" max="1767" width="14.33203125" style="219" customWidth="1"/>
    <col min="1768" max="1768" width="5.6640625" style="219" customWidth="1"/>
    <col min="1769" max="1769" width="0" style="1" hidden="1" customWidth="1"/>
    <col min="1770" max="1770" width="17.33203125" style="219" customWidth="1"/>
    <col min="1771" max="1771" width="12.6640625" style="219" customWidth="1"/>
    <col min="1772" max="1772" width="0" style="1" hidden="1" customWidth="1"/>
    <col min="1773" max="1773" width="5.33203125" style="219" customWidth="1"/>
    <col min="1774" max="1774" width="0" style="1" hidden="1" customWidth="1"/>
    <col min="1775" max="1775" width="17" style="219" customWidth="1"/>
    <col min="1776" max="1776" width="6.33203125" style="219" customWidth="1"/>
    <col min="1777" max="1777" width="0" style="1" hidden="1" customWidth="1"/>
    <col min="1778" max="1778" width="14.33203125" style="219" customWidth="1"/>
    <col min="1779" max="1779" width="7.5546875" style="219" customWidth="1"/>
    <col min="1780" max="1780" width="0" style="1" hidden="1" customWidth="1"/>
    <col min="1781" max="1782" width="14.33203125" style="219" customWidth="1"/>
    <col min="1783" max="1783" width="20.88671875" style="219" customWidth="1"/>
    <col min="1784" max="1784" width="14.44140625" style="219" customWidth="1"/>
    <col min="1785" max="1785" width="15" style="219" customWidth="1"/>
    <col min="1786" max="1786" width="2.6640625" style="219" customWidth="1"/>
    <col min="1787" max="1787" width="11.6640625" style="219" customWidth="1"/>
    <col min="1788" max="1788" width="11.5546875" style="219" customWidth="1"/>
    <col min="1789" max="1789" width="2.33203125" style="219" customWidth="1"/>
    <col min="1790" max="1790" width="41" style="219" customWidth="1"/>
    <col min="1791" max="1791" width="14.33203125" style="219" customWidth="1"/>
    <col min="1792" max="1793" width="11.5546875" style="219" customWidth="1"/>
    <col min="1794" max="1794" width="21.88671875" style="219" customWidth="1"/>
    <col min="1795" max="1986" width="11.44140625" style="219"/>
    <col min="1987" max="1987" width="21.88671875" style="219" customWidth="1"/>
    <col min="1988" max="1988" width="13.88671875" style="219" customWidth="1"/>
    <col min="1989" max="1989" width="38.6640625" style="219" customWidth="1"/>
    <col min="1990" max="1990" width="3" style="219" bestFit="1" customWidth="1"/>
    <col min="1991" max="1991" width="32.33203125" style="219" customWidth="1"/>
    <col min="1992" max="1992" width="46.33203125" style="219" customWidth="1"/>
    <col min="1993" max="1993" width="19" style="219" customWidth="1"/>
    <col min="1994" max="1994" width="0" style="1" hidden="1" customWidth="1"/>
    <col min="1995" max="1995" width="17.6640625" style="219" customWidth="1"/>
    <col min="1996" max="1996" width="0" style="1" hidden="1" customWidth="1"/>
    <col min="1997" max="1997" width="22.33203125" style="219" customWidth="1"/>
    <col min="1998" max="1998" width="5.33203125" style="219" customWidth="1"/>
    <col min="1999" max="1999" width="36.33203125" style="219" customWidth="1"/>
    <col min="2000" max="2000" width="5.6640625" style="219" customWidth="1"/>
    <col min="2001" max="2001" width="0" style="1" hidden="1" customWidth="1"/>
    <col min="2002" max="2002" width="20.6640625" style="219" customWidth="1"/>
    <col min="2003" max="2003" width="4.88671875" style="219" customWidth="1"/>
    <col min="2004" max="2004" width="0" style="1" hidden="1" customWidth="1"/>
    <col min="2005" max="2005" width="24.6640625" style="219" customWidth="1"/>
    <col min="2006" max="2006" width="12.33203125" style="219" customWidth="1"/>
    <col min="2007" max="2007" width="0" style="1" hidden="1" customWidth="1"/>
    <col min="2008" max="2008" width="3.44140625" style="219" customWidth="1"/>
    <col min="2009" max="2009" width="0" style="1" hidden="1" customWidth="1"/>
    <col min="2010" max="2010" width="17.6640625" style="219" customWidth="1"/>
    <col min="2011" max="2011" width="3.44140625" style="219" customWidth="1"/>
    <col min="2012" max="2012" width="0" style="1" hidden="1" customWidth="1"/>
    <col min="2013" max="2013" width="23.6640625" style="219" customWidth="1"/>
    <col min="2014" max="2014" width="10" style="219" customWidth="1"/>
    <col min="2015" max="2015" width="0" style="1" hidden="1" customWidth="1"/>
    <col min="2016" max="2017" width="14.6640625" style="219" customWidth="1"/>
    <col min="2018" max="2018" width="12.88671875" style="219" customWidth="1"/>
    <col min="2019" max="2019" width="3.33203125" style="219" customWidth="1"/>
    <col min="2020" max="2020" width="30.33203125" style="219" customWidth="1"/>
    <col min="2021" max="2021" width="5" style="219" customWidth="1"/>
    <col min="2022" max="2022" width="0" style="1" hidden="1" customWidth="1"/>
    <col min="2023" max="2023" width="14.33203125" style="219" customWidth="1"/>
    <col min="2024" max="2024" width="5.6640625" style="219" customWidth="1"/>
    <col min="2025" max="2025" width="0" style="1" hidden="1" customWidth="1"/>
    <col min="2026" max="2026" width="17.33203125" style="219" customWidth="1"/>
    <col min="2027" max="2027" width="12.6640625" style="219" customWidth="1"/>
    <col min="2028" max="2028" width="0" style="1" hidden="1" customWidth="1"/>
    <col min="2029" max="2029" width="5.33203125" style="219" customWidth="1"/>
    <col min="2030" max="2030" width="0" style="1" hidden="1" customWidth="1"/>
    <col min="2031" max="2031" width="17" style="219" customWidth="1"/>
    <col min="2032" max="2032" width="6.33203125" style="219" customWidth="1"/>
    <col min="2033" max="2033" width="0" style="1" hidden="1" customWidth="1"/>
    <col min="2034" max="2034" width="14.33203125" style="219" customWidth="1"/>
    <col min="2035" max="2035" width="7.5546875" style="219" customWidth="1"/>
    <col min="2036" max="2036" width="0" style="1" hidden="1" customWidth="1"/>
    <col min="2037" max="2038" width="14.33203125" style="219" customWidth="1"/>
    <col min="2039" max="2039" width="20.88671875" style="219" customWidth="1"/>
    <col min="2040" max="2040" width="14.44140625" style="219" customWidth="1"/>
    <col min="2041" max="2041" width="15" style="219" customWidth="1"/>
    <col min="2042" max="2042" width="2.6640625" style="219" customWidth="1"/>
    <col min="2043" max="2043" width="11.6640625" style="219" customWidth="1"/>
    <col min="2044" max="2044" width="11.5546875" style="219" customWidth="1"/>
    <col min="2045" max="2045" width="2.33203125" style="219" customWidth="1"/>
    <col min="2046" max="2046" width="41" style="219" customWidth="1"/>
    <col min="2047" max="2047" width="14.33203125" style="219" customWidth="1"/>
    <col min="2048" max="2049" width="11.5546875" style="219" customWidth="1"/>
    <col min="2050" max="2050" width="21.88671875" style="219" customWidth="1"/>
    <col min="2051" max="2242" width="11.44140625" style="219"/>
    <col min="2243" max="2243" width="21.88671875" style="219" customWidth="1"/>
    <col min="2244" max="2244" width="13.88671875" style="219" customWidth="1"/>
    <col min="2245" max="2245" width="38.6640625" style="219" customWidth="1"/>
    <col min="2246" max="2246" width="3" style="219" bestFit="1" customWidth="1"/>
    <col min="2247" max="2247" width="32.33203125" style="219" customWidth="1"/>
    <col min="2248" max="2248" width="46.33203125" style="219" customWidth="1"/>
    <col min="2249" max="2249" width="19" style="219" customWidth="1"/>
    <col min="2250" max="2250" width="0" style="1" hidden="1" customWidth="1"/>
    <col min="2251" max="2251" width="17.6640625" style="219" customWidth="1"/>
    <col min="2252" max="2252" width="0" style="1" hidden="1" customWidth="1"/>
    <col min="2253" max="2253" width="22.33203125" style="219" customWidth="1"/>
    <col min="2254" max="2254" width="5.33203125" style="219" customWidth="1"/>
    <col min="2255" max="2255" width="36.33203125" style="219" customWidth="1"/>
    <col min="2256" max="2256" width="5.6640625" style="219" customWidth="1"/>
    <col min="2257" max="2257" width="0" style="1" hidden="1" customWidth="1"/>
    <col min="2258" max="2258" width="20.6640625" style="219" customWidth="1"/>
    <col min="2259" max="2259" width="4.88671875" style="219" customWidth="1"/>
    <col min="2260" max="2260" width="0" style="1" hidden="1" customWidth="1"/>
    <col min="2261" max="2261" width="24.6640625" style="219" customWidth="1"/>
    <col min="2262" max="2262" width="12.33203125" style="219" customWidth="1"/>
    <col min="2263" max="2263" width="0" style="1" hidden="1" customWidth="1"/>
    <col min="2264" max="2264" width="3.44140625" style="219" customWidth="1"/>
    <col min="2265" max="2265" width="0" style="1" hidden="1" customWidth="1"/>
    <col min="2266" max="2266" width="17.6640625" style="219" customWidth="1"/>
    <col min="2267" max="2267" width="3.44140625" style="219" customWidth="1"/>
    <col min="2268" max="2268" width="0" style="1" hidden="1" customWidth="1"/>
    <col min="2269" max="2269" width="23.6640625" style="219" customWidth="1"/>
    <col min="2270" max="2270" width="10" style="219" customWidth="1"/>
    <col min="2271" max="2271" width="0" style="1" hidden="1" customWidth="1"/>
    <col min="2272" max="2273" width="14.6640625" style="219" customWidth="1"/>
    <col min="2274" max="2274" width="12.88671875" style="219" customWidth="1"/>
    <col min="2275" max="2275" width="3.33203125" style="219" customWidth="1"/>
    <col min="2276" max="2276" width="30.33203125" style="219" customWidth="1"/>
    <col min="2277" max="2277" width="5" style="219" customWidth="1"/>
    <col min="2278" max="2278" width="0" style="1" hidden="1" customWidth="1"/>
    <col min="2279" max="2279" width="14.33203125" style="219" customWidth="1"/>
    <col min="2280" max="2280" width="5.6640625" style="219" customWidth="1"/>
    <col min="2281" max="2281" width="0" style="1" hidden="1" customWidth="1"/>
    <col min="2282" max="2282" width="17.33203125" style="219" customWidth="1"/>
    <col min="2283" max="2283" width="12.6640625" style="219" customWidth="1"/>
    <col min="2284" max="2284" width="0" style="1" hidden="1" customWidth="1"/>
    <col min="2285" max="2285" width="5.33203125" style="219" customWidth="1"/>
    <col min="2286" max="2286" width="0" style="1" hidden="1" customWidth="1"/>
    <col min="2287" max="2287" width="17" style="219" customWidth="1"/>
    <col min="2288" max="2288" width="6.33203125" style="219" customWidth="1"/>
    <col min="2289" max="2289" width="0" style="1" hidden="1" customWidth="1"/>
    <col min="2290" max="2290" width="14.33203125" style="219" customWidth="1"/>
    <col min="2291" max="2291" width="7.5546875" style="219" customWidth="1"/>
    <col min="2292" max="2292" width="0" style="1" hidden="1" customWidth="1"/>
    <col min="2293" max="2294" width="14.33203125" style="219" customWidth="1"/>
    <col min="2295" max="2295" width="20.88671875" style="219" customWidth="1"/>
    <col min="2296" max="2296" width="14.44140625" style="219" customWidth="1"/>
    <col min="2297" max="2297" width="15" style="219" customWidth="1"/>
    <col min="2298" max="2298" width="2.6640625" style="219" customWidth="1"/>
    <col min="2299" max="2299" width="11.6640625" style="219" customWidth="1"/>
    <col min="2300" max="2300" width="11.5546875" style="219" customWidth="1"/>
    <col min="2301" max="2301" width="2.33203125" style="219" customWidth="1"/>
    <col min="2302" max="2302" width="41" style="219" customWidth="1"/>
    <col min="2303" max="2303" width="14.33203125" style="219" customWidth="1"/>
    <col min="2304" max="2305" width="11.5546875" style="219" customWidth="1"/>
    <col min="2306" max="2306" width="21.88671875" style="219" customWidth="1"/>
    <col min="2307" max="2498" width="11.44140625" style="219"/>
    <col min="2499" max="2499" width="21.88671875" style="219" customWidth="1"/>
    <col min="2500" max="2500" width="13.88671875" style="219" customWidth="1"/>
    <col min="2501" max="2501" width="38.6640625" style="219" customWidth="1"/>
    <col min="2502" max="2502" width="3" style="219" bestFit="1" customWidth="1"/>
    <col min="2503" max="2503" width="32.33203125" style="219" customWidth="1"/>
    <col min="2504" max="2504" width="46.33203125" style="219" customWidth="1"/>
    <col min="2505" max="2505" width="19" style="219" customWidth="1"/>
    <col min="2506" max="2506" width="0" style="1" hidden="1" customWidth="1"/>
    <col min="2507" max="2507" width="17.6640625" style="219" customWidth="1"/>
    <col min="2508" max="2508" width="0" style="1" hidden="1" customWidth="1"/>
    <col min="2509" max="2509" width="22.33203125" style="219" customWidth="1"/>
    <col min="2510" max="2510" width="5.33203125" style="219" customWidth="1"/>
    <col min="2511" max="2511" width="36.33203125" style="219" customWidth="1"/>
    <col min="2512" max="2512" width="5.6640625" style="219" customWidth="1"/>
    <col min="2513" max="2513" width="0" style="1" hidden="1" customWidth="1"/>
    <col min="2514" max="2514" width="20.6640625" style="219" customWidth="1"/>
    <col min="2515" max="2515" width="4.88671875" style="219" customWidth="1"/>
    <col min="2516" max="2516" width="0" style="1" hidden="1" customWidth="1"/>
    <col min="2517" max="2517" width="24.6640625" style="219" customWidth="1"/>
    <col min="2518" max="2518" width="12.33203125" style="219" customWidth="1"/>
    <col min="2519" max="2519" width="0" style="1" hidden="1" customWidth="1"/>
    <col min="2520" max="2520" width="3.44140625" style="219" customWidth="1"/>
    <col min="2521" max="2521" width="0" style="1" hidden="1" customWidth="1"/>
    <col min="2522" max="2522" width="17.6640625" style="219" customWidth="1"/>
    <col min="2523" max="2523" width="3.44140625" style="219" customWidth="1"/>
    <col min="2524" max="2524" width="0" style="1" hidden="1" customWidth="1"/>
    <col min="2525" max="2525" width="23.6640625" style="219" customWidth="1"/>
    <col min="2526" max="2526" width="10" style="219" customWidth="1"/>
    <col min="2527" max="2527" width="0" style="1" hidden="1" customWidth="1"/>
    <col min="2528" max="2529" width="14.6640625" style="219" customWidth="1"/>
    <col min="2530" max="2530" width="12.88671875" style="219" customWidth="1"/>
    <col min="2531" max="2531" width="3.33203125" style="219" customWidth="1"/>
    <col min="2532" max="2532" width="30.33203125" style="219" customWidth="1"/>
    <col min="2533" max="2533" width="5" style="219" customWidth="1"/>
    <col min="2534" max="2534" width="0" style="1" hidden="1" customWidth="1"/>
    <col min="2535" max="2535" width="14.33203125" style="219" customWidth="1"/>
    <col min="2536" max="2536" width="5.6640625" style="219" customWidth="1"/>
    <col min="2537" max="2537" width="0" style="1" hidden="1" customWidth="1"/>
    <col min="2538" max="2538" width="17.33203125" style="219" customWidth="1"/>
    <col min="2539" max="2539" width="12.6640625" style="219" customWidth="1"/>
    <col min="2540" max="2540" width="0" style="1" hidden="1" customWidth="1"/>
    <col min="2541" max="2541" width="5.33203125" style="219" customWidth="1"/>
    <col min="2542" max="2542" width="0" style="1" hidden="1" customWidth="1"/>
    <col min="2543" max="2543" width="17" style="219" customWidth="1"/>
    <col min="2544" max="2544" width="6.33203125" style="219" customWidth="1"/>
    <col min="2545" max="2545" width="0" style="1" hidden="1" customWidth="1"/>
    <col min="2546" max="2546" width="14.33203125" style="219" customWidth="1"/>
    <col min="2547" max="2547" width="7.5546875" style="219" customWidth="1"/>
    <col min="2548" max="2548" width="0" style="1" hidden="1" customWidth="1"/>
    <col min="2549" max="2550" width="14.33203125" style="219" customWidth="1"/>
    <col min="2551" max="2551" width="20.88671875" style="219" customWidth="1"/>
    <col min="2552" max="2552" width="14.44140625" style="219" customWidth="1"/>
    <col min="2553" max="2553" width="15" style="219" customWidth="1"/>
    <col min="2554" max="2554" width="2.6640625" style="219" customWidth="1"/>
    <col min="2555" max="2555" width="11.6640625" style="219" customWidth="1"/>
    <col min="2556" max="2556" width="11.5546875" style="219" customWidth="1"/>
    <col min="2557" max="2557" width="2.33203125" style="219" customWidth="1"/>
    <col min="2558" max="2558" width="41" style="219" customWidth="1"/>
    <col min="2559" max="2559" width="14.33203125" style="219" customWidth="1"/>
    <col min="2560" max="2561" width="11.5546875" style="219" customWidth="1"/>
    <col min="2562" max="2562" width="21.88671875" style="219" customWidth="1"/>
    <col min="2563" max="2754" width="11.44140625" style="219"/>
    <col min="2755" max="2755" width="21.88671875" style="219" customWidth="1"/>
    <col min="2756" max="2756" width="13.88671875" style="219" customWidth="1"/>
    <col min="2757" max="2757" width="38.6640625" style="219" customWidth="1"/>
    <col min="2758" max="2758" width="3" style="219" bestFit="1" customWidth="1"/>
    <col min="2759" max="2759" width="32.33203125" style="219" customWidth="1"/>
    <col min="2760" max="2760" width="46.33203125" style="219" customWidth="1"/>
    <col min="2761" max="2761" width="19" style="219" customWidth="1"/>
    <col min="2762" max="2762" width="0" style="1" hidden="1" customWidth="1"/>
    <col min="2763" max="2763" width="17.6640625" style="219" customWidth="1"/>
    <col min="2764" max="2764" width="0" style="1" hidden="1" customWidth="1"/>
    <col min="2765" max="2765" width="22.33203125" style="219" customWidth="1"/>
    <col min="2766" max="2766" width="5.33203125" style="219" customWidth="1"/>
    <col min="2767" max="2767" width="36.33203125" style="219" customWidth="1"/>
    <col min="2768" max="2768" width="5.6640625" style="219" customWidth="1"/>
    <col min="2769" max="2769" width="0" style="1" hidden="1" customWidth="1"/>
    <col min="2770" max="2770" width="20.6640625" style="219" customWidth="1"/>
    <col min="2771" max="2771" width="4.88671875" style="219" customWidth="1"/>
    <col min="2772" max="2772" width="0" style="1" hidden="1" customWidth="1"/>
    <col min="2773" max="2773" width="24.6640625" style="219" customWidth="1"/>
    <col min="2774" max="2774" width="12.33203125" style="219" customWidth="1"/>
    <col min="2775" max="2775" width="0" style="1" hidden="1" customWidth="1"/>
    <col min="2776" max="2776" width="3.44140625" style="219" customWidth="1"/>
    <col min="2777" max="2777" width="0" style="1" hidden="1" customWidth="1"/>
    <col min="2778" max="2778" width="17.6640625" style="219" customWidth="1"/>
    <col min="2779" max="2779" width="3.44140625" style="219" customWidth="1"/>
    <col min="2780" max="2780" width="0" style="1" hidden="1" customWidth="1"/>
    <col min="2781" max="2781" width="23.6640625" style="219" customWidth="1"/>
    <col min="2782" max="2782" width="10" style="219" customWidth="1"/>
    <col min="2783" max="2783" width="0" style="1" hidden="1" customWidth="1"/>
    <col min="2784" max="2785" width="14.6640625" style="219" customWidth="1"/>
    <col min="2786" max="2786" width="12.88671875" style="219" customWidth="1"/>
    <col min="2787" max="2787" width="3.33203125" style="219" customWidth="1"/>
    <col min="2788" max="2788" width="30.33203125" style="219" customWidth="1"/>
    <col min="2789" max="2789" width="5" style="219" customWidth="1"/>
    <col min="2790" max="2790" width="0" style="1" hidden="1" customWidth="1"/>
    <col min="2791" max="2791" width="14.33203125" style="219" customWidth="1"/>
    <col min="2792" max="2792" width="5.6640625" style="219" customWidth="1"/>
    <col min="2793" max="2793" width="0" style="1" hidden="1" customWidth="1"/>
    <col min="2794" max="2794" width="17.33203125" style="219" customWidth="1"/>
    <col min="2795" max="2795" width="12.6640625" style="219" customWidth="1"/>
    <col min="2796" max="2796" width="0" style="1" hidden="1" customWidth="1"/>
    <col min="2797" max="2797" width="5.33203125" style="219" customWidth="1"/>
    <col min="2798" max="2798" width="0" style="1" hidden="1" customWidth="1"/>
    <col min="2799" max="2799" width="17" style="219" customWidth="1"/>
    <col min="2800" max="2800" width="6.33203125" style="219" customWidth="1"/>
    <col min="2801" max="2801" width="0" style="1" hidden="1" customWidth="1"/>
    <col min="2802" max="2802" width="14.33203125" style="219" customWidth="1"/>
    <col min="2803" max="2803" width="7.5546875" style="219" customWidth="1"/>
    <col min="2804" max="2804" width="0" style="1" hidden="1" customWidth="1"/>
    <col min="2805" max="2806" width="14.33203125" style="219" customWidth="1"/>
    <col min="2807" max="2807" width="20.88671875" style="219" customWidth="1"/>
    <col min="2808" max="2808" width="14.44140625" style="219" customWidth="1"/>
    <col min="2809" max="2809" width="15" style="219" customWidth="1"/>
    <col min="2810" max="2810" width="2.6640625" style="219" customWidth="1"/>
    <col min="2811" max="2811" width="11.6640625" style="219" customWidth="1"/>
    <col min="2812" max="2812" width="11.5546875" style="219" customWidth="1"/>
    <col min="2813" max="2813" width="2.33203125" style="219" customWidth="1"/>
    <col min="2814" max="2814" width="41" style="219" customWidth="1"/>
    <col min="2815" max="2815" width="14.33203125" style="219" customWidth="1"/>
    <col min="2816" max="2817" width="11.5546875" style="219" customWidth="1"/>
    <col min="2818" max="2818" width="21.88671875" style="219" customWidth="1"/>
    <col min="2819" max="3010" width="11.44140625" style="219"/>
    <col min="3011" max="3011" width="21.88671875" style="219" customWidth="1"/>
    <col min="3012" max="3012" width="13.88671875" style="219" customWidth="1"/>
    <col min="3013" max="3013" width="38.6640625" style="219" customWidth="1"/>
    <col min="3014" max="3014" width="3" style="219" bestFit="1" customWidth="1"/>
    <col min="3015" max="3015" width="32.33203125" style="219" customWidth="1"/>
    <col min="3016" max="3016" width="46.33203125" style="219" customWidth="1"/>
    <col min="3017" max="3017" width="19" style="219" customWidth="1"/>
    <col min="3018" max="3018" width="0" style="1" hidden="1" customWidth="1"/>
    <col min="3019" max="3019" width="17.6640625" style="219" customWidth="1"/>
    <col min="3020" max="3020" width="0" style="1" hidden="1" customWidth="1"/>
    <col min="3021" max="3021" width="22.33203125" style="219" customWidth="1"/>
    <col min="3022" max="3022" width="5.33203125" style="219" customWidth="1"/>
    <col min="3023" max="3023" width="36.33203125" style="219" customWidth="1"/>
    <col min="3024" max="3024" width="5.6640625" style="219" customWidth="1"/>
    <col min="3025" max="3025" width="0" style="1" hidden="1" customWidth="1"/>
    <col min="3026" max="3026" width="20.6640625" style="219" customWidth="1"/>
    <col min="3027" max="3027" width="4.88671875" style="219" customWidth="1"/>
    <col min="3028" max="3028" width="0" style="1" hidden="1" customWidth="1"/>
    <col min="3029" max="3029" width="24.6640625" style="219" customWidth="1"/>
    <col min="3030" max="3030" width="12.33203125" style="219" customWidth="1"/>
    <col min="3031" max="3031" width="0" style="1" hidden="1" customWidth="1"/>
    <col min="3032" max="3032" width="3.44140625" style="219" customWidth="1"/>
    <col min="3033" max="3033" width="0" style="1" hidden="1" customWidth="1"/>
    <col min="3034" max="3034" width="17.6640625" style="219" customWidth="1"/>
    <col min="3035" max="3035" width="3.44140625" style="219" customWidth="1"/>
    <col min="3036" max="3036" width="0" style="1" hidden="1" customWidth="1"/>
    <col min="3037" max="3037" width="23.6640625" style="219" customWidth="1"/>
    <col min="3038" max="3038" width="10" style="219" customWidth="1"/>
    <col min="3039" max="3039" width="0" style="1" hidden="1" customWidth="1"/>
    <col min="3040" max="3041" width="14.6640625" style="219" customWidth="1"/>
    <col min="3042" max="3042" width="12.88671875" style="219" customWidth="1"/>
    <col min="3043" max="3043" width="3.33203125" style="219" customWidth="1"/>
    <col min="3044" max="3044" width="30.33203125" style="219" customWidth="1"/>
    <col min="3045" max="3045" width="5" style="219" customWidth="1"/>
    <col min="3046" max="3046" width="0" style="1" hidden="1" customWidth="1"/>
    <col min="3047" max="3047" width="14.33203125" style="219" customWidth="1"/>
    <col min="3048" max="3048" width="5.6640625" style="219" customWidth="1"/>
    <col min="3049" max="3049" width="0" style="1" hidden="1" customWidth="1"/>
    <col min="3050" max="3050" width="17.33203125" style="219" customWidth="1"/>
    <col min="3051" max="3051" width="12.6640625" style="219" customWidth="1"/>
    <col min="3052" max="3052" width="0" style="1" hidden="1" customWidth="1"/>
    <col min="3053" max="3053" width="5.33203125" style="219" customWidth="1"/>
    <col min="3054" max="3054" width="0" style="1" hidden="1" customWidth="1"/>
    <col min="3055" max="3055" width="17" style="219" customWidth="1"/>
    <col min="3056" max="3056" width="6.33203125" style="219" customWidth="1"/>
    <col min="3057" max="3057" width="0" style="1" hidden="1" customWidth="1"/>
    <col min="3058" max="3058" width="14.33203125" style="219" customWidth="1"/>
    <col min="3059" max="3059" width="7.5546875" style="219" customWidth="1"/>
    <col min="3060" max="3060" width="0" style="1" hidden="1" customWidth="1"/>
    <col min="3061" max="3062" width="14.33203125" style="219" customWidth="1"/>
    <col min="3063" max="3063" width="20.88671875" style="219" customWidth="1"/>
    <col min="3064" max="3064" width="14.44140625" style="219" customWidth="1"/>
    <col min="3065" max="3065" width="15" style="219" customWidth="1"/>
    <col min="3066" max="3066" width="2.6640625" style="219" customWidth="1"/>
    <col min="3067" max="3067" width="11.6640625" style="219" customWidth="1"/>
    <col min="3068" max="3068" width="11.5546875" style="219" customWidth="1"/>
    <col min="3069" max="3069" width="2.33203125" style="219" customWidth="1"/>
    <col min="3070" max="3070" width="41" style="219" customWidth="1"/>
    <col min="3071" max="3071" width="14.33203125" style="219" customWidth="1"/>
    <col min="3072" max="3073" width="11.5546875" style="219" customWidth="1"/>
    <col min="3074" max="3074" width="21.88671875" style="219" customWidth="1"/>
    <col min="3075" max="3266" width="11.44140625" style="219"/>
    <col min="3267" max="3267" width="21.88671875" style="219" customWidth="1"/>
    <col min="3268" max="3268" width="13.88671875" style="219" customWidth="1"/>
    <col min="3269" max="3269" width="38.6640625" style="219" customWidth="1"/>
    <col min="3270" max="3270" width="3" style="219" bestFit="1" customWidth="1"/>
    <col min="3271" max="3271" width="32.33203125" style="219" customWidth="1"/>
    <col min="3272" max="3272" width="46.33203125" style="219" customWidth="1"/>
    <col min="3273" max="3273" width="19" style="219" customWidth="1"/>
    <col min="3274" max="3274" width="0" style="1" hidden="1" customWidth="1"/>
    <col min="3275" max="3275" width="17.6640625" style="219" customWidth="1"/>
    <col min="3276" max="3276" width="0" style="1" hidden="1" customWidth="1"/>
    <col min="3277" max="3277" width="22.33203125" style="219" customWidth="1"/>
    <col min="3278" max="3278" width="5.33203125" style="219" customWidth="1"/>
    <col min="3279" max="3279" width="36.33203125" style="219" customWidth="1"/>
    <col min="3280" max="3280" width="5.6640625" style="219" customWidth="1"/>
    <col min="3281" max="3281" width="0" style="1" hidden="1" customWidth="1"/>
    <col min="3282" max="3282" width="20.6640625" style="219" customWidth="1"/>
    <col min="3283" max="3283" width="4.88671875" style="219" customWidth="1"/>
    <col min="3284" max="3284" width="0" style="1" hidden="1" customWidth="1"/>
    <col min="3285" max="3285" width="24.6640625" style="219" customWidth="1"/>
    <col min="3286" max="3286" width="12.33203125" style="219" customWidth="1"/>
    <col min="3287" max="3287" width="0" style="1" hidden="1" customWidth="1"/>
    <col min="3288" max="3288" width="3.44140625" style="219" customWidth="1"/>
    <col min="3289" max="3289" width="0" style="1" hidden="1" customWidth="1"/>
    <col min="3290" max="3290" width="17.6640625" style="219" customWidth="1"/>
    <col min="3291" max="3291" width="3.44140625" style="219" customWidth="1"/>
    <col min="3292" max="3292" width="0" style="1" hidden="1" customWidth="1"/>
    <col min="3293" max="3293" width="23.6640625" style="219" customWidth="1"/>
    <col min="3294" max="3294" width="10" style="219" customWidth="1"/>
    <col min="3295" max="3295" width="0" style="1" hidden="1" customWidth="1"/>
    <col min="3296" max="3297" width="14.6640625" style="219" customWidth="1"/>
    <col min="3298" max="3298" width="12.88671875" style="219" customWidth="1"/>
    <col min="3299" max="3299" width="3.33203125" style="219" customWidth="1"/>
    <col min="3300" max="3300" width="30.33203125" style="219" customWidth="1"/>
    <col min="3301" max="3301" width="5" style="219" customWidth="1"/>
    <col min="3302" max="3302" width="0" style="1" hidden="1" customWidth="1"/>
    <col min="3303" max="3303" width="14.33203125" style="219" customWidth="1"/>
    <col min="3304" max="3304" width="5.6640625" style="219" customWidth="1"/>
    <col min="3305" max="3305" width="0" style="1" hidden="1" customWidth="1"/>
    <col min="3306" max="3306" width="17.33203125" style="219" customWidth="1"/>
    <col min="3307" max="3307" width="12.6640625" style="219" customWidth="1"/>
    <col min="3308" max="3308" width="0" style="1" hidden="1" customWidth="1"/>
    <col min="3309" max="3309" width="5.33203125" style="219" customWidth="1"/>
    <col min="3310" max="3310" width="0" style="1" hidden="1" customWidth="1"/>
    <col min="3311" max="3311" width="17" style="219" customWidth="1"/>
    <col min="3312" max="3312" width="6.33203125" style="219" customWidth="1"/>
    <col min="3313" max="3313" width="0" style="1" hidden="1" customWidth="1"/>
    <col min="3314" max="3314" width="14.33203125" style="219" customWidth="1"/>
    <col min="3315" max="3315" width="7.5546875" style="219" customWidth="1"/>
    <col min="3316" max="3316" width="0" style="1" hidden="1" customWidth="1"/>
    <col min="3317" max="3318" width="14.33203125" style="219" customWidth="1"/>
    <col min="3319" max="3319" width="20.88671875" style="219" customWidth="1"/>
    <col min="3320" max="3320" width="14.44140625" style="219" customWidth="1"/>
    <col min="3321" max="3321" width="15" style="219" customWidth="1"/>
    <col min="3322" max="3322" width="2.6640625" style="219" customWidth="1"/>
    <col min="3323" max="3323" width="11.6640625" style="219" customWidth="1"/>
    <col min="3324" max="3324" width="11.5546875" style="219" customWidth="1"/>
    <col min="3325" max="3325" width="2.33203125" style="219" customWidth="1"/>
    <col min="3326" max="3326" width="41" style="219" customWidth="1"/>
    <col min="3327" max="3327" width="14.33203125" style="219" customWidth="1"/>
    <col min="3328" max="3329" width="11.5546875" style="219" customWidth="1"/>
    <col min="3330" max="3330" width="21.88671875" style="219" customWidth="1"/>
    <col min="3331" max="3522" width="11.44140625" style="219"/>
    <col min="3523" max="3523" width="21.88671875" style="219" customWidth="1"/>
    <col min="3524" max="3524" width="13.88671875" style="219" customWidth="1"/>
    <col min="3525" max="3525" width="38.6640625" style="219" customWidth="1"/>
    <col min="3526" max="3526" width="3" style="219" bestFit="1" customWidth="1"/>
    <col min="3527" max="3527" width="32.33203125" style="219" customWidth="1"/>
    <col min="3528" max="3528" width="46.33203125" style="219" customWidth="1"/>
    <col min="3529" max="3529" width="19" style="219" customWidth="1"/>
    <col min="3530" max="3530" width="0" style="1" hidden="1" customWidth="1"/>
    <col min="3531" max="3531" width="17.6640625" style="219" customWidth="1"/>
    <col min="3532" max="3532" width="0" style="1" hidden="1" customWidth="1"/>
    <col min="3533" max="3533" width="22.33203125" style="219" customWidth="1"/>
    <col min="3534" max="3534" width="5.33203125" style="219" customWidth="1"/>
    <col min="3535" max="3535" width="36.33203125" style="219" customWidth="1"/>
    <col min="3536" max="3536" width="5.6640625" style="219" customWidth="1"/>
    <col min="3537" max="3537" width="0" style="1" hidden="1" customWidth="1"/>
    <col min="3538" max="3538" width="20.6640625" style="219" customWidth="1"/>
    <col min="3539" max="3539" width="4.88671875" style="219" customWidth="1"/>
    <col min="3540" max="3540" width="0" style="1" hidden="1" customWidth="1"/>
    <col min="3541" max="3541" width="24.6640625" style="219" customWidth="1"/>
    <col min="3542" max="3542" width="12.33203125" style="219" customWidth="1"/>
    <col min="3543" max="3543" width="0" style="1" hidden="1" customWidth="1"/>
    <col min="3544" max="3544" width="3.44140625" style="219" customWidth="1"/>
    <col min="3545" max="3545" width="0" style="1" hidden="1" customWidth="1"/>
    <col min="3546" max="3546" width="17.6640625" style="219" customWidth="1"/>
    <col min="3547" max="3547" width="3.44140625" style="219" customWidth="1"/>
    <col min="3548" max="3548" width="0" style="1" hidden="1" customWidth="1"/>
    <col min="3549" max="3549" width="23.6640625" style="219" customWidth="1"/>
    <col min="3550" max="3550" width="10" style="219" customWidth="1"/>
    <col min="3551" max="3551" width="0" style="1" hidden="1" customWidth="1"/>
    <col min="3552" max="3553" width="14.6640625" style="219" customWidth="1"/>
    <col min="3554" max="3554" width="12.88671875" style="219" customWidth="1"/>
    <col min="3555" max="3555" width="3.33203125" style="219" customWidth="1"/>
    <col min="3556" max="3556" width="30.33203125" style="219" customWidth="1"/>
    <col min="3557" max="3557" width="5" style="219" customWidth="1"/>
    <col min="3558" max="3558" width="0" style="1" hidden="1" customWidth="1"/>
    <col min="3559" max="3559" width="14.33203125" style="219" customWidth="1"/>
    <col min="3560" max="3560" width="5.6640625" style="219" customWidth="1"/>
    <col min="3561" max="3561" width="0" style="1" hidden="1" customWidth="1"/>
    <col min="3562" max="3562" width="17.33203125" style="219" customWidth="1"/>
    <col min="3563" max="3563" width="12.6640625" style="219" customWidth="1"/>
    <col min="3564" max="3564" width="0" style="1" hidden="1" customWidth="1"/>
    <col min="3565" max="3565" width="5.33203125" style="219" customWidth="1"/>
    <col min="3566" max="3566" width="0" style="1" hidden="1" customWidth="1"/>
    <col min="3567" max="3567" width="17" style="219" customWidth="1"/>
    <col min="3568" max="3568" width="6.33203125" style="219" customWidth="1"/>
    <col min="3569" max="3569" width="0" style="1" hidden="1" customWidth="1"/>
    <col min="3570" max="3570" width="14.33203125" style="219" customWidth="1"/>
    <col min="3571" max="3571" width="7.5546875" style="219" customWidth="1"/>
    <col min="3572" max="3572" width="0" style="1" hidden="1" customWidth="1"/>
    <col min="3573" max="3574" width="14.33203125" style="219" customWidth="1"/>
    <col min="3575" max="3575" width="20.88671875" style="219" customWidth="1"/>
    <col min="3576" max="3576" width="14.44140625" style="219" customWidth="1"/>
    <col min="3577" max="3577" width="15" style="219" customWidth="1"/>
    <col min="3578" max="3578" width="2.6640625" style="219" customWidth="1"/>
    <col min="3579" max="3579" width="11.6640625" style="219" customWidth="1"/>
    <col min="3580" max="3580" width="11.5546875" style="219" customWidth="1"/>
    <col min="3581" max="3581" width="2.33203125" style="219" customWidth="1"/>
    <col min="3582" max="3582" width="41" style="219" customWidth="1"/>
    <col min="3583" max="3583" width="14.33203125" style="219" customWidth="1"/>
    <col min="3584" max="3585" width="11.5546875" style="219" customWidth="1"/>
    <col min="3586" max="3586" width="21.88671875" style="219" customWidth="1"/>
    <col min="3587" max="3778" width="11.44140625" style="219"/>
    <col min="3779" max="3779" width="21.88671875" style="219" customWidth="1"/>
    <col min="3780" max="3780" width="13.88671875" style="219" customWidth="1"/>
    <col min="3781" max="3781" width="38.6640625" style="219" customWidth="1"/>
    <col min="3782" max="3782" width="3" style="219" bestFit="1" customWidth="1"/>
    <col min="3783" max="3783" width="32.33203125" style="219" customWidth="1"/>
    <col min="3784" max="3784" width="46.33203125" style="219" customWidth="1"/>
    <col min="3785" max="3785" width="19" style="219" customWidth="1"/>
    <col min="3786" max="3786" width="0" style="1" hidden="1" customWidth="1"/>
    <col min="3787" max="3787" width="17.6640625" style="219" customWidth="1"/>
    <col min="3788" max="3788" width="0" style="1" hidden="1" customWidth="1"/>
    <col min="3789" max="3789" width="22.33203125" style="219" customWidth="1"/>
    <col min="3790" max="3790" width="5.33203125" style="219" customWidth="1"/>
    <col min="3791" max="3791" width="36.33203125" style="219" customWidth="1"/>
    <col min="3792" max="3792" width="5.6640625" style="219" customWidth="1"/>
    <col min="3793" max="3793" width="0" style="1" hidden="1" customWidth="1"/>
    <col min="3794" max="3794" width="20.6640625" style="219" customWidth="1"/>
    <col min="3795" max="3795" width="4.88671875" style="219" customWidth="1"/>
    <col min="3796" max="3796" width="0" style="1" hidden="1" customWidth="1"/>
    <col min="3797" max="3797" width="24.6640625" style="219" customWidth="1"/>
    <col min="3798" max="3798" width="12.33203125" style="219" customWidth="1"/>
    <col min="3799" max="3799" width="0" style="1" hidden="1" customWidth="1"/>
    <col min="3800" max="3800" width="3.44140625" style="219" customWidth="1"/>
    <col min="3801" max="3801" width="0" style="1" hidden="1" customWidth="1"/>
    <col min="3802" max="3802" width="17.6640625" style="219" customWidth="1"/>
    <col min="3803" max="3803" width="3.44140625" style="219" customWidth="1"/>
    <col min="3804" max="3804" width="0" style="1" hidden="1" customWidth="1"/>
    <col min="3805" max="3805" width="23.6640625" style="219" customWidth="1"/>
    <col min="3806" max="3806" width="10" style="219" customWidth="1"/>
    <col min="3807" max="3807" width="0" style="1" hidden="1" customWidth="1"/>
    <col min="3808" max="3809" width="14.6640625" style="219" customWidth="1"/>
    <col min="3810" max="3810" width="12.88671875" style="219" customWidth="1"/>
    <col min="3811" max="3811" width="3.33203125" style="219" customWidth="1"/>
    <col min="3812" max="3812" width="30.33203125" style="219" customWidth="1"/>
    <col min="3813" max="3813" width="5" style="219" customWidth="1"/>
    <col min="3814" max="3814" width="0" style="1" hidden="1" customWidth="1"/>
    <col min="3815" max="3815" width="14.33203125" style="219" customWidth="1"/>
    <col min="3816" max="3816" width="5.6640625" style="219" customWidth="1"/>
    <col min="3817" max="3817" width="0" style="1" hidden="1" customWidth="1"/>
    <col min="3818" max="3818" width="17.33203125" style="219" customWidth="1"/>
    <col min="3819" max="3819" width="12.6640625" style="219" customWidth="1"/>
    <col min="3820" max="3820" width="0" style="1" hidden="1" customWidth="1"/>
    <col min="3821" max="3821" width="5.33203125" style="219" customWidth="1"/>
    <col min="3822" max="3822" width="0" style="1" hidden="1" customWidth="1"/>
    <col min="3823" max="3823" width="17" style="219" customWidth="1"/>
    <col min="3824" max="3824" width="6.33203125" style="219" customWidth="1"/>
    <col min="3825" max="3825" width="0" style="1" hidden="1" customWidth="1"/>
    <col min="3826" max="3826" width="14.33203125" style="219" customWidth="1"/>
    <col min="3827" max="3827" width="7.5546875" style="219" customWidth="1"/>
    <col min="3828" max="3828" width="0" style="1" hidden="1" customWidth="1"/>
    <col min="3829" max="3830" width="14.33203125" style="219" customWidth="1"/>
    <col min="3831" max="3831" width="20.88671875" style="219" customWidth="1"/>
    <col min="3832" max="3832" width="14.44140625" style="219" customWidth="1"/>
    <col min="3833" max="3833" width="15" style="219" customWidth="1"/>
    <col min="3834" max="3834" width="2.6640625" style="219" customWidth="1"/>
    <col min="3835" max="3835" width="11.6640625" style="219" customWidth="1"/>
    <col min="3836" max="3836" width="11.5546875" style="219" customWidth="1"/>
    <col min="3837" max="3837" width="2.33203125" style="219" customWidth="1"/>
    <col min="3838" max="3838" width="41" style="219" customWidth="1"/>
    <col min="3839" max="3839" width="14.33203125" style="219" customWidth="1"/>
    <col min="3840" max="3841" width="11.5546875" style="219" customWidth="1"/>
    <col min="3842" max="3842" width="21.88671875" style="219" customWidth="1"/>
    <col min="3843" max="4034" width="11.44140625" style="219"/>
    <col min="4035" max="4035" width="21.88671875" style="219" customWidth="1"/>
    <col min="4036" max="4036" width="13.88671875" style="219" customWidth="1"/>
    <col min="4037" max="4037" width="38.6640625" style="219" customWidth="1"/>
    <col min="4038" max="4038" width="3" style="219" bestFit="1" customWidth="1"/>
    <col min="4039" max="4039" width="32.33203125" style="219" customWidth="1"/>
    <col min="4040" max="4040" width="46.33203125" style="219" customWidth="1"/>
    <col min="4041" max="4041" width="19" style="219" customWidth="1"/>
    <col min="4042" max="4042" width="0" style="1" hidden="1" customWidth="1"/>
    <col min="4043" max="4043" width="17.6640625" style="219" customWidth="1"/>
    <col min="4044" max="4044" width="0" style="1" hidden="1" customWidth="1"/>
    <col min="4045" max="4045" width="22.33203125" style="219" customWidth="1"/>
    <col min="4046" max="4046" width="5.33203125" style="219" customWidth="1"/>
    <col min="4047" max="4047" width="36.33203125" style="219" customWidth="1"/>
    <col min="4048" max="4048" width="5.6640625" style="219" customWidth="1"/>
    <col min="4049" max="4049" width="0" style="1" hidden="1" customWidth="1"/>
    <col min="4050" max="4050" width="20.6640625" style="219" customWidth="1"/>
    <col min="4051" max="4051" width="4.88671875" style="219" customWidth="1"/>
    <col min="4052" max="4052" width="0" style="1" hidden="1" customWidth="1"/>
    <col min="4053" max="4053" width="24.6640625" style="219" customWidth="1"/>
    <col min="4054" max="4054" width="12.33203125" style="219" customWidth="1"/>
    <col min="4055" max="4055" width="0" style="1" hidden="1" customWidth="1"/>
    <col min="4056" max="4056" width="3.44140625" style="219" customWidth="1"/>
    <col min="4057" max="4057" width="0" style="1" hidden="1" customWidth="1"/>
    <col min="4058" max="4058" width="17.6640625" style="219" customWidth="1"/>
    <col min="4059" max="4059" width="3.44140625" style="219" customWidth="1"/>
    <col min="4060" max="4060" width="0" style="1" hidden="1" customWidth="1"/>
    <col min="4061" max="4061" width="23.6640625" style="219" customWidth="1"/>
    <col min="4062" max="4062" width="10" style="219" customWidth="1"/>
    <col min="4063" max="4063" width="0" style="1" hidden="1" customWidth="1"/>
    <col min="4064" max="4065" width="14.6640625" style="219" customWidth="1"/>
    <col min="4066" max="4066" width="12.88671875" style="219" customWidth="1"/>
    <col min="4067" max="4067" width="3.33203125" style="219" customWidth="1"/>
    <col min="4068" max="4068" width="30.33203125" style="219" customWidth="1"/>
    <col min="4069" max="4069" width="5" style="219" customWidth="1"/>
    <col min="4070" max="4070" width="0" style="1" hidden="1" customWidth="1"/>
    <col min="4071" max="4071" width="14.33203125" style="219" customWidth="1"/>
    <col min="4072" max="4072" width="5.6640625" style="219" customWidth="1"/>
    <col min="4073" max="4073" width="0" style="1" hidden="1" customWidth="1"/>
    <col min="4074" max="4074" width="17.33203125" style="219" customWidth="1"/>
    <col min="4075" max="4075" width="12.6640625" style="219" customWidth="1"/>
    <col min="4076" max="4076" width="0" style="1" hidden="1" customWidth="1"/>
    <col min="4077" max="4077" width="5.33203125" style="219" customWidth="1"/>
    <col min="4078" max="4078" width="0" style="1" hidden="1" customWidth="1"/>
    <col min="4079" max="4079" width="17" style="219" customWidth="1"/>
    <col min="4080" max="4080" width="6.33203125" style="219" customWidth="1"/>
    <col min="4081" max="4081" width="0" style="1" hidden="1" customWidth="1"/>
    <col min="4082" max="4082" width="14.33203125" style="219" customWidth="1"/>
    <col min="4083" max="4083" width="7.5546875" style="219" customWidth="1"/>
    <col min="4084" max="4084" width="0" style="1" hidden="1" customWidth="1"/>
    <col min="4085" max="4086" width="14.33203125" style="219" customWidth="1"/>
    <col min="4087" max="4087" width="20.88671875" style="219" customWidth="1"/>
    <col min="4088" max="4088" width="14.44140625" style="219" customWidth="1"/>
    <col min="4089" max="4089" width="15" style="219" customWidth="1"/>
    <col min="4090" max="4090" width="2.6640625" style="219" customWidth="1"/>
    <col min="4091" max="4091" width="11.6640625" style="219" customWidth="1"/>
    <col min="4092" max="4092" width="11.5546875" style="219" customWidth="1"/>
    <col min="4093" max="4093" width="2.33203125" style="219" customWidth="1"/>
    <col min="4094" max="4094" width="41" style="219" customWidth="1"/>
    <col min="4095" max="4095" width="14.33203125" style="219" customWidth="1"/>
    <col min="4096" max="4097" width="11.5546875" style="219" customWidth="1"/>
    <col min="4098" max="4098" width="21.88671875" style="219" customWidth="1"/>
    <col min="4099" max="4290" width="11.44140625" style="219"/>
    <col min="4291" max="4291" width="21.88671875" style="219" customWidth="1"/>
    <col min="4292" max="4292" width="13.88671875" style="219" customWidth="1"/>
    <col min="4293" max="4293" width="38.6640625" style="219" customWidth="1"/>
    <col min="4294" max="4294" width="3" style="219" bestFit="1" customWidth="1"/>
    <col min="4295" max="4295" width="32.33203125" style="219" customWidth="1"/>
    <col min="4296" max="4296" width="46.33203125" style="219" customWidth="1"/>
    <col min="4297" max="4297" width="19" style="219" customWidth="1"/>
    <col min="4298" max="4298" width="0" style="1" hidden="1" customWidth="1"/>
    <col min="4299" max="4299" width="17.6640625" style="219" customWidth="1"/>
    <col min="4300" max="4300" width="0" style="1" hidden="1" customWidth="1"/>
    <col min="4301" max="4301" width="22.33203125" style="219" customWidth="1"/>
    <col min="4302" max="4302" width="5.33203125" style="219" customWidth="1"/>
    <col min="4303" max="4303" width="36.33203125" style="219" customWidth="1"/>
    <col min="4304" max="4304" width="5.6640625" style="219" customWidth="1"/>
    <col min="4305" max="4305" width="0" style="1" hidden="1" customWidth="1"/>
    <col min="4306" max="4306" width="20.6640625" style="219" customWidth="1"/>
    <col min="4307" max="4307" width="4.88671875" style="219" customWidth="1"/>
    <col min="4308" max="4308" width="0" style="1" hidden="1" customWidth="1"/>
    <col min="4309" max="4309" width="24.6640625" style="219" customWidth="1"/>
    <col min="4310" max="4310" width="12.33203125" style="219" customWidth="1"/>
    <col min="4311" max="4311" width="0" style="1" hidden="1" customWidth="1"/>
    <col min="4312" max="4312" width="3.44140625" style="219" customWidth="1"/>
    <col min="4313" max="4313" width="0" style="1" hidden="1" customWidth="1"/>
    <col min="4314" max="4314" width="17.6640625" style="219" customWidth="1"/>
    <col min="4315" max="4315" width="3.44140625" style="219" customWidth="1"/>
    <col min="4316" max="4316" width="0" style="1" hidden="1" customWidth="1"/>
    <col min="4317" max="4317" width="23.6640625" style="219" customWidth="1"/>
    <col min="4318" max="4318" width="10" style="219" customWidth="1"/>
    <col min="4319" max="4319" width="0" style="1" hidden="1" customWidth="1"/>
    <col min="4320" max="4321" width="14.6640625" style="219" customWidth="1"/>
    <col min="4322" max="4322" width="12.88671875" style="219" customWidth="1"/>
    <col min="4323" max="4323" width="3.33203125" style="219" customWidth="1"/>
    <col min="4324" max="4324" width="30.33203125" style="219" customWidth="1"/>
    <col min="4325" max="4325" width="5" style="219" customWidth="1"/>
    <col min="4326" max="4326" width="0" style="1" hidden="1" customWidth="1"/>
    <col min="4327" max="4327" width="14.33203125" style="219" customWidth="1"/>
    <col min="4328" max="4328" width="5.6640625" style="219" customWidth="1"/>
    <col min="4329" max="4329" width="0" style="1" hidden="1" customWidth="1"/>
    <col min="4330" max="4330" width="17.33203125" style="219" customWidth="1"/>
    <col min="4331" max="4331" width="12.6640625" style="219" customWidth="1"/>
    <col min="4332" max="4332" width="0" style="1" hidden="1" customWidth="1"/>
    <col min="4333" max="4333" width="5.33203125" style="219" customWidth="1"/>
    <col min="4334" max="4334" width="0" style="1" hidden="1" customWidth="1"/>
    <col min="4335" max="4335" width="17" style="219" customWidth="1"/>
    <col min="4336" max="4336" width="6.33203125" style="219" customWidth="1"/>
    <col min="4337" max="4337" width="0" style="1" hidden="1" customWidth="1"/>
    <col min="4338" max="4338" width="14.33203125" style="219" customWidth="1"/>
    <col min="4339" max="4339" width="7.5546875" style="219" customWidth="1"/>
    <col min="4340" max="4340" width="0" style="1" hidden="1" customWidth="1"/>
    <col min="4341" max="4342" width="14.33203125" style="219" customWidth="1"/>
    <col min="4343" max="4343" width="20.88671875" style="219" customWidth="1"/>
    <col min="4344" max="4344" width="14.44140625" style="219" customWidth="1"/>
    <col min="4345" max="4345" width="15" style="219" customWidth="1"/>
    <col min="4346" max="4346" width="2.6640625" style="219" customWidth="1"/>
    <col min="4347" max="4347" width="11.6640625" style="219" customWidth="1"/>
    <col min="4348" max="4348" width="11.5546875" style="219" customWidth="1"/>
    <col min="4349" max="4349" width="2.33203125" style="219" customWidth="1"/>
    <col min="4350" max="4350" width="41" style="219" customWidth="1"/>
    <col min="4351" max="4351" width="14.33203125" style="219" customWidth="1"/>
    <col min="4352" max="4353" width="11.5546875" style="219" customWidth="1"/>
    <col min="4354" max="4354" width="21.88671875" style="219" customWidth="1"/>
    <col min="4355" max="4546" width="11.44140625" style="219"/>
    <col min="4547" max="4547" width="21.88671875" style="219" customWidth="1"/>
    <col min="4548" max="4548" width="13.88671875" style="219" customWidth="1"/>
    <col min="4549" max="4549" width="38.6640625" style="219" customWidth="1"/>
    <col min="4550" max="4550" width="3" style="219" bestFit="1" customWidth="1"/>
    <col min="4551" max="4551" width="32.33203125" style="219" customWidth="1"/>
    <col min="4552" max="4552" width="46.33203125" style="219" customWidth="1"/>
    <col min="4553" max="4553" width="19" style="219" customWidth="1"/>
    <col min="4554" max="4554" width="0" style="1" hidden="1" customWidth="1"/>
    <col min="4555" max="4555" width="17.6640625" style="219" customWidth="1"/>
    <col min="4556" max="4556" width="0" style="1" hidden="1" customWidth="1"/>
    <col min="4557" max="4557" width="22.33203125" style="219" customWidth="1"/>
    <col min="4558" max="4558" width="5.33203125" style="219" customWidth="1"/>
    <col min="4559" max="4559" width="36.33203125" style="219" customWidth="1"/>
    <col min="4560" max="4560" width="5.6640625" style="219" customWidth="1"/>
    <col min="4561" max="4561" width="0" style="1" hidden="1" customWidth="1"/>
    <col min="4562" max="4562" width="20.6640625" style="219" customWidth="1"/>
    <col min="4563" max="4563" width="4.88671875" style="219" customWidth="1"/>
    <col min="4564" max="4564" width="0" style="1" hidden="1" customWidth="1"/>
    <col min="4565" max="4565" width="24.6640625" style="219" customWidth="1"/>
    <col min="4566" max="4566" width="12.33203125" style="219" customWidth="1"/>
    <col min="4567" max="4567" width="0" style="1" hidden="1" customWidth="1"/>
    <col min="4568" max="4568" width="3.44140625" style="219" customWidth="1"/>
    <col min="4569" max="4569" width="0" style="1" hidden="1" customWidth="1"/>
    <col min="4570" max="4570" width="17.6640625" style="219" customWidth="1"/>
    <col min="4571" max="4571" width="3.44140625" style="219" customWidth="1"/>
    <col min="4572" max="4572" width="0" style="1" hidden="1" customWidth="1"/>
    <col min="4573" max="4573" width="23.6640625" style="219" customWidth="1"/>
    <col min="4574" max="4574" width="10" style="219" customWidth="1"/>
    <col min="4575" max="4575" width="0" style="1" hidden="1" customWidth="1"/>
    <col min="4576" max="4577" width="14.6640625" style="219" customWidth="1"/>
    <col min="4578" max="4578" width="12.88671875" style="219" customWidth="1"/>
    <col min="4579" max="4579" width="3.33203125" style="219" customWidth="1"/>
    <col min="4580" max="4580" width="30.33203125" style="219" customWidth="1"/>
    <col min="4581" max="4581" width="5" style="219" customWidth="1"/>
    <col min="4582" max="4582" width="0" style="1" hidden="1" customWidth="1"/>
    <col min="4583" max="4583" width="14.33203125" style="219" customWidth="1"/>
    <col min="4584" max="4584" width="5.6640625" style="219" customWidth="1"/>
    <col min="4585" max="4585" width="0" style="1" hidden="1" customWidth="1"/>
    <col min="4586" max="4586" width="17.33203125" style="219" customWidth="1"/>
    <col min="4587" max="4587" width="12.6640625" style="219" customWidth="1"/>
    <col min="4588" max="4588" width="0" style="1" hidden="1" customWidth="1"/>
    <col min="4589" max="4589" width="5.33203125" style="219" customWidth="1"/>
    <col min="4590" max="4590" width="0" style="1" hidden="1" customWidth="1"/>
    <col min="4591" max="4591" width="17" style="219" customWidth="1"/>
    <col min="4592" max="4592" width="6.33203125" style="219" customWidth="1"/>
    <col min="4593" max="4593" width="0" style="1" hidden="1" customWidth="1"/>
    <col min="4594" max="4594" width="14.33203125" style="219" customWidth="1"/>
    <col min="4595" max="4595" width="7.5546875" style="219" customWidth="1"/>
    <col min="4596" max="4596" width="0" style="1" hidden="1" customWidth="1"/>
    <col min="4597" max="4598" width="14.33203125" style="219" customWidth="1"/>
    <col min="4599" max="4599" width="20.88671875" style="219" customWidth="1"/>
    <col min="4600" max="4600" width="14.44140625" style="219" customWidth="1"/>
    <col min="4601" max="4601" width="15" style="219" customWidth="1"/>
    <col min="4602" max="4602" width="2.6640625" style="219" customWidth="1"/>
    <col min="4603" max="4603" width="11.6640625" style="219" customWidth="1"/>
    <col min="4604" max="4604" width="11.5546875" style="219" customWidth="1"/>
    <col min="4605" max="4605" width="2.33203125" style="219" customWidth="1"/>
    <col min="4606" max="4606" width="41" style="219" customWidth="1"/>
    <col min="4607" max="4607" width="14.33203125" style="219" customWidth="1"/>
    <col min="4608" max="4609" width="11.5546875" style="219" customWidth="1"/>
    <col min="4610" max="4610" width="21.88671875" style="219" customWidth="1"/>
    <col min="4611" max="4802" width="11.44140625" style="219"/>
    <col min="4803" max="4803" width="21.88671875" style="219" customWidth="1"/>
    <col min="4804" max="4804" width="13.88671875" style="219" customWidth="1"/>
    <col min="4805" max="4805" width="38.6640625" style="219" customWidth="1"/>
    <col min="4806" max="4806" width="3" style="219" bestFit="1" customWidth="1"/>
    <col min="4807" max="4807" width="32.33203125" style="219" customWidth="1"/>
    <col min="4808" max="4808" width="46.33203125" style="219" customWidth="1"/>
    <col min="4809" max="4809" width="19" style="219" customWidth="1"/>
    <col min="4810" max="4810" width="0" style="1" hidden="1" customWidth="1"/>
    <col min="4811" max="4811" width="17.6640625" style="219" customWidth="1"/>
    <col min="4812" max="4812" width="0" style="1" hidden="1" customWidth="1"/>
    <col min="4813" max="4813" width="22.33203125" style="219" customWidth="1"/>
    <col min="4814" max="4814" width="5.33203125" style="219" customWidth="1"/>
    <col min="4815" max="4815" width="36.33203125" style="219" customWidth="1"/>
    <col min="4816" max="4816" width="5.6640625" style="219" customWidth="1"/>
    <col min="4817" max="4817" width="0" style="1" hidden="1" customWidth="1"/>
    <col min="4818" max="4818" width="20.6640625" style="219" customWidth="1"/>
    <col min="4819" max="4819" width="4.88671875" style="219" customWidth="1"/>
    <col min="4820" max="4820" width="0" style="1" hidden="1" customWidth="1"/>
    <col min="4821" max="4821" width="24.6640625" style="219" customWidth="1"/>
    <col min="4822" max="4822" width="12.33203125" style="219" customWidth="1"/>
    <col min="4823" max="4823" width="0" style="1" hidden="1" customWidth="1"/>
    <col min="4824" max="4824" width="3.44140625" style="219" customWidth="1"/>
    <col min="4825" max="4825" width="0" style="1" hidden="1" customWidth="1"/>
    <col min="4826" max="4826" width="17.6640625" style="219" customWidth="1"/>
    <col min="4827" max="4827" width="3.44140625" style="219" customWidth="1"/>
    <col min="4828" max="4828" width="0" style="1" hidden="1" customWidth="1"/>
    <col min="4829" max="4829" width="23.6640625" style="219" customWidth="1"/>
    <col min="4830" max="4830" width="10" style="219" customWidth="1"/>
    <col min="4831" max="4831" width="0" style="1" hidden="1" customWidth="1"/>
    <col min="4832" max="4833" width="14.6640625" style="219" customWidth="1"/>
    <col min="4834" max="4834" width="12.88671875" style="219" customWidth="1"/>
    <col min="4835" max="4835" width="3.33203125" style="219" customWidth="1"/>
    <col min="4836" max="4836" width="30.33203125" style="219" customWidth="1"/>
    <col min="4837" max="4837" width="5" style="219" customWidth="1"/>
    <col min="4838" max="4838" width="0" style="1" hidden="1" customWidth="1"/>
    <col min="4839" max="4839" width="14.33203125" style="219" customWidth="1"/>
    <col min="4840" max="4840" width="5.6640625" style="219" customWidth="1"/>
    <col min="4841" max="4841" width="0" style="1" hidden="1" customWidth="1"/>
    <col min="4842" max="4842" width="17.33203125" style="219" customWidth="1"/>
    <col min="4843" max="4843" width="12.6640625" style="219" customWidth="1"/>
    <col min="4844" max="4844" width="0" style="1" hidden="1" customWidth="1"/>
    <col min="4845" max="4845" width="5.33203125" style="219" customWidth="1"/>
    <col min="4846" max="4846" width="0" style="1" hidden="1" customWidth="1"/>
    <col min="4847" max="4847" width="17" style="219" customWidth="1"/>
    <col min="4848" max="4848" width="6.33203125" style="219" customWidth="1"/>
    <col min="4849" max="4849" width="0" style="1" hidden="1" customWidth="1"/>
    <col min="4850" max="4850" width="14.33203125" style="219" customWidth="1"/>
    <col min="4851" max="4851" width="7.5546875" style="219" customWidth="1"/>
    <col min="4852" max="4852" width="0" style="1" hidden="1" customWidth="1"/>
    <col min="4853" max="4854" width="14.33203125" style="219" customWidth="1"/>
    <col min="4855" max="4855" width="20.88671875" style="219" customWidth="1"/>
    <col min="4856" max="4856" width="14.44140625" style="219" customWidth="1"/>
    <col min="4857" max="4857" width="15" style="219" customWidth="1"/>
    <col min="4858" max="4858" width="2.6640625" style="219" customWidth="1"/>
    <col min="4859" max="4859" width="11.6640625" style="219" customWidth="1"/>
    <col min="4860" max="4860" width="11.5546875" style="219" customWidth="1"/>
    <col min="4861" max="4861" width="2.33203125" style="219" customWidth="1"/>
    <col min="4862" max="4862" width="41" style="219" customWidth="1"/>
    <col min="4863" max="4863" width="14.33203125" style="219" customWidth="1"/>
    <col min="4864" max="4865" width="11.5546875" style="219" customWidth="1"/>
    <col min="4866" max="4866" width="21.88671875" style="219" customWidth="1"/>
    <col min="4867" max="5058" width="11.44140625" style="219"/>
    <col min="5059" max="5059" width="21.88671875" style="219" customWidth="1"/>
    <col min="5060" max="5060" width="13.88671875" style="219" customWidth="1"/>
    <col min="5061" max="5061" width="38.6640625" style="219" customWidth="1"/>
    <col min="5062" max="5062" width="3" style="219" bestFit="1" customWidth="1"/>
    <col min="5063" max="5063" width="32.33203125" style="219" customWidth="1"/>
    <col min="5064" max="5064" width="46.33203125" style="219" customWidth="1"/>
    <col min="5065" max="5065" width="19" style="219" customWidth="1"/>
    <col min="5066" max="5066" width="0" style="1" hidden="1" customWidth="1"/>
    <col min="5067" max="5067" width="17.6640625" style="219" customWidth="1"/>
    <col min="5068" max="5068" width="0" style="1" hidden="1" customWidth="1"/>
    <col min="5069" max="5069" width="22.33203125" style="219" customWidth="1"/>
    <col min="5070" max="5070" width="5.33203125" style="219" customWidth="1"/>
    <col min="5071" max="5071" width="36.33203125" style="219" customWidth="1"/>
    <col min="5072" max="5072" width="5.6640625" style="219" customWidth="1"/>
    <col min="5073" max="5073" width="0" style="1" hidden="1" customWidth="1"/>
    <col min="5074" max="5074" width="20.6640625" style="219" customWidth="1"/>
    <col min="5075" max="5075" width="4.88671875" style="219" customWidth="1"/>
    <col min="5076" max="5076" width="0" style="1" hidden="1" customWidth="1"/>
    <col min="5077" max="5077" width="24.6640625" style="219" customWidth="1"/>
    <col min="5078" max="5078" width="12.33203125" style="219" customWidth="1"/>
    <col min="5079" max="5079" width="0" style="1" hidden="1" customWidth="1"/>
    <col min="5080" max="5080" width="3.44140625" style="219" customWidth="1"/>
    <col min="5081" max="5081" width="0" style="1" hidden="1" customWidth="1"/>
    <col min="5082" max="5082" width="17.6640625" style="219" customWidth="1"/>
    <col min="5083" max="5083" width="3.44140625" style="219" customWidth="1"/>
    <col min="5084" max="5084" width="0" style="1" hidden="1" customWidth="1"/>
    <col min="5085" max="5085" width="23.6640625" style="219" customWidth="1"/>
    <col min="5086" max="5086" width="10" style="219" customWidth="1"/>
    <col min="5087" max="5087" width="0" style="1" hidden="1" customWidth="1"/>
    <col min="5088" max="5089" width="14.6640625" style="219" customWidth="1"/>
    <col min="5090" max="5090" width="12.88671875" style="219" customWidth="1"/>
    <col min="5091" max="5091" width="3.33203125" style="219" customWidth="1"/>
    <col min="5092" max="5092" width="30.33203125" style="219" customWidth="1"/>
    <col min="5093" max="5093" width="5" style="219" customWidth="1"/>
    <col min="5094" max="5094" width="0" style="1" hidden="1" customWidth="1"/>
    <col min="5095" max="5095" width="14.33203125" style="219" customWidth="1"/>
    <col min="5096" max="5096" width="5.6640625" style="219" customWidth="1"/>
    <col min="5097" max="5097" width="0" style="1" hidden="1" customWidth="1"/>
    <col min="5098" max="5098" width="17.33203125" style="219" customWidth="1"/>
    <col min="5099" max="5099" width="12.6640625" style="219" customWidth="1"/>
    <col min="5100" max="5100" width="0" style="1" hidden="1" customWidth="1"/>
    <col min="5101" max="5101" width="5.33203125" style="219" customWidth="1"/>
    <col min="5102" max="5102" width="0" style="1" hidden="1" customWidth="1"/>
    <col min="5103" max="5103" width="17" style="219" customWidth="1"/>
    <col min="5104" max="5104" width="6.33203125" style="219" customWidth="1"/>
    <col min="5105" max="5105" width="0" style="1" hidden="1" customWidth="1"/>
    <col min="5106" max="5106" width="14.33203125" style="219" customWidth="1"/>
    <col min="5107" max="5107" width="7.5546875" style="219" customWidth="1"/>
    <col min="5108" max="5108" width="0" style="1" hidden="1" customWidth="1"/>
    <col min="5109" max="5110" width="14.33203125" style="219" customWidth="1"/>
    <col min="5111" max="5111" width="20.88671875" style="219" customWidth="1"/>
    <col min="5112" max="5112" width="14.44140625" style="219" customWidth="1"/>
    <col min="5113" max="5113" width="15" style="219" customWidth="1"/>
    <col min="5114" max="5114" width="2.6640625" style="219" customWidth="1"/>
    <col min="5115" max="5115" width="11.6640625" style="219" customWidth="1"/>
    <col min="5116" max="5116" width="11.5546875" style="219" customWidth="1"/>
    <col min="5117" max="5117" width="2.33203125" style="219" customWidth="1"/>
    <col min="5118" max="5118" width="41" style="219" customWidth="1"/>
    <col min="5119" max="5119" width="14.33203125" style="219" customWidth="1"/>
    <col min="5120" max="5121" width="11.5546875" style="219" customWidth="1"/>
    <col min="5122" max="5122" width="21.88671875" style="219" customWidth="1"/>
    <col min="5123" max="5314" width="11.44140625" style="219"/>
    <col min="5315" max="5315" width="21.88671875" style="219" customWidth="1"/>
    <col min="5316" max="5316" width="13.88671875" style="219" customWidth="1"/>
    <col min="5317" max="5317" width="38.6640625" style="219" customWidth="1"/>
    <col min="5318" max="5318" width="3" style="219" bestFit="1" customWidth="1"/>
    <col min="5319" max="5319" width="32.33203125" style="219" customWidth="1"/>
    <col min="5320" max="5320" width="46.33203125" style="219" customWidth="1"/>
    <col min="5321" max="5321" width="19" style="219" customWidth="1"/>
    <col min="5322" max="5322" width="0" style="1" hidden="1" customWidth="1"/>
    <col min="5323" max="5323" width="17.6640625" style="219" customWidth="1"/>
    <col min="5324" max="5324" width="0" style="1" hidden="1" customWidth="1"/>
    <col min="5325" max="5325" width="22.33203125" style="219" customWidth="1"/>
    <col min="5326" max="5326" width="5.33203125" style="219" customWidth="1"/>
    <col min="5327" max="5327" width="36.33203125" style="219" customWidth="1"/>
    <col min="5328" max="5328" width="5.6640625" style="219" customWidth="1"/>
    <col min="5329" max="5329" width="0" style="1" hidden="1" customWidth="1"/>
    <col min="5330" max="5330" width="20.6640625" style="219" customWidth="1"/>
    <col min="5331" max="5331" width="4.88671875" style="219" customWidth="1"/>
    <col min="5332" max="5332" width="0" style="1" hidden="1" customWidth="1"/>
    <col min="5333" max="5333" width="24.6640625" style="219" customWidth="1"/>
    <col min="5334" max="5334" width="12.33203125" style="219" customWidth="1"/>
    <col min="5335" max="5335" width="0" style="1" hidden="1" customWidth="1"/>
    <col min="5336" max="5336" width="3.44140625" style="219" customWidth="1"/>
    <col min="5337" max="5337" width="0" style="1" hidden="1" customWidth="1"/>
    <col min="5338" max="5338" width="17.6640625" style="219" customWidth="1"/>
    <col min="5339" max="5339" width="3.44140625" style="219" customWidth="1"/>
    <col min="5340" max="5340" width="0" style="1" hidden="1" customWidth="1"/>
    <col min="5341" max="5341" width="23.6640625" style="219" customWidth="1"/>
    <col min="5342" max="5342" width="10" style="219" customWidth="1"/>
    <col min="5343" max="5343" width="0" style="1" hidden="1" customWidth="1"/>
    <col min="5344" max="5345" width="14.6640625" style="219" customWidth="1"/>
    <col min="5346" max="5346" width="12.88671875" style="219" customWidth="1"/>
    <col min="5347" max="5347" width="3.33203125" style="219" customWidth="1"/>
    <col min="5348" max="5348" width="30.33203125" style="219" customWidth="1"/>
    <col min="5349" max="5349" width="5" style="219" customWidth="1"/>
    <col min="5350" max="5350" width="0" style="1" hidden="1" customWidth="1"/>
    <col min="5351" max="5351" width="14.33203125" style="219" customWidth="1"/>
    <col min="5352" max="5352" width="5.6640625" style="219" customWidth="1"/>
    <col min="5353" max="5353" width="0" style="1" hidden="1" customWidth="1"/>
    <col min="5354" max="5354" width="17.33203125" style="219" customWidth="1"/>
    <col min="5355" max="5355" width="12.6640625" style="219" customWidth="1"/>
    <col min="5356" max="5356" width="0" style="1" hidden="1" customWidth="1"/>
    <col min="5357" max="5357" width="5.33203125" style="219" customWidth="1"/>
    <col min="5358" max="5358" width="0" style="1" hidden="1" customWidth="1"/>
    <col min="5359" max="5359" width="17" style="219" customWidth="1"/>
    <col min="5360" max="5360" width="6.33203125" style="219" customWidth="1"/>
    <col min="5361" max="5361" width="0" style="1" hidden="1" customWidth="1"/>
    <col min="5362" max="5362" width="14.33203125" style="219" customWidth="1"/>
    <col min="5363" max="5363" width="7.5546875" style="219" customWidth="1"/>
    <col min="5364" max="5364" width="0" style="1" hidden="1" customWidth="1"/>
    <col min="5365" max="5366" width="14.33203125" style="219" customWidth="1"/>
    <col min="5367" max="5367" width="20.88671875" style="219" customWidth="1"/>
    <col min="5368" max="5368" width="14.44140625" style="219" customWidth="1"/>
    <col min="5369" max="5369" width="15" style="219" customWidth="1"/>
    <col min="5370" max="5370" width="2.6640625" style="219" customWidth="1"/>
    <col min="5371" max="5371" width="11.6640625" style="219" customWidth="1"/>
    <col min="5372" max="5372" width="11.5546875" style="219" customWidth="1"/>
    <col min="5373" max="5373" width="2.33203125" style="219" customWidth="1"/>
    <col min="5374" max="5374" width="41" style="219" customWidth="1"/>
    <col min="5375" max="5375" width="14.33203125" style="219" customWidth="1"/>
    <col min="5376" max="5377" width="11.5546875" style="219" customWidth="1"/>
    <col min="5378" max="5378" width="21.88671875" style="219" customWidth="1"/>
    <col min="5379" max="5570" width="11.44140625" style="219"/>
    <col min="5571" max="5571" width="21.88671875" style="219" customWidth="1"/>
    <col min="5572" max="5572" width="13.88671875" style="219" customWidth="1"/>
    <col min="5573" max="5573" width="38.6640625" style="219" customWidth="1"/>
    <col min="5574" max="5574" width="3" style="219" bestFit="1" customWidth="1"/>
    <col min="5575" max="5575" width="32.33203125" style="219" customWidth="1"/>
    <col min="5576" max="5576" width="46.33203125" style="219" customWidth="1"/>
    <col min="5577" max="5577" width="19" style="219" customWidth="1"/>
    <col min="5578" max="5578" width="0" style="1" hidden="1" customWidth="1"/>
    <col min="5579" max="5579" width="17.6640625" style="219" customWidth="1"/>
    <col min="5580" max="5580" width="0" style="1" hidden="1" customWidth="1"/>
    <col min="5581" max="5581" width="22.33203125" style="219" customWidth="1"/>
    <col min="5582" max="5582" width="5.33203125" style="219" customWidth="1"/>
    <col min="5583" max="5583" width="36.33203125" style="219" customWidth="1"/>
    <col min="5584" max="5584" width="5.6640625" style="219" customWidth="1"/>
    <col min="5585" max="5585" width="0" style="1" hidden="1" customWidth="1"/>
    <col min="5586" max="5586" width="20.6640625" style="219" customWidth="1"/>
    <col min="5587" max="5587" width="4.88671875" style="219" customWidth="1"/>
    <col min="5588" max="5588" width="0" style="1" hidden="1" customWidth="1"/>
    <col min="5589" max="5589" width="24.6640625" style="219" customWidth="1"/>
    <col min="5590" max="5590" width="12.33203125" style="219" customWidth="1"/>
    <col min="5591" max="5591" width="0" style="1" hidden="1" customWidth="1"/>
    <col min="5592" max="5592" width="3.44140625" style="219" customWidth="1"/>
    <col min="5593" max="5593" width="0" style="1" hidden="1" customWidth="1"/>
    <col min="5594" max="5594" width="17.6640625" style="219" customWidth="1"/>
    <col min="5595" max="5595" width="3.44140625" style="219" customWidth="1"/>
    <col min="5596" max="5596" width="0" style="1" hidden="1" customWidth="1"/>
    <col min="5597" max="5597" width="23.6640625" style="219" customWidth="1"/>
    <col min="5598" max="5598" width="10" style="219" customWidth="1"/>
    <col min="5599" max="5599" width="0" style="1" hidden="1" customWidth="1"/>
    <col min="5600" max="5601" width="14.6640625" style="219" customWidth="1"/>
    <col min="5602" max="5602" width="12.88671875" style="219" customWidth="1"/>
    <col min="5603" max="5603" width="3.33203125" style="219" customWidth="1"/>
    <col min="5604" max="5604" width="30.33203125" style="219" customWidth="1"/>
    <col min="5605" max="5605" width="5" style="219" customWidth="1"/>
    <col min="5606" max="5606" width="0" style="1" hidden="1" customWidth="1"/>
    <col min="5607" max="5607" width="14.33203125" style="219" customWidth="1"/>
    <col min="5608" max="5608" width="5.6640625" style="219" customWidth="1"/>
    <col min="5609" max="5609" width="0" style="1" hidden="1" customWidth="1"/>
    <col min="5610" max="5610" width="17.33203125" style="219" customWidth="1"/>
    <col min="5611" max="5611" width="12.6640625" style="219" customWidth="1"/>
    <col min="5612" max="5612" width="0" style="1" hidden="1" customWidth="1"/>
    <col min="5613" max="5613" width="5.33203125" style="219" customWidth="1"/>
    <col min="5614" max="5614" width="0" style="1" hidden="1" customWidth="1"/>
    <col min="5615" max="5615" width="17" style="219" customWidth="1"/>
    <col min="5616" max="5616" width="6.33203125" style="219" customWidth="1"/>
    <col min="5617" max="5617" width="0" style="1" hidden="1" customWidth="1"/>
    <col min="5618" max="5618" width="14.33203125" style="219" customWidth="1"/>
    <col min="5619" max="5619" width="7.5546875" style="219" customWidth="1"/>
    <col min="5620" max="5620" width="0" style="1" hidden="1" customWidth="1"/>
    <col min="5621" max="5622" width="14.33203125" style="219" customWidth="1"/>
    <col min="5623" max="5623" width="20.88671875" style="219" customWidth="1"/>
    <col min="5624" max="5624" width="14.44140625" style="219" customWidth="1"/>
    <col min="5625" max="5625" width="15" style="219" customWidth="1"/>
    <col min="5626" max="5626" width="2.6640625" style="219" customWidth="1"/>
    <col min="5627" max="5627" width="11.6640625" style="219" customWidth="1"/>
    <col min="5628" max="5628" width="11.5546875" style="219" customWidth="1"/>
    <col min="5629" max="5629" width="2.33203125" style="219" customWidth="1"/>
    <col min="5630" max="5630" width="41" style="219" customWidth="1"/>
    <col min="5631" max="5631" width="14.33203125" style="219" customWidth="1"/>
    <col min="5632" max="5633" width="11.5546875" style="219" customWidth="1"/>
    <col min="5634" max="5634" width="21.88671875" style="219" customWidth="1"/>
    <col min="5635" max="5826" width="11.44140625" style="219"/>
    <col min="5827" max="5827" width="21.88671875" style="219" customWidth="1"/>
    <col min="5828" max="5828" width="13.88671875" style="219" customWidth="1"/>
    <col min="5829" max="5829" width="38.6640625" style="219" customWidth="1"/>
    <col min="5830" max="5830" width="3" style="219" bestFit="1" customWidth="1"/>
    <col min="5831" max="5831" width="32.33203125" style="219" customWidth="1"/>
    <col min="5832" max="5832" width="46.33203125" style="219" customWidth="1"/>
    <col min="5833" max="5833" width="19" style="219" customWidth="1"/>
    <col min="5834" max="5834" width="0" style="1" hidden="1" customWidth="1"/>
    <col min="5835" max="5835" width="17.6640625" style="219" customWidth="1"/>
    <col min="5836" max="5836" width="0" style="1" hidden="1" customWidth="1"/>
    <col min="5837" max="5837" width="22.33203125" style="219" customWidth="1"/>
    <col min="5838" max="5838" width="5.33203125" style="219" customWidth="1"/>
    <col min="5839" max="5839" width="36.33203125" style="219" customWidth="1"/>
    <col min="5840" max="5840" width="5.6640625" style="219" customWidth="1"/>
    <col min="5841" max="5841" width="0" style="1" hidden="1" customWidth="1"/>
    <col min="5842" max="5842" width="20.6640625" style="219" customWidth="1"/>
    <col min="5843" max="5843" width="4.88671875" style="219" customWidth="1"/>
    <col min="5844" max="5844" width="0" style="1" hidden="1" customWidth="1"/>
    <col min="5845" max="5845" width="24.6640625" style="219" customWidth="1"/>
    <col min="5846" max="5846" width="12.33203125" style="219" customWidth="1"/>
    <col min="5847" max="5847" width="0" style="1" hidden="1" customWidth="1"/>
    <col min="5848" max="5848" width="3.44140625" style="219" customWidth="1"/>
    <col min="5849" max="5849" width="0" style="1" hidden="1" customWidth="1"/>
    <col min="5850" max="5850" width="17.6640625" style="219" customWidth="1"/>
    <col min="5851" max="5851" width="3.44140625" style="219" customWidth="1"/>
    <col min="5852" max="5852" width="0" style="1" hidden="1" customWidth="1"/>
    <col min="5853" max="5853" width="23.6640625" style="219" customWidth="1"/>
    <col min="5854" max="5854" width="10" style="219" customWidth="1"/>
    <col min="5855" max="5855" width="0" style="1" hidden="1" customWidth="1"/>
    <col min="5856" max="5857" width="14.6640625" style="219" customWidth="1"/>
    <col min="5858" max="5858" width="12.88671875" style="219" customWidth="1"/>
    <col min="5859" max="5859" width="3.33203125" style="219" customWidth="1"/>
    <col min="5860" max="5860" width="30.33203125" style="219" customWidth="1"/>
    <col min="5861" max="5861" width="5" style="219" customWidth="1"/>
    <col min="5862" max="5862" width="0" style="1" hidden="1" customWidth="1"/>
    <col min="5863" max="5863" width="14.33203125" style="219" customWidth="1"/>
    <col min="5864" max="5864" width="5.6640625" style="219" customWidth="1"/>
    <col min="5865" max="5865" width="0" style="1" hidden="1" customWidth="1"/>
    <col min="5866" max="5866" width="17.33203125" style="219" customWidth="1"/>
    <col min="5867" max="5867" width="12.6640625" style="219" customWidth="1"/>
    <col min="5868" max="5868" width="0" style="1" hidden="1" customWidth="1"/>
    <col min="5869" max="5869" width="5.33203125" style="219" customWidth="1"/>
    <col min="5870" max="5870" width="0" style="1" hidden="1" customWidth="1"/>
    <col min="5871" max="5871" width="17" style="219" customWidth="1"/>
    <col min="5872" max="5872" width="6.33203125" style="219" customWidth="1"/>
    <col min="5873" max="5873" width="0" style="1" hidden="1" customWidth="1"/>
    <col min="5874" max="5874" width="14.33203125" style="219" customWidth="1"/>
    <col min="5875" max="5875" width="7.5546875" style="219" customWidth="1"/>
    <col min="5876" max="5876" width="0" style="1" hidden="1" customWidth="1"/>
    <col min="5877" max="5878" width="14.33203125" style="219" customWidth="1"/>
    <col min="5879" max="5879" width="20.88671875" style="219" customWidth="1"/>
    <col min="5880" max="5880" width="14.44140625" style="219" customWidth="1"/>
    <col min="5881" max="5881" width="15" style="219" customWidth="1"/>
    <col min="5882" max="5882" width="2.6640625" style="219" customWidth="1"/>
    <col min="5883" max="5883" width="11.6640625" style="219" customWidth="1"/>
    <col min="5884" max="5884" width="11.5546875" style="219" customWidth="1"/>
    <col min="5885" max="5885" width="2.33203125" style="219" customWidth="1"/>
    <col min="5886" max="5886" width="41" style="219" customWidth="1"/>
    <col min="5887" max="5887" width="14.33203125" style="219" customWidth="1"/>
    <col min="5888" max="5889" width="11.5546875" style="219" customWidth="1"/>
    <col min="5890" max="5890" width="21.88671875" style="219" customWidth="1"/>
    <col min="5891" max="6082" width="11.44140625" style="219"/>
    <col min="6083" max="6083" width="21.88671875" style="219" customWidth="1"/>
    <col min="6084" max="6084" width="13.88671875" style="219" customWidth="1"/>
    <col min="6085" max="6085" width="38.6640625" style="219" customWidth="1"/>
    <col min="6086" max="6086" width="3" style="219" bestFit="1" customWidth="1"/>
    <col min="6087" max="6087" width="32.33203125" style="219" customWidth="1"/>
    <col min="6088" max="6088" width="46.33203125" style="219" customWidth="1"/>
    <col min="6089" max="6089" width="19" style="219" customWidth="1"/>
    <col min="6090" max="6090" width="0" style="1" hidden="1" customWidth="1"/>
    <col min="6091" max="6091" width="17.6640625" style="219" customWidth="1"/>
    <col min="6092" max="6092" width="0" style="1" hidden="1" customWidth="1"/>
    <col min="6093" max="6093" width="22.33203125" style="219" customWidth="1"/>
    <col min="6094" max="6094" width="5.33203125" style="219" customWidth="1"/>
    <col min="6095" max="6095" width="36.33203125" style="219" customWidth="1"/>
    <col min="6096" max="6096" width="5.6640625" style="219" customWidth="1"/>
    <col min="6097" max="6097" width="0" style="1" hidden="1" customWidth="1"/>
    <col min="6098" max="6098" width="20.6640625" style="219" customWidth="1"/>
    <col min="6099" max="6099" width="4.88671875" style="219" customWidth="1"/>
    <col min="6100" max="6100" width="0" style="1" hidden="1" customWidth="1"/>
    <col min="6101" max="6101" width="24.6640625" style="219" customWidth="1"/>
    <col min="6102" max="6102" width="12.33203125" style="219" customWidth="1"/>
    <col min="6103" max="6103" width="0" style="1" hidden="1" customWidth="1"/>
    <col min="6104" max="6104" width="3.44140625" style="219" customWidth="1"/>
    <col min="6105" max="6105" width="0" style="1" hidden="1" customWidth="1"/>
    <col min="6106" max="6106" width="17.6640625" style="219" customWidth="1"/>
    <col min="6107" max="6107" width="3.44140625" style="219" customWidth="1"/>
    <col min="6108" max="6108" width="0" style="1" hidden="1" customWidth="1"/>
    <col min="6109" max="6109" width="23.6640625" style="219" customWidth="1"/>
    <col min="6110" max="6110" width="10" style="219" customWidth="1"/>
    <col min="6111" max="6111" width="0" style="1" hidden="1" customWidth="1"/>
    <col min="6112" max="6113" width="14.6640625" style="219" customWidth="1"/>
    <col min="6114" max="6114" width="12.88671875" style="219" customWidth="1"/>
    <col min="6115" max="6115" width="3.33203125" style="219" customWidth="1"/>
    <col min="6116" max="6116" width="30.33203125" style="219" customWidth="1"/>
    <col min="6117" max="6117" width="5" style="219" customWidth="1"/>
    <col min="6118" max="6118" width="0" style="1" hidden="1" customWidth="1"/>
    <col min="6119" max="6119" width="14.33203125" style="219" customWidth="1"/>
    <col min="6120" max="6120" width="5.6640625" style="219" customWidth="1"/>
    <col min="6121" max="6121" width="0" style="1" hidden="1" customWidth="1"/>
    <col min="6122" max="6122" width="17.33203125" style="219" customWidth="1"/>
    <col min="6123" max="6123" width="12.6640625" style="219" customWidth="1"/>
    <col min="6124" max="6124" width="0" style="1" hidden="1" customWidth="1"/>
    <col min="6125" max="6125" width="5.33203125" style="219" customWidth="1"/>
    <col min="6126" max="6126" width="0" style="1" hidden="1" customWidth="1"/>
    <col min="6127" max="6127" width="17" style="219" customWidth="1"/>
    <col min="6128" max="6128" width="6.33203125" style="219" customWidth="1"/>
    <col min="6129" max="6129" width="0" style="1" hidden="1" customWidth="1"/>
    <col min="6130" max="6130" width="14.33203125" style="219" customWidth="1"/>
    <col min="6131" max="6131" width="7.5546875" style="219" customWidth="1"/>
    <col min="6132" max="6132" width="0" style="1" hidden="1" customWidth="1"/>
    <col min="6133" max="6134" width="14.33203125" style="219" customWidth="1"/>
    <col min="6135" max="6135" width="20.88671875" style="219" customWidth="1"/>
    <col min="6136" max="6136" width="14.44140625" style="219" customWidth="1"/>
    <col min="6137" max="6137" width="15" style="219" customWidth="1"/>
    <col min="6138" max="6138" width="2.6640625" style="219" customWidth="1"/>
    <col min="6139" max="6139" width="11.6640625" style="219" customWidth="1"/>
    <col min="6140" max="6140" width="11.5546875" style="219" customWidth="1"/>
    <col min="6141" max="6141" width="2.33203125" style="219" customWidth="1"/>
    <col min="6142" max="6142" width="41" style="219" customWidth="1"/>
    <col min="6143" max="6143" width="14.33203125" style="219" customWidth="1"/>
    <col min="6144" max="6145" width="11.5546875" style="219" customWidth="1"/>
    <col min="6146" max="6146" width="21.88671875" style="219" customWidth="1"/>
    <col min="6147" max="6338" width="11.44140625" style="219"/>
    <col min="6339" max="6339" width="21.88671875" style="219" customWidth="1"/>
    <col min="6340" max="6340" width="13.88671875" style="219" customWidth="1"/>
    <col min="6341" max="6341" width="38.6640625" style="219" customWidth="1"/>
    <col min="6342" max="6342" width="3" style="219" bestFit="1" customWidth="1"/>
    <col min="6343" max="6343" width="32.33203125" style="219" customWidth="1"/>
    <col min="6344" max="6344" width="46.33203125" style="219" customWidth="1"/>
    <col min="6345" max="6345" width="19" style="219" customWidth="1"/>
    <col min="6346" max="6346" width="0" style="1" hidden="1" customWidth="1"/>
    <col min="6347" max="6347" width="17.6640625" style="219" customWidth="1"/>
    <col min="6348" max="6348" width="0" style="1" hidden="1" customWidth="1"/>
    <col min="6349" max="6349" width="22.33203125" style="219" customWidth="1"/>
    <col min="6350" max="6350" width="5.33203125" style="219" customWidth="1"/>
    <col min="6351" max="6351" width="36.33203125" style="219" customWidth="1"/>
    <col min="6352" max="6352" width="5.6640625" style="219" customWidth="1"/>
    <col min="6353" max="6353" width="0" style="1" hidden="1" customWidth="1"/>
    <col min="6354" max="6354" width="20.6640625" style="219" customWidth="1"/>
    <col min="6355" max="6355" width="4.88671875" style="219" customWidth="1"/>
    <col min="6356" max="6356" width="0" style="1" hidden="1" customWidth="1"/>
    <col min="6357" max="6357" width="24.6640625" style="219" customWidth="1"/>
    <col min="6358" max="6358" width="12.33203125" style="219" customWidth="1"/>
    <col min="6359" max="6359" width="0" style="1" hidden="1" customWidth="1"/>
    <col min="6360" max="6360" width="3.44140625" style="219" customWidth="1"/>
    <col min="6361" max="6361" width="0" style="1" hidden="1" customWidth="1"/>
    <col min="6362" max="6362" width="17.6640625" style="219" customWidth="1"/>
    <col min="6363" max="6363" width="3.44140625" style="219" customWidth="1"/>
    <col min="6364" max="6364" width="0" style="1" hidden="1" customWidth="1"/>
    <col min="6365" max="6365" width="23.6640625" style="219" customWidth="1"/>
    <col min="6366" max="6366" width="10" style="219" customWidth="1"/>
    <col min="6367" max="6367" width="0" style="1" hidden="1" customWidth="1"/>
    <col min="6368" max="6369" width="14.6640625" style="219" customWidth="1"/>
    <col min="6370" max="6370" width="12.88671875" style="219" customWidth="1"/>
    <col min="6371" max="6371" width="3.33203125" style="219" customWidth="1"/>
    <col min="6372" max="6372" width="30.33203125" style="219" customWidth="1"/>
    <col min="6373" max="6373" width="5" style="219" customWidth="1"/>
    <col min="6374" max="6374" width="0" style="1" hidden="1" customWidth="1"/>
    <col min="6375" max="6375" width="14.33203125" style="219" customWidth="1"/>
    <col min="6376" max="6376" width="5.6640625" style="219" customWidth="1"/>
    <col min="6377" max="6377" width="0" style="1" hidden="1" customWidth="1"/>
    <col min="6378" max="6378" width="17.33203125" style="219" customWidth="1"/>
    <col min="6379" max="6379" width="12.6640625" style="219" customWidth="1"/>
    <col min="6380" max="6380" width="0" style="1" hidden="1" customWidth="1"/>
    <col min="6381" max="6381" width="5.33203125" style="219" customWidth="1"/>
    <col min="6382" max="6382" width="0" style="1" hidden="1" customWidth="1"/>
    <col min="6383" max="6383" width="17" style="219" customWidth="1"/>
    <col min="6384" max="6384" width="6.33203125" style="219" customWidth="1"/>
    <col min="6385" max="6385" width="0" style="1" hidden="1" customWidth="1"/>
    <col min="6386" max="6386" width="14.33203125" style="219" customWidth="1"/>
    <col min="6387" max="6387" width="7.5546875" style="219" customWidth="1"/>
    <col min="6388" max="6388" width="0" style="1" hidden="1" customWidth="1"/>
    <col min="6389" max="6390" width="14.33203125" style="219" customWidth="1"/>
    <col min="6391" max="6391" width="20.88671875" style="219" customWidth="1"/>
    <col min="6392" max="6392" width="14.44140625" style="219" customWidth="1"/>
    <col min="6393" max="6393" width="15" style="219" customWidth="1"/>
    <col min="6394" max="6394" width="2.6640625" style="219" customWidth="1"/>
    <col min="6395" max="6395" width="11.6640625" style="219" customWidth="1"/>
    <col min="6396" max="6396" width="11.5546875" style="219" customWidth="1"/>
    <col min="6397" max="6397" width="2.33203125" style="219" customWidth="1"/>
    <col min="6398" max="6398" width="41" style="219" customWidth="1"/>
    <col min="6399" max="6399" width="14.33203125" style="219" customWidth="1"/>
    <col min="6400" max="6401" width="11.5546875" style="219" customWidth="1"/>
    <col min="6402" max="6402" width="21.88671875" style="219" customWidth="1"/>
    <col min="6403" max="6594" width="11.44140625" style="219"/>
    <col min="6595" max="6595" width="21.88671875" style="219" customWidth="1"/>
    <col min="6596" max="6596" width="13.88671875" style="219" customWidth="1"/>
    <col min="6597" max="6597" width="38.6640625" style="219" customWidth="1"/>
    <col min="6598" max="6598" width="3" style="219" bestFit="1" customWidth="1"/>
    <col min="6599" max="6599" width="32.33203125" style="219" customWidth="1"/>
    <col min="6600" max="6600" width="46.33203125" style="219" customWidth="1"/>
    <col min="6601" max="6601" width="19" style="219" customWidth="1"/>
    <col min="6602" max="6602" width="0" style="1" hidden="1" customWidth="1"/>
    <col min="6603" max="6603" width="17.6640625" style="219" customWidth="1"/>
    <col min="6604" max="6604" width="0" style="1" hidden="1" customWidth="1"/>
    <col min="6605" max="6605" width="22.33203125" style="219" customWidth="1"/>
    <col min="6606" max="6606" width="5.33203125" style="219" customWidth="1"/>
    <col min="6607" max="6607" width="36.33203125" style="219" customWidth="1"/>
    <col min="6608" max="6608" width="5.6640625" style="219" customWidth="1"/>
    <col min="6609" max="6609" width="0" style="1" hidden="1" customWidth="1"/>
    <col min="6610" max="6610" width="20.6640625" style="219" customWidth="1"/>
    <col min="6611" max="6611" width="4.88671875" style="219" customWidth="1"/>
    <col min="6612" max="6612" width="0" style="1" hidden="1" customWidth="1"/>
    <col min="6613" max="6613" width="24.6640625" style="219" customWidth="1"/>
    <col min="6614" max="6614" width="12.33203125" style="219" customWidth="1"/>
    <col min="6615" max="6615" width="0" style="1" hidden="1" customWidth="1"/>
    <col min="6616" max="6616" width="3.44140625" style="219" customWidth="1"/>
    <col min="6617" max="6617" width="0" style="1" hidden="1" customWidth="1"/>
    <col min="6618" max="6618" width="17.6640625" style="219" customWidth="1"/>
    <col min="6619" max="6619" width="3.44140625" style="219" customWidth="1"/>
    <col min="6620" max="6620" width="0" style="1" hidden="1" customWidth="1"/>
    <col min="6621" max="6621" width="23.6640625" style="219" customWidth="1"/>
    <col min="6622" max="6622" width="10" style="219" customWidth="1"/>
    <col min="6623" max="6623" width="0" style="1" hidden="1" customWidth="1"/>
    <col min="6624" max="6625" width="14.6640625" style="219" customWidth="1"/>
    <col min="6626" max="6626" width="12.88671875" style="219" customWidth="1"/>
    <col min="6627" max="6627" width="3.33203125" style="219" customWidth="1"/>
    <col min="6628" max="6628" width="30.33203125" style="219" customWidth="1"/>
    <col min="6629" max="6629" width="5" style="219" customWidth="1"/>
    <col min="6630" max="6630" width="0" style="1" hidden="1" customWidth="1"/>
    <col min="6631" max="6631" width="14.33203125" style="219" customWidth="1"/>
    <col min="6632" max="6632" width="5.6640625" style="219" customWidth="1"/>
    <col min="6633" max="6633" width="0" style="1" hidden="1" customWidth="1"/>
    <col min="6634" max="6634" width="17.33203125" style="219" customWidth="1"/>
    <col min="6635" max="6635" width="12.6640625" style="219" customWidth="1"/>
    <col min="6636" max="6636" width="0" style="1" hidden="1" customWidth="1"/>
    <col min="6637" max="6637" width="5.33203125" style="219" customWidth="1"/>
    <col min="6638" max="6638" width="0" style="1" hidden="1" customWidth="1"/>
    <col min="6639" max="6639" width="17" style="219" customWidth="1"/>
    <col min="6640" max="6640" width="6.33203125" style="219" customWidth="1"/>
    <col min="6641" max="6641" width="0" style="1" hidden="1" customWidth="1"/>
    <col min="6642" max="6642" width="14.33203125" style="219" customWidth="1"/>
    <col min="6643" max="6643" width="7.5546875" style="219" customWidth="1"/>
    <col min="6644" max="6644" width="0" style="1" hidden="1" customWidth="1"/>
    <col min="6645" max="6646" width="14.33203125" style="219" customWidth="1"/>
    <col min="6647" max="6647" width="20.88671875" style="219" customWidth="1"/>
    <col min="6648" max="6648" width="14.44140625" style="219" customWidth="1"/>
    <col min="6649" max="6649" width="15" style="219" customWidth="1"/>
    <col min="6650" max="6650" width="2.6640625" style="219" customWidth="1"/>
    <col min="6651" max="6651" width="11.6640625" style="219" customWidth="1"/>
    <col min="6652" max="6652" width="11.5546875" style="219" customWidth="1"/>
    <col min="6653" max="6653" width="2.33203125" style="219" customWidth="1"/>
    <col min="6654" max="6654" width="41" style="219" customWidth="1"/>
    <col min="6655" max="6655" width="14.33203125" style="219" customWidth="1"/>
    <col min="6656" max="6657" width="11.5546875" style="219" customWidth="1"/>
    <col min="6658" max="6658" width="21.88671875" style="219" customWidth="1"/>
    <col min="6659" max="6850" width="11.44140625" style="219"/>
    <col min="6851" max="6851" width="21.88671875" style="219" customWidth="1"/>
    <col min="6852" max="6852" width="13.88671875" style="219" customWidth="1"/>
    <col min="6853" max="6853" width="38.6640625" style="219" customWidth="1"/>
    <col min="6854" max="6854" width="3" style="219" bestFit="1" customWidth="1"/>
    <col min="6855" max="6855" width="32.33203125" style="219" customWidth="1"/>
    <col min="6856" max="6856" width="46.33203125" style="219" customWidth="1"/>
    <col min="6857" max="6857" width="19" style="219" customWidth="1"/>
    <col min="6858" max="6858" width="0" style="1" hidden="1" customWidth="1"/>
    <col min="6859" max="6859" width="17.6640625" style="219" customWidth="1"/>
    <col min="6860" max="6860" width="0" style="1" hidden="1" customWidth="1"/>
    <col min="6861" max="6861" width="22.33203125" style="219" customWidth="1"/>
    <col min="6862" max="6862" width="5.33203125" style="219" customWidth="1"/>
    <col min="6863" max="6863" width="36.33203125" style="219" customWidth="1"/>
    <col min="6864" max="6864" width="5.6640625" style="219" customWidth="1"/>
    <col min="6865" max="6865" width="0" style="1" hidden="1" customWidth="1"/>
    <col min="6866" max="6866" width="20.6640625" style="219" customWidth="1"/>
    <col min="6867" max="6867" width="4.88671875" style="219" customWidth="1"/>
    <col min="6868" max="6868" width="0" style="1" hidden="1" customWidth="1"/>
    <col min="6869" max="6869" width="24.6640625" style="219" customWidth="1"/>
    <col min="6870" max="6870" width="12.33203125" style="219" customWidth="1"/>
    <col min="6871" max="6871" width="0" style="1" hidden="1" customWidth="1"/>
    <col min="6872" max="6872" width="3.44140625" style="219" customWidth="1"/>
    <col min="6873" max="6873" width="0" style="1" hidden="1" customWidth="1"/>
    <col min="6874" max="6874" width="17.6640625" style="219" customWidth="1"/>
    <col min="6875" max="6875" width="3.44140625" style="219" customWidth="1"/>
    <col min="6876" max="6876" width="0" style="1" hidden="1" customWidth="1"/>
    <col min="6877" max="6877" width="23.6640625" style="219" customWidth="1"/>
    <col min="6878" max="6878" width="10" style="219" customWidth="1"/>
    <col min="6879" max="6879" width="0" style="1" hidden="1" customWidth="1"/>
    <col min="6880" max="6881" width="14.6640625" style="219" customWidth="1"/>
    <col min="6882" max="6882" width="12.88671875" style="219" customWidth="1"/>
    <col min="6883" max="6883" width="3.33203125" style="219" customWidth="1"/>
    <col min="6884" max="6884" width="30.33203125" style="219" customWidth="1"/>
    <col min="6885" max="6885" width="5" style="219" customWidth="1"/>
    <col min="6886" max="6886" width="0" style="1" hidden="1" customWidth="1"/>
    <col min="6887" max="6887" width="14.33203125" style="219" customWidth="1"/>
    <col min="6888" max="6888" width="5.6640625" style="219" customWidth="1"/>
    <col min="6889" max="6889" width="0" style="1" hidden="1" customWidth="1"/>
    <col min="6890" max="6890" width="17.33203125" style="219" customWidth="1"/>
    <col min="6891" max="6891" width="12.6640625" style="219" customWidth="1"/>
    <col min="6892" max="6892" width="0" style="1" hidden="1" customWidth="1"/>
    <col min="6893" max="6893" width="5.33203125" style="219" customWidth="1"/>
    <col min="6894" max="6894" width="0" style="1" hidden="1" customWidth="1"/>
    <col min="6895" max="6895" width="17" style="219" customWidth="1"/>
    <col min="6896" max="6896" width="6.33203125" style="219" customWidth="1"/>
    <col min="6897" max="6897" width="0" style="1" hidden="1" customWidth="1"/>
    <col min="6898" max="6898" width="14.33203125" style="219" customWidth="1"/>
    <col min="6899" max="6899" width="7.5546875" style="219" customWidth="1"/>
    <col min="6900" max="6900" width="0" style="1" hidden="1" customWidth="1"/>
    <col min="6901" max="6902" width="14.33203125" style="219" customWidth="1"/>
    <col min="6903" max="6903" width="20.88671875" style="219" customWidth="1"/>
    <col min="6904" max="6904" width="14.44140625" style="219" customWidth="1"/>
    <col min="6905" max="6905" width="15" style="219" customWidth="1"/>
    <col min="6906" max="6906" width="2.6640625" style="219" customWidth="1"/>
    <col min="6907" max="6907" width="11.6640625" style="219" customWidth="1"/>
    <col min="6908" max="6908" width="11.5546875" style="219" customWidth="1"/>
    <col min="6909" max="6909" width="2.33203125" style="219" customWidth="1"/>
    <col min="6910" max="6910" width="41" style="219" customWidth="1"/>
    <col min="6911" max="6911" width="14.33203125" style="219" customWidth="1"/>
    <col min="6912" max="6913" width="11.5546875" style="219" customWidth="1"/>
    <col min="6914" max="6914" width="21.88671875" style="219" customWidth="1"/>
    <col min="6915" max="7106" width="11.44140625" style="219"/>
    <col min="7107" max="7107" width="21.88671875" style="219" customWidth="1"/>
    <col min="7108" max="7108" width="13.88671875" style="219" customWidth="1"/>
    <col min="7109" max="7109" width="38.6640625" style="219" customWidth="1"/>
    <col min="7110" max="7110" width="3" style="219" bestFit="1" customWidth="1"/>
    <col min="7111" max="7111" width="32.33203125" style="219" customWidth="1"/>
    <col min="7112" max="7112" width="46.33203125" style="219" customWidth="1"/>
    <col min="7113" max="7113" width="19" style="219" customWidth="1"/>
    <col min="7114" max="7114" width="0" style="1" hidden="1" customWidth="1"/>
    <col min="7115" max="7115" width="17.6640625" style="219" customWidth="1"/>
    <col min="7116" max="7116" width="0" style="1" hidden="1" customWidth="1"/>
    <col min="7117" max="7117" width="22.33203125" style="219" customWidth="1"/>
    <col min="7118" max="7118" width="5.33203125" style="219" customWidth="1"/>
    <col min="7119" max="7119" width="36.33203125" style="219" customWidth="1"/>
    <col min="7120" max="7120" width="5.6640625" style="219" customWidth="1"/>
    <col min="7121" max="7121" width="0" style="1" hidden="1" customWidth="1"/>
    <col min="7122" max="7122" width="20.6640625" style="219" customWidth="1"/>
    <col min="7123" max="7123" width="4.88671875" style="219" customWidth="1"/>
    <col min="7124" max="7124" width="0" style="1" hidden="1" customWidth="1"/>
    <col min="7125" max="7125" width="24.6640625" style="219" customWidth="1"/>
    <col min="7126" max="7126" width="12.33203125" style="219" customWidth="1"/>
    <col min="7127" max="7127" width="0" style="1" hidden="1" customWidth="1"/>
    <col min="7128" max="7128" width="3.44140625" style="219" customWidth="1"/>
    <col min="7129" max="7129" width="0" style="1" hidden="1" customWidth="1"/>
    <col min="7130" max="7130" width="17.6640625" style="219" customWidth="1"/>
    <col min="7131" max="7131" width="3.44140625" style="219" customWidth="1"/>
    <col min="7132" max="7132" width="0" style="1" hidden="1" customWidth="1"/>
    <col min="7133" max="7133" width="23.6640625" style="219" customWidth="1"/>
    <col min="7134" max="7134" width="10" style="219" customWidth="1"/>
    <col min="7135" max="7135" width="0" style="1" hidden="1" customWidth="1"/>
    <col min="7136" max="7137" width="14.6640625" style="219" customWidth="1"/>
    <col min="7138" max="7138" width="12.88671875" style="219" customWidth="1"/>
    <col min="7139" max="7139" width="3.33203125" style="219" customWidth="1"/>
    <col min="7140" max="7140" width="30.33203125" style="219" customWidth="1"/>
    <col min="7141" max="7141" width="5" style="219" customWidth="1"/>
    <col min="7142" max="7142" width="0" style="1" hidden="1" customWidth="1"/>
    <col min="7143" max="7143" width="14.33203125" style="219" customWidth="1"/>
    <col min="7144" max="7144" width="5.6640625" style="219" customWidth="1"/>
    <col min="7145" max="7145" width="0" style="1" hidden="1" customWidth="1"/>
    <col min="7146" max="7146" width="17.33203125" style="219" customWidth="1"/>
    <col min="7147" max="7147" width="12.6640625" style="219" customWidth="1"/>
    <col min="7148" max="7148" width="0" style="1" hidden="1" customWidth="1"/>
    <col min="7149" max="7149" width="5.33203125" style="219" customWidth="1"/>
    <col min="7150" max="7150" width="0" style="1" hidden="1" customWidth="1"/>
    <col min="7151" max="7151" width="17" style="219" customWidth="1"/>
    <col min="7152" max="7152" width="6.33203125" style="219" customWidth="1"/>
    <col min="7153" max="7153" width="0" style="1" hidden="1" customWidth="1"/>
    <col min="7154" max="7154" width="14.33203125" style="219" customWidth="1"/>
    <col min="7155" max="7155" width="7.5546875" style="219" customWidth="1"/>
    <col min="7156" max="7156" width="0" style="1" hidden="1" customWidth="1"/>
    <col min="7157" max="7158" width="14.33203125" style="219" customWidth="1"/>
    <col min="7159" max="7159" width="20.88671875" style="219" customWidth="1"/>
    <col min="7160" max="7160" width="14.44140625" style="219" customWidth="1"/>
    <col min="7161" max="7161" width="15" style="219" customWidth="1"/>
    <col min="7162" max="7162" width="2.6640625" style="219" customWidth="1"/>
    <col min="7163" max="7163" width="11.6640625" style="219" customWidth="1"/>
    <col min="7164" max="7164" width="11.5546875" style="219" customWidth="1"/>
    <col min="7165" max="7165" width="2.33203125" style="219" customWidth="1"/>
    <col min="7166" max="7166" width="41" style="219" customWidth="1"/>
    <col min="7167" max="7167" width="14.33203125" style="219" customWidth="1"/>
    <col min="7168" max="7169" width="11.5546875" style="219" customWidth="1"/>
    <col min="7170" max="7170" width="21.88671875" style="219" customWidth="1"/>
    <col min="7171" max="7362" width="11.44140625" style="219"/>
    <col min="7363" max="7363" width="21.88671875" style="219" customWidth="1"/>
    <col min="7364" max="7364" width="13.88671875" style="219" customWidth="1"/>
    <col min="7365" max="7365" width="38.6640625" style="219" customWidth="1"/>
    <col min="7366" max="7366" width="3" style="219" bestFit="1" customWidth="1"/>
    <col min="7367" max="7367" width="32.33203125" style="219" customWidth="1"/>
    <col min="7368" max="7368" width="46.33203125" style="219" customWidth="1"/>
    <col min="7369" max="7369" width="19" style="219" customWidth="1"/>
    <col min="7370" max="7370" width="0" style="1" hidden="1" customWidth="1"/>
    <col min="7371" max="7371" width="17.6640625" style="219" customWidth="1"/>
    <col min="7372" max="7372" width="0" style="1" hidden="1" customWidth="1"/>
    <col min="7373" max="7373" width="22.33203125" style="219" customWidth="1"/>
    <col min="7374" max="7374" width="5.33203125" style="219" customWidth="1"/>
    <col min="7375" max="7375" width="36.33203125" style="219" customWidth="1"/>
    <col min="7376" max="7376" width="5.6640625" style="219" customWidth="1"/>
    <col min="7377" max="7377" width="0" style="1" hidden="1" customWidth="1"/>
    <col min="7378" max="7378" width="20.6640625" style="219" customWidth="1"/>
    <col min="7379" max="7379" width="4.88671875" style="219" customWidth="1"/>
    <col min="7380" max="7380" width="0" style="1" hidden="1" customWidth="1"/>
    <col min="7381" max="7381" width="24.6640625" style="219" customWidth="1"/>
    <col min="7382" max="7382" width="12.33203125" style="219" customWidth="1"/>
    <col min="7383" max="7383" width="0" style="1" hidden="1" customWidth="1"/>
    <col min="7384" max="7384" width="3.44140625" style="219" customWidth="1"/>
    <col min="7385" max="7385" width="0" style="1" hidden="1" customWidth="1"/>
    <col min="7386" max="7386" width="17.6640625" style="219" customWidth="1"/>
    <col min="7387" max="7387" width="3.44140625" style="219" customWidth="1"/>
    <col min="7388" max="7388" width="0" style="1" hidden="1" customWidth="1"/>
    <col min="7389" max="7389" width="23.6640625" style="219" customWidth="1"/>
    <col min="7390" max="7390" width="10" style="219" customWidth="1"/>
    <col min="7391" max="7391" width="0" style="1" hidden="1" customWidth="1"/>
    <col min="7392" max="7393" width="14.6640625" style="219" customWidth="1"/>
    <col min="7394" max="7394" width="12.88671875" style="219" customWidth="1"/>
    <col min="7395" max="7395" width="3.33203125" style="219" customWidth="1"/>
    <col min="7396" max="7396" width="30.33203125" style="219" customWidth="1"/>
    <col min="7397" max="7397" width="5" style="219" customWidth="1"/>
    <col min="7398" max="7398" width="0" style="1" hidden="1" customWidth="1"/>
    <col min="7399" max="7399" width="14.33203125" style="219" customWidth="1"/>
    <col min="7400" max="7400" width="5.6640625" style="219" customWidth="1"/>
    <col min="7401" max="7401" width="0" style="1" hidden="1" customWidth="1"/>
    <col min="7402" max="7402" width="17.33203125" style="219" customWidth="1"/>
    <col min="7403" max="7403" width="12.6640625" style="219" customWidth="1"/>
    <col min="7404" max="7404" width="0" style="1" hidden="1" customWidth="1"/>
    <col min="7405" max="7405" width="5.33203125" style="219" customWidth="1"/>
    <col min="7406" max="7406" width="0" style="1" hidden="1" customWidth="1"/>
    <col min="7407" max="7407" width="17" style="219" customWidth="1"/>
    <col min="7408" max="7408" width="6.33203125" style="219" customWidth="1"/>
    <col min="7409" max="7409" width="0" style="1" hidden="1" customWidth="1"/>
    <col min="7410" max="7410" width="14.33203125" style="219" customWidth="1"/>
    <col min="7411" max="7411" width="7.5546875" style="219" customWidth="1"/>
    <col min="7412" max="7412" width="0" style="1" hidden="1" customWidth="1"/>
    <col min="7413" max="7414" width="14.33203125" style="219" customWidth="1"/>
    <col min="7415" max="7415" width="20.88671875" style="219" customWidth="1"/>
    <col min="7416" max="7416" width="14.44140625" style="219" customWidth="1"/>
    <col min="7417" max="7417" width="15" style="219" customWidth="1"/>
    <col min="7418" max="7418" width="2.6640625" style="219" customWidth="1"/>
    <col min="7419" max="7419" width="11.6640625" style="219" customWidth="1"/>
    <col min="7420" max="7420" width="11.5546875" style="219" customWidth="1"/>
    <col min="7421" max="7421" width="2.33203125" style="219" customWidth="1"/>
    <col min="7422" max="7422" width="41" style="219" customWidth="1"/>
    <col min="7423" max="7423" width="14.33203125" style="219" customWidth="1"/>
    <col min="7424" max="7425" width="11.5546875" style="219" customWidth="1"/>
    <col min="7426" max="7426" width="21.88671875" style="219" customWidth="1"/>
    <col min="7427" max="7618" width="11.44140625" style="219"/>
    <col min="7619" max="7619" width="21.88671875" style="219" customWidth="1"/>
    <col min="7620" max="7620" width="13.88671875" style="219" customWidth="1"/>
    <col min="7621" max="7621" width="38.6640625" style="219" customWidth="1"/>
    <col min="7622" max="7622" width="3" style="219" bestFit="1" customWidth="1"/>
    <col min="7623" max="7623" width="32.33203125" style="219" customWidth="1"/>
    <col min="7624" max="7624" width="46.33203125" style="219" customWidth="1"/>
    <col min="7625" max="7625" width="19" style="219" customWidth="1"/>
    <col min="7626" max="7626" width="0" style="1" hidden="1" customWidth="1"/>
    <col min="7627" max="7627" width="17.6640625" style="219" customWidth="1"/>
    <col min="7628" max="7628" width="0" style="1" hidden="1" customWidth="1"/>
    <col min="7629" max="7629" width="22.33203125" style="219" customWidth="1"/>
    <col min="7630" max="7630" width="5.33203125" style="219" customWidth="1"/>
    <col min="7631" max="7631" width="36.33203125" style="219" customWidth="1"/>
    <col min="7632" max="7632" width="5.6640625" style="219" customWidth="1"/>
    <col min="7633" max="7633" width="0" style="1" hidden="1" customWidth="1"/>
    <col min="7634" max="7634" width="20.6640625" style="219" customWidth="1"/>
    <col min="7635" max="7635" width="4.88671875" style="219" customWidth="1"/>
    <col min="7636" max="7636" width="0" style="1" hidden="1" customWidth="1"/>
    <col min="7637" max="7637" width="24.6640625" style="219" customWidth="1"/>
    <col min="7638" max="7638" width="12.33203125" style="219" customWidth="1"/>
    <col min="7639" max="7639" width="0" style="1" hidden="1" customWidth="1"/>
    <col min="7640" max="7640" width="3.44140625" style="219" customWidth="1"/>
    <col min="7641" max="7641" width="0" style="1" hidden="1" customWidth="1"/>
    <col min="7642" max="7642" width="17.6640625" style="219" customWidth="1"/>
    <col min="7643" max="7643" width="3.44140625" style="219" customWidth="1"/>
    <col min="7644" max="7644" width="0" style="1" hidden="1" customWidth="1"/>
    <col min="7645" max="7645" width="23.6640625" style="219" customWidth="1"/>
    <col min="7646" max="7646" width="10" style="219" customWidth="1"/>
    <col min="7647" max="7647" width="0" style="1" hidden="1" customWidth="1"/>
    <col min="7648" max="7649" width="14.6640625" style="219" customWidth="1"/>
    <col min="7650" max="7650" width="12.88671875" style="219" customWidth="1"/>
    <col min="7651" max="7651" width="3.33203125" style="219" customWidth="1"/>
    <col min="7652" max="7652" width="30.33203125" style="219" customWidth="1"/>
    <col min="7653" max="7653" width="5" style="219" customWidth="1"/>
    <col min="7654" max="7654" width="0" style="1" hidden="1" customWidth="1"/>
    <col min="7655" max="7655" width="14.33203125" style="219" customWidth="1"/>
    <col min="7656" max="7656" width="5.6640625" style="219" customWidth="1"/>
    <col min="7657" max="7657" width="0" style="1" hidden="1" customWidth="1"/>
    <col min="7658" max="7658" width="17.33203125" style="219" customWidth="1"/>
    <col min="7659" max="7659" width="12.6640625" style="219" customWidth="1"/>
    <col min="7660" max="7660" width="0" style="1" hidden="1" customWidth="1"/>
    <col min="7661" max="7661" width="5.33203125" style="219" customWidth="1"/>
    <col min="7662" max="7662" width="0" style="1" hidden="1" customWidth="1"/>
    <col min="7663" max="7663" width="17" style="219" customWidth="1"/>
    <col min="7664" max="7664" width="6.33203125" style="219" customWidth="1"/>
    <col min="7665" max="7665" width="0" style="1" hidden="1" customWidth="1"/>
    <col min="7666" max="7666" width="14.33203125" style="219" customWidth="1"/>
    <col min="7667" max="7667" width="7.5546875" style="219" customWidth="1"/>
    <col min="7668" max="7668" width="0" style="1" hidden="1" customWidth="1"/>
    <col min="7669" max="7670" width="14.33203125" style="219" customWidth="1"/>
    <col min="7671" max="7671" width="20.88671875" style="219" customWidth="1"/>
    <col min="7672" max="7672" width="14.44140625" style="219" customWidth="1"/>
    <col min="7673" max="7673" width="15" style="219" customWidth="1"/>
    <col min="7674" max="7674" width="2.6640625" style="219" customWidth="1"/>
    <col min="7675" max="7675" width="11.6640625" style="219" customWidth="1"/>
    <col min="7676" max="7676" width="11.5546875" style="219" customWidth="1"/>
    <col min="7677" max="7677" width="2.33203125" style="219" customWidth="1"/>
    <col min="7678" max="7678" width="41" style="219" customWidth="1"/>
    <col min="7679" max="7679" width="14.33203125" style="219" customWidth="1"/>
    <col min="7680" max="7681" width="11.5546875" style="219" customWidth="1"/>
    <col min="7682" max="7682" width="21.88671875" style="219" customWidth="1"/>
    <col min="7683" max="7874" width="11.44140625" style="219"/>
    <col min="7875" max="7875" width="21.88671875" style="219" customWidth="1"/>
    <col min="7876" max="7876" width="13.88671875" style="219" customWidth="1"/>
    <col min="7877" max="7877" width="38.6640625" style="219" customWidth="1"/>
    <col min="7878" max="7878" width="3" style="219" bestFit="1" customWidth="1"/>
    <col min="7879" max="7879" width="32.33203125" style="219" customWidth="1"/>
    <col min="7880" max="7880" width="46.33203125" style="219" customWidth="1"/>
    <col min="7881" max="7881" width="19" style="219" customWidth="1"/>
    <col min="7882" max="7882" width="0" style="1" hidden="1" customWidth="1"/>
    <col min="7883" max="7883" width="17.6640625" style="219" customWidth="1"/>
    <col min="7884" max="7884" width="0" style="1" hidden="1" customWidth="1"/>
    <col min="7885" max="7885" width="22.33203125" style="219" customWidth="1"/>
    <col min="7886" max="7886" width="5.33203125" style="219" customWidth="1"/>
    <col min="7887" max="7887" width="36.33203125" style="219" customWidth="1"/>
    <col min="7888" max="7888" width="5.6640625" style="219" customWidth="1"/>
    <col min="7889" max="7889" width="0" style="1" hidden="1" customWidth="1"/>
    <col min="7890" max="7890" width="20.6640625" style="219" customWidth="1"/>
    <col min="7891" max="7891" width="4.88671875" style="219" customWidth="1"/>
    <col min="7892" max="7892" width="0" style="1" hidden="1" customWidth="1"/>
    <col min="7893" max="7893" width="24.6640625" style="219" customWidth="1"/>
    <col min="7894" max="7894" width="12.33203125" style="219" customWidth="1"/>
    <col min="7895" max="7895" width="0" style="1" hidden="1" customWidth="1"/>
    <col min="7896" max="7896" width="3.44140625" style="219" customWidth="1"/>
    <col min="7897" max="7897" width="0" style="1" hidden="1" customWidth="1"/>
    <col min="7898" max="7898" width="17.6640625" style="219" customWidth="1"/>
    <col min="7899" max="7899" width="3.44140625" style="219" customWidth="1"/>
    <col min="7900" max="7900" width="0" style="1" hidden="1" customWidth="1"/>
    <col min="7901" max="7901" width="23.6640625" style="219" customWidth="1"/>
    <col min="7902" max="7902" width="10" style="219" customWidth="1"/>
    <col min="7903" max="7903" width="0" style="1" hidden="1" customWidth="1"/>
    <col min="7904" max="7905" width="14.6640625" style="219" customWidth="1"/>
    <col min="7906" max="7906" width="12.88671875" style="219" customWidth="1"/>
    <col min="7907" max="7907" width="3.33203125" style="219" customWidth="1"/>
    <col min="7908" max="7908" width="30.33203125" style="219" customWidth="1"/>
    <col min="7909" max="7909" width="5" style="219" customWidth="1"/>
    <col min="7910" max="7910" width="0" style="1" hidden="1" customWidth="1"/>
    <col min="7911" max="7911" width="14.33203125" style="219" customWidth="1"/>
    <col min="7912" max="7912" width="5.6640625" style="219" customWidth="1"/>
    <col min="7913" max="7913" width="0" style="1" hidden="1" customWidth="1"/>
    <col min="7914" max="7914" width="17.33203125" style="219" customWidth="1"/>
    <col min="7915" max="7915" width="12.6640625" style="219" customWidth="1"/>
    <col min="7916" max="7916" width="0" style="1" hidden="1" customWidth="1"/>
    <col min="7917" max="7917" width="5.33203125" style="219" customWidth="1"/>
    <col min="7918" max="7918" width="0" style="1" hidden="1" customWidth="1"/>
    <col min="7919" max="7919" width="17" style="219" customWidth="1"/>
    <col min="7920" max="7920" width="6.33203125" style="219" customWidth="1"/>
    <col min="7921" max="7921" width="0" style="1" hidden="1" customWidth="1"/>
    <col min="7922" max="7922" width="14.33203125" style="219" customWidth="1"/>
    <col min="7923" max="7923" width="7.5546875" style="219" customWidth="1"/>
    <col min="7924" max="7924" width="0" style="1" hidden="1" customWidth="1"/>
    <col min="7925" max="7926" width="14.33203125" style="219" customWidth="1"/>
    <col min="7927" max="7927" width="20.88671875" style="219" customWidth="1"/>
    <col min="7928" max="7928" width="14.44140625" style="219" customWidth="1"/>
    <col min="7929" max="7929" width="15" style="219" customWidth="1"/>
    <col min="7930" max="7930" width="2.6640625" style="219" customWidth="1"/>
    <col min="7931" max="7931" width="11.6640625" style="219" customWidth="1"/>
    <col min="7932" max="7932" width="11.5546875" style="219" customWidth="1"/>
    <col min="7933" max="7933" width="2.33203125" style="219" customWidth="1"/>
    <col min="7934" max="7934" width="41" style="219" customWidth="1"/>
    <col min="7935" max="7935" width="14.33203125" style="219" customWidth="1"/>
    <col min="7936" max="7937" width="11.5546875" style="219" customWidth="1"/>
    <col min="7938" max="7938" width="21.88671875" style="219" customWidth="1"/>
    <col min="7939" max="8130" width="11.44140625" style="219"/>
    <col min="8131" max="8131" width="21.88671875" style="219" customWidth="1"/>
    <col min="8132" max="8132" width="13.88671875" style="219" customWidth="1"/>
    <col min="8133" max="8133" width="38.6640625" style="219" customWidth="1"/>
    <col min="8134" max="8134" width="3" style="219" bestFit="1" customWidth="1"/>
    <col min="8135" max="8135" width="32.33203125" style="219" customWidth="1"/>
    <col min="8136" max="8136" width="46.33203125" style="219" customWidth="1"/>
    <col min="8137" max="8137" width="19" style="219" customWidth="1"/>
    <col min="8138" max="8138" width="0" style="1" hidden="1" customWidth="1"/>
    <col min="8139" max="8139" width="17.6640625" style="219" customWidth="1"/>
    <col min="8140" max="8140" width="0" style="1" hidden="1" customWidth="1"/>
    <col min="8141" max="8141" width="22.33203125" style="219" customWidth="1"/>
    <col min="8142" max="8142" width="5.33203125" style="219" customWidth="1"/>
    <col min="8143" max="8143" width="36.33203125" style="219" customWidth="1"/>
    <col min="8144" max="8144" width="5.6640625" style="219" customWidth="1"/>
    <col min="8145" max="8145" width="0" style="1" hidden="1" customWidth="1"/>
    <col min="8146" max="8146" width="20.6640625" style="219" customWidth="1"/>
    <col min="8147" max="8147" width="4.88671875" style="219" customWidth="1"/>
    <col min="8148" max="8148" width="0" style="1" hidden="1" customWidth="1"/>
    <col min="8149" max="8149" width="24.6640625" style="219" customWidth="1"/>
    <col min="8150" max="8150" width="12.33203125" style="219" customWidth="1"/>
    <col min="8151" max="8151" width="0" style="1" hidden="1" customWidth="1"/>
    <col min="8152" max="8152" width="3.44140625" style="219" customWidth="1"/>
    <col min="8153" max="8153" width="0" style="1" hidden="1" customWidth="1"/>
    <col min="8154" max="8154" width="17.6640625" style="219" customWidth="1"/>
    <col min="8155" max="8155" width="3.44140625" style="219" customWidth="1"/>
    <col min="8156" max="8156" width="0" style="1" hidden="1" customWidth="1"/>
    <col min="8157" max="8157" width="23.6640625" style="219" customWidth="1"/>
    <col min="8158" max="8158" width="10" style="219" customWidth="1"/>
    <col min="8159" max="8159" width="0" style="1" hidden="1" customWidth="1"/>
    <col min="8160" max="8161" width="14.6640625" style="219" customWidth="1"/>
    <col min="8162" max="8162" width="12.88671875" style="219" customWidth="1"/>
    <col min="8163" max="8163" width="3.33203125" style="219" customWidth="1"/>
    <col min="8164" max="8164" width="30.33203125" style="219" customWidth="1"/>
    <col min="8165" max="8165" width="5" style="219" customWidth="1"/>
    <col min="8166" max="8166" width="0" style="1" hidden="1" customWidth="1"/>
    <col min="8167" max="8167" width="14.33203125" style="219" customWidth="1"/>
    <col min="8168" max="8168" width="5.6640625" style="219" customWidth="1"/>
    <col min="8169" max="8169" width="0" style="1" hidden="1" customWidth="1"/>
    <col min="8170" max="8170" width="17.33203125" style="219" customWidth="1"/>
    <col min="8171" max="8171" width="12.6640625" style="219" customWidth="1"/>
    <col min="8172" max="8172" width="0" style="1" hidden="1" customWidth="1"/>
    <col min="8173" max="8173" width="5.33203125" style="219" customWidth="1"/>
    <col min="8174" max="8174" width="0" style="1" hidden="1" customWidth="1"/>
    <col min="8175" max="8175" width="17" style="219" customWidth="1"/>
    <col min="8176" max="8176" width="6.33203125" style="219" customWidth="1"/>
    <col min="8177" max="8177" width="0" style="1" hidden="1" customWidth="1"/>
    <col min="8178" max="8178" width="14.33203125" style="219" customWidth="1"/>
    <col min="8179" max="8179" width="7.5546875" style="219" customWidth="1"/>
    <col min="8180" max="8180" width="0" style="1" hidden="1" customWidth="1"/>
    <col min="8181" max="8182" width="14.33203125" style="219" customWidth="1"/>
    <col min="8183" max="8183" width="20.88671875" style="219" customWidth="1"/>
    <col min="8184" max="8184" width="14.44140625" style="219" customWidth="1"/>
    <col min="8185" max="8185" width="15" style="219" customWidth="1"/>
    <col min="8186" max="8186" width="2.6640625" style="219" customWidth="1"/>
    <col min="8187" max="8187" width="11.6640625" style="219" customWidth="1"/>
    <col min="8188" max="8188" width="11.5546875" style="219" customWidth="1"/>
    <col min="8189" max="8189" width="2.33203125" style="219" customWidth="1"/>
    <col min="8190" max="8190" width="41" style="219" customWidth="1"/>
    <col min="8191" max="8191" width="14.33203125" style="219" customWidth="1"/>
    <col min="8192" max="8193" width="11.5546875" style="219" customWidth="1"/>
    <col min="8194" max="8194" width="21.88671875" style="219" customWidth="1"/>
    <col min="8195" max="8386" width="11.44140625" style="219"/>
    <col min="8387" max="8387" width="21.88671875" style="219" customWidth="1"/>
    <col min="8388" max="8388" width="13.88671875" style="219" customWidth="1"/>
    <col min="8389" max="8389" width="38.6640625" style="219" customWidth="1"/>
    <col min="8390" max="8390" width="3" style="219" bestFit="1" customWidth="1"/>
    <col min="8391" max="8391" width="32.33203125" style="219" customWidth="1"/>
    <col min="8392" max="8392" width="46.33203125" style="219" customWidth="1"/>
    <col min="8393" max="8393" width="19" style="219" customWidth="1"/>
    <col min="8394" max="8394" width="0" style="1" hidden="1" customWidth="1"/>
    <col min="8395" max="8395" width="17.6640625" style="219" customWidth="1"/>
    <col min="8396" max="8396" width="0" style="1" hidden="1" customWidth="1"/>
    <col min="8397" max="8397" width="22.33203125" style="219" customWidth="1"/>
    <col min="8398" max="8398" width="5.33203125" style="219" customWidth="1"/>
    <col min="8399" max="8399" width="36.33203125" style="219" customWidth="1"/>
    <col min="8400" max="8400" width="5.6640625" style="219" customWidth="1"/>
    <col min="8401" max="8401" width="0" style="1" hidden="1" customWidth="1"/>
    <col min="8402" max="8402" width="20.6640625" style="219" customWidth="1"/>
    <col min="8403" max="8403" width="4.88671875" style="219" customWidth="1"/>
    <col min="8404" max="8404" width="0" style="1" hidden="1" customWidth="1"/>
    <col min="8405" max="8405" width="24.6640625" style="219" customWidth="1"/>
    <col min="8406" max="8406" width="12.33203125" style="219" customWidth="1"/>
    <col min="8407" max="8407" width="0" style="1" hidden="1" customWidth="1"/>
    <col min="8408" max="8408" width="3.44140625" style="219" customWidth="1"/>
    <col min="8409" max="8409" width="0" style="1" hidden="1" customWidth="1"/>
    <col min="8410" max="8410" width="17.6640625" style="219" customWidth="1"/>
    <col min="8411" max="8411" width="3.44140625" style="219" customWidth="1"/>
    <col min="8412" max="8412" width="0" style="1" hidden="1" customWidth="1"/>
    <col min="8413" max="8413" width="23.6640625" style="219" customWidth="1"/>
    <col min="8414" max="8414" width="10" style="219" customWidth="1"/>
    <col min="8415" max="8415" width="0" style="1" hidden="1" customWidth="1"/>
    <col min="8416" max="8417" width="14.6640625" style="219" customWidth="1"/>
    <col min="8418" max="8418" width="12.88671875" style="219" customWidth="1"/>
    <col min="8419" max="8419" width="3.33203125" style="219" customWidth="1"/>
    <col min="8420" max="8420" width="30.33203125" style="219" customWidth="1"/>
    <col min="8421" max="8421" width="5" style="219" customWidth="1"/>
    <col min="8422" max="8422" width="0" style="1" hidden="1" customWidth="1"/>
    <col min="8423" max="8423" width="14.33203125" style="219" customWidth="1"/>
    <col min="8424" max="8424" width="5.6640625" style="219" customWidth="1"/>
    <col min="8425" max="8425" width="0" style="1" hidden="1" customWidth="1"/>
    <col min="8426" max="8426" width="17.33203125" style="219" customWidth="1"/>
    <col min="8427" max="8427" width="12.6640625" style="219" customWidth="1"/>
    <col min="8428" max="8428" width="0" style="1" hidden="1" customWidth="1"/>
    <col min="8429" max="8429" width="5.33203125" style="219" customWidth="1"/>
    <col min="8430" max="8430" width="0" style="1" hidden="1" customWidth="1"/>
    <col min="8431" max="8431" width="17" style="219" customWidth="1"/>
    <col min="8432" max="8432" width="6.33203125" style="219" customWidth="1"/>
    <col min="8433" max="8433" width="0" style="1" hidden="1" customWidth="1"/>
    <col min="8434" max="8434" width="14.33203125" style="219" customWidth="1"/>
    <col min="8435" max="8435" width="7.5546875" style="219" customWidth="1"/>
    <col min="8436" max="8436" width="0" style="1" hidden="1" customWidth="1"/>
    <col min="8437" max="8438" width="14.33203125" style="219" customWidth="1"/>
    <col min="8439" max="8439" width="20.88671875" style="219" customWidth="1"/>
    <col min="8440" max="8440" width="14.44140625" style="219" customWidth="1"/>
    <col min="8441" max="8441" width="15" style="219" customWidth="1"/>
    <col min="8442" max="8442" width="2.6640625" style="219" customWidth="1"/>
    <col min="8443" max="8443" width="11.6640625" style="219" customWidth="1"/>
    <col min="8444" max="8444" width="11.5546875" style="219" customWidth="1"/>
    <col min="8445" max="8445" width="2.33203125" style="219" customWidth="1"/>
    <col min="8446" max="8446" width="41" style="219" customWidth="1"/>
    <col min="8447" max="8447" width="14.33203125" style="219" customWidth="1"/>
    <col min="8448" max="8449" width="11.5546875" style="219" customWidth="1"/>
    <col min="8450" max="8450" width="21.88671875" style="219" customWidth="1"/>
    <col min="8451" max="8642" width="11.44140625" style="219"/>
    <col min="8643" max="8643" width="21.88671875" style="219" customWidth="1"/>
    <col min="8644" max="8644" width="13.88671875" style="219" customWidth="1"/>
    <col min="8645" max="8645" width="38.6640625" style="219" customWidth="1"/>
    <col min="8646" max="8646" width="3" style="219" bestFit="1" customWidth="1"/>
    <col min="8647" max="8647" width="32.33203125" style="219" customWidth="1"/>
    <col min="8648" max="8648" width="46.33203125" style="219" customWidth="1"/>
    <col min="8649" max="8649" width="19" style="219" customWidth="1"/>
    <col min="8650" max="8650" width="0" style="1" hidden="1" customWidth="1"/>
    <col min="8651" max="8651" width="17.6640625" style="219" customWidth="1"/>
    <col min="8652" max="8652" width="0" style="1" hidden="1" customWidth="1"/>
    <col min="8653" max="8653" width="22.33203125" style="219" customWidth="1"/>
    <col min="8654" max="8654" width="5.33203125" style="219" customWidth="1"/>
    <col min="8655" max="8655" width="36.33203125" style="219" customWidth="1"/>
    <col min="8656" max="8656" width="5.6640625" style="219" customWidth="1"/>
    <col min="8657" max="8657" width="0" style="1" hidden="1" customWidth="1"/>
    <col min="8658" max="8658" width="20.6640625" style="219" customWidth="1"/>
    <col min="8659" max="8659" width="4.88671875" style="219" customWidth="1"/>
    <col min="8660" max="8660" width="0" style="1" hidden="1" customWidth="1"/>
    <col min="8661" max="8661" width="24.6640625" style="219" customWidth="1"/>
    <col min="8662" max="8662" width="12.33203125" style="219" customWidth="1"/>
    <col min="8663" max="8663" width="0" style="1" hidden="1" customWidth="1"/>
    <col min="8664" max="8664" width="3.44140625" style="219" customWidth="1"/>
    <col min="8665" max="8665" width="0" style="1" hidden="1" customWidth="1"/>
    <col min="8666" max="8666" width="17.6640625" style="219" customWidth="1"/>
    <col min="8667" max="8667" width="3.44140625" style="219" customWidth="1"/>
    <col min="8668" max="8668" width="0" style="1" hidden="1" customWidth="1"/>
    <col min="8669" max="8669" width="23.6640625" style="219" customWidth="1"/>
    <col min="8670" max="8670" width="10" style="219" customWidth="1"/>
    <col min="8671" max="8671" width="0" style="1" hidden="1" customWidth="1"/>
    <col min="8672" max="8673" width="14.6640625" style="219" customWidth="1"/>
    <col min="8674" max="8674" width="12.88671875" style="219" customWidth="1"/>
    <col min="8675" max="8675" width="3.33203125" style="219" customWidth="1"/>
    <col min="8676" max="8676" width="30.33203125" style="219" customWidth="1"/>
    <col min="8677" max="8677" width="5" style="219" customWidth="1"/>
    <col min="8678" max="8678" width="0" style="1" hidden="1" customWidth="1"/>
    <col min="8679" max="8679" width="14.33203125" style="219" customWidth="1"/>
    <col min="8680" max="8680" width="5.6640625" style="219" customWidth="1"/>
    <col min="8681" max="8681" width="0" style="1" hidden="1" customWidth="1"/>
    <col min="8682" max="8682" width="17.33203125" style="219" customWidth="1"/>
    <col min="8683" max="8683" width="12.6640625" style="219" customWidth="1"/>
    <col min="8684" max="8684" width="0" style="1" hidden="1" customWidth="1"/>
    <col min="8685" max="8685" width="5.33203125" style="219" customWidth="1"/>
    <col min="8686" max="8686" width="0" style="1" hidden="1" customWidth="1"/>
    <col min="8687" max="8687" width="17" style="219" customWidth="1"/>
    <col min="8688" max="8688" width="6.33203125" style="219" customWidth="1"/>
    <col min="8689" max="8689" width="0" style="1" hidden="1" customWidth="1"/>
    <col min="8690" max="8690" width="14.33203125" style="219" customWidth="1"/>
    <col min="8691" max="8691" width="7.5546875" style="219" customWidth="1"/>
    <col min="8692" max="8692" width="0" style="1" hidden="1" customWidth="1"/>
    <col min="8693" max="8694" width="14.33203125" style="219" customWidth="1"/>
    <col min="8695" max="8695" width="20.88671875" style="219" customWidth="1"/>
    <col min="8696" max="8696" width="14.44140625" style="219" customWidth="1"/>
    <col min="8697" max="8697" width="15" style="219" customWidth="1"/>
    <col min="8698" max="8698" width="2.6640625" style="219" customWidth="1"/>
    <col min="8699" max="8699" width="11.6640625" style="219" customWidth="1"/>
    <col min="8700" max="8700" width="11.5546875" style="219" customWidth="1"/>
    <col min="8701" max="8701" width="2.33203125" style="219" customWidth="1"/>
    <col min="8702" max="8702" width="41" style="219" customWidth="1"/>
    <col min="8703" max="8703" width="14.33203125" style="219" customWidth="1"/>
    <col min="8704" max="8705" width="11.5546875" style="219" customWidth="1"/>
    <col min="8706" max="8706" width="21.88671875" style="219" customWidth="1"/>
    <col min="8707" max="8898" width="11.44140625" style="219"/>
    <col min="8899" max="8899" width="21.88671875" style="219" customWidth="1"/>
    <col min="8900" max="8900" width="13.88671875" style="219" customWidth="1"/>
    <col min="8901" max="8901" width="38.6640625" style="219" customWidth="1"/>
    <col min="8902" max="8902" width="3" style="219" bestFit="1" customWidth="1"/>
    <col min="8903" max="8903" width="32.33203125" style="219" customWidth="1"/>
    <col min="8904" max="8904" width="46.33203125" style="219" customWidth="1"/>
    <col min="8905" max="8905" width="19" style="219" customWidth="1"/>
    <col min="8906" max="8906" width="0" style="1" hidden="1" customWidth="1"/>
    <col min="8907" max="8907" width="17.6640625" style="219" customWidth="1"/>
    <col min="8908" max="8908" width="0" style="1" hidden="1" customWidth="1"/>
    <col min="8909" max="8909" width="22.33203125" style="219" customWidth="1"/>
    <col min="8910" max="8910" width="5.33203125" style="219" customWidth="1"/>
    <col min="8911" max="8911" width="36.33203125" style="219" customWidth="1"/>
    <col min="8912" max="8912" width="5.6640625" style="219" customWidth="1"/>
    <col min="8913" max="8913" width="0" style="1" hidden="1" customWidth="1"/>
    <col min="8914" max="8914" width="20.6640625" style="219" customWidth="1"/>
    <col min="8915" max="8915" width="4.88671875" style="219" customWidth="1"/>
    <col min="8916" max="8916" width="0" style="1" hidden="1" customWidth="1"/>
    <col min="8917" max="8917" width="24.6640625" style="219" customWidth="1"/>
    <col min="8918" max="8918" width="12.33203125" style="219" customWidth="1"/>
    <col min="8919" max="8919" width="0" style="1" hidden="1" customWidth="1"/>
    <col min="8920" max="8920" width="3.44140625" style="219" customWidth="1"/>
    <col min="8921" max="8921" width="0" style="1" hidden="1" customWidth="1"/>
    <col min="8922" max="8922" width="17.6640625" style="219" customWidth="1"/>
    <col min="8923" max="8923" width="3.44140625" style="219" customWidth="1"/>
    <col min="8924" max="8924" width="0" style="1" hidden="1" customWidth="1"/>
    <col min="8925" max="8925" width="23.6640625" style="219" customWidth="1"/>
    <col min="8926" max="8926" width="10" style="219" customWidth="1"/>
    <col min="8927" max="8927" width="0" style="1" hidden="1" customWidth="1"/>
    <col min="8928" max="8929" width="14.6640625" style="219" customWidth="1"/>
    <col min="8930" max="8930" width="12.88671875" style="219" customWidth="1"/>
    <col min="8931" max="8931" width="3.33203125" style="219" customWidth="1"/>
    <col min="8932" max="8932" width="30.33203125" style="219" customWidth="1"/>
    <col min="8933" max="8933" width="5" style="219" customWidth="1"/>
    <col min="8934" max="8934" width="0" style="1" hidden="1" customWidth="1"/>
    <col min="8935" max="8935" width="14.33203125" style="219" customWidth="1"/>
    <col min="8936" max="8936" width="5.6640625" style="219" customWidth="1"/>
    <col min="8937" max="8937" width="0" style="1" hidden="1" customWidth="1"/>
    <col min="8938" max="8938" width="17.33203125" style="219" customWidth="1"/>
    <col min="8939" max="8939" width="12.6640625" style="219" customWidth="1"/>
    <col min="8940" max="8940" width="0" style="1" hidden="1" customWidth="1"/>
    <col min="8941" max="8941" width="5.33203125" style="219" customWidth="1"/>
    <col min="8942" max="8942" width="0" style="1" hidden="1" customWidth="1"/>
    <col min="8943" max="8943" width="17" style="219" customWidth="1"/>
    <col min="8944" max="8944" width="6.33203125" style="219" customWidth="1"/>
    <col min="8945" max="8945" width="0" style="1" hidden="1" customWidth="1"/>
    <col min="8946" max="8946" width="14.33203125" style="219" customWidth="1"/>
    <col min="8947" max="8947" width="7.5546875" style="219" customWidth="1"/>
    <col min="8948" max="8948" width="0" style="1" hidden="1" customWidth="1"/>
    <col min="8949" max="8950" width="14.33203125" style="219" customWidth="1"/>
    <col min="8951" max="8951" width="20.88671875" style="219" customWidth="1"/>
    <col min="8952" max="8952" width="14.44140625" style="219" customWidth="1"/>
    <col min="8953" max="8953" width="15" style="219" customWidth="1"/>
    <col min="8954" max="8954" width="2.6640625" style="219" customWidth="1"/>
    <col min="8955" max="8955" width="11.6640625" style="219" customWidth="1"/>
    <col min="8956" max="8956" width="11.5546875" style="219" customWidth="1"/>
    <col min="8957" max="8957" width="2.33203125" style="219" customWidth="1"/>
    <col min="8958" max="8958" width="41" style="219" customWidth="1"/>
    <col min="8959" max="8959" width="14.33203125" style="219" customWidth="1"/>
    <col min="8960" max="8961" width="11.5546875" style="219" customWidth="1"/>
    <col min="8962" max="8962" width="21.88671875" style="219" customWidth="1"/>
    <col min="8963" max="9154" width="11.44140625" style="219"/>
    <col min="9155" max="9155" width="21.88671875" style="219" customWidth="1"/>
    <col min="9156" max="9156" width="13.88671875" style="219" customWidth="1"/>
    <col min="9157" max="9157" width="38.6640625" style="219" customWidth="1"/>
    <col min="9158" max="9158" width="3" style="219" bestFit="1" customWidth="1"/>
    <col min="9159" max="9159" width="32.33203125" style="219" customWidth="1"/>
    <col min="9160" max="9160" width="46.33203125" style="219" customWidth="1"/>
    <col min="9161" max="9161" width="19" style="219" customWidth="1"/>
    <col min="9162" max="9162" width="0" style="1" hidden="1" customWidth="1"/>
    <col min="9163" max="9163" width="17.6640625" style="219" customWidth="1"/>
    <col min="9164" max="9164" width="0" style="1" hidden="1" customWidth="1"/>
    <col min="9165" max="9165" width="22.33203125" style="219" customWidth="1"/>
    <col min="9166" max="9166" width="5.33203125" style="219" customWidth="1"/>
    <col min="9167" max="9167" width="36.33203125" style="219" customWidth="1"/>
    <col min="9168" max="9168" width="5.6640625" style="219" customWidth="1"/>
    <col min="9169" max="9169" width="0" style="1" hidden="1" customWidth="1"/>
    <col min="9170" max="9170" width="20.6640625" style="219" customWidth="1"/>
    <col min="9171" max="9171" width="4.88671875" style="219" customWidth="1"/>
    <col min="9172" max="9172" width="0" style="1" hidden="1" customWidth="1"/>
    <col min="9173" max="9173" width="24.6640625" style="219" customWidth="1"/>
    <col min="9174" max="9174" width="12.33203125" style="219" customWidth="1"/>
    <col min="9175" max="9175" width="0" style="1" hidden="1" customWidth="1"/>
    <col min="9176" max="9176" width="3.44140625" style="219" customWidth="1"/>
    <col min="9177" max="9177" width="0" style="1" hidden="1" customWidth="1"/>
    <col min="9178" max="9178" width="17.6640625" style="219" customWidth="1"/>
    <col min="9179" max="9179" width="3.44140625" style="219" customWidth="1"/>
    <col min="9180" max="9180" width="0" style="1" hidden="1" customWidth="1"/>
    <col min="9181" max="9181" width="23.6640625" style="219" customWidth="1"/>
    <col min="9182" max="9182" width="10" style="219" customWidth="1"/>
    <col min="9183" max="9183" width="0" style="1" hidden="1" customWidth="1"/>
    <col min="9184" max="9185" width="14.6640625" style="219" customWidth="1"/>
    <col min="9186" max="9186" width="12.88671875" style="219" customWidth="1"/>
    <col min="9187" max="9187" width="3.33203125" style="219" customWidth="1"/>
    <col min="9188" max="9188" width="30.33203125" style="219" customWidth="1"/>
    <col min="9189" max="9189" width="5" style="219" customWidth="1"/>
    <col min="9190" max="9190" width="0" style="1" hidden="1" customWidth="1"/>
    <col min="9191" max="9191" width="14.33203125" style="219" customWidth="1"/>
    <col min="9192" max="9192" width="5.6640625" style="219" customWidth="1"/>
    <col min="9193" max="9193" width="0" style="1" hidden="1" customWidth="1"/>
    <col min="9194" max="9194" width="17.33203125" style="219" customWidth="1"/>
    <col min="9195" max="9195" width="12.6640625" style="219" customWidth="1"/>
    <col min="9196" max="9196" width="0" style="1" hidden="1" customWidth="1"/>
    <col min="9197" max="9197" width="5.33203125" style="219" customWidth="1"/>
    <col min="9198" max="9198" width="0" style="1" hidden="1" customWidth="1"/>
    <col min="9199" max="9199" width="17" style="219" customWidth="1"/>
    <col min="9200" max="9200" width="6.33203125" style="219" customWidth="1"/>
    <col min="9201" max="9201" width="0" style="1" hidden="1" customWidth="1"/>
    <col min="9202" max="9202" width="14.33203125" style="219" customWidth="1"/>
    <col min="9203" max="9203" width="7.5546875" style="219" customWidth="1"/>
    <col min="9204" max="9204" width="0" style="1" hidden="1" customWidth="1"/>
    <col min="9205" max="9206" width="14.33203125" style="219" customWidth="1"/>
    <col min="9207" max="9207" width="20.88671875" style="219" customWidth="1"/>
    <col min="9208" max="9208" width="14.44140625" style="219" customWidth="1"/>
    <col min="9209" max="9209" width="15" style="219" customWidth="1"/>
    <col min="9210" max="9210" width="2.6640625" style="219" customWidth="1"/>
    <col min="9211" max="9211" width="11.6640625" style="219" customWidth="1"/>
    <col min="9212" max="9212" width="11.5546875" style="219" customWidth="1"/>
    <col min="9213" max="9213" width="2.33203125" style="219" customWidth="1"/>
    <col min="9214" max="9214" width="41" style="219" customWidth="1"/>
    <col min="9215" max="9215" width="14.33203125" style="219" customWidth="1"/>
    <col min="9216" max="9217" width="11.5546875" style="219" customWidth="1"/>
    <col min="9218" max="9218" width="21.88671875" style="219" customWidth="1"/>
    <col min="9219" max="9410" width="11.44140625" style="219"/>
    <col min="9411" max="9411" width="21.88671875" style="219" customWidth="1"/>
    <col min="9412" max="9412" width="13.88671875" style="219" customWidth="1"/>
    <col min="9413" max="9413" width="38.6640625" style="219" customWidth="1"/>
    <col min="9414" max="9414" width="3" style="219" bestFit="1" customWidth="1"/>
    <col min="9415" max="9415" width="32.33203125" style="219" customWidth="1"/>
    <col min="9416" max="9416" width="46.33203125" style="219" customWidth="1"/>
    <col min="9417" max="9417" width="19" style="219" customWidth="1"/>
    <col min="9418" max="9418" width="0" style="1" hidden="1" customWidth="1"/>
    <col min="9419" max="9419" width="17.6640625" style="219" customWidth="1"/>
    <col min="9420" max="9420" width="0" style="1" hidden="1" customWidth="1"/>
    <col min="9421" max="9421" width="22.33203125" style="219" customWidth="1"/>
    <col min="9422" max="9422" width="5.33203125" style="219" customWidth="1"/>
    <col min="9423" max="9423" width="36.33203125" style="219" customWidth="1"/>
    <col min="9424" max="9424" width="5.6640625" style="219" customWidth="1"/>
    <col min="9425" max="9425" width="0" style="1" hidden="1" customWidth="1"/>
    <col min="9426" max="9426" width="20.6640625" style="219" customWidth="1"/>
    <col min="9427" max="9427" width="4.88671875" style="219" customWidth="1"/>
    <col min="9428" max="9428" width="0" style="1" hidden="1" customWidth="1"/>
    <col min="9429" max="9429" width="24.6640625" style="219" customWidth="1"/>
    <col min="9430" max="9430" width="12.33203125" style="219" customWidth="1"/>
    <col min="9431" max="9431" width="0" style="1" hidden="1" customWidth="1"/>
    <col min="9432" max="9432" width="3.44140625" style="219" customWidth="1"/>
    <col min="9433" max="9433" width="0" style="1" hidden="1" customWidth="1"/>
    <col min="9434" max="9434" width="17.6640625" style="219" customWidth="1"/>
    <col min="9435" max="9435" width="3.44140625" style="219" customWidth="1"/>
    <col min="9436" max="9436" width="0" style="1" hidden="1" customWidth="1"/>
    <col min="9437" max="9437" width="23.6640625" style="219" customWidth="1"/>
    <col min="9438" max="9438" width="10" style="219" customWidth="1"/>
    <col min="9439" max="9439" width="0" style="1" hidden="1" customWidth="1"/>
    <col min="9440" max="9441" width="14.6640625" style="219" customWidth="1"/>
    <col min="9442" max="9442" width="12.88671875" style="219" customWidth="1"/>
    <col min="9443" max="9443" width="3.33203125" style="219" customWidth="1"/>
    <col min="9444" max="9444" width="30.33203125" style="219" customWidth="1"/>
    <col min="9445" max="9445" width="5" style="219" customWidth="1"/>
    <col min="9446" max="9446" width="0" style="1" hidden="1" customWidth="1"/>
    <col min="9447" max="9447" width="14.33203125" style="219" customWidth="1"/>
    <col min="9448" max="9448" width="5.6640625" style="219" customWidth="1"/>
    <col min="9449" max="9449" width="0" style="1" hidden="1" customWidth="1"/>
    <col min="9450" max="9450" width="17.33203125" style="219" customWidth="1"/>
    <col min="9451" max="9451" width="12.6640625" style="219" customWidth="1"/>
    <col min="9452" max="9452" width="0" style="1" hidden="1" customWidth="1"/>
    <col min="9453" max="9453" width="5.33203125" style="219" customWidth="1"/>
    <col min="9454" max="9454" width="0" style="1" hidden="1" customWidth="1"/>
    <col min="9455" max="9455" width="17" style="219" customWidth="1"/>
    <col min="9456" max="9456" width="6.33203125" style="219" customWidth="1"/>
    <col min="9457" max="9457" width="0" style="1" hidden="1" customWidth="1"/>
    <col min="9458" max="9458" width="14.33203125" style="219" customWidth="1"/>
    <col min="9459" max="9459" width="7.5546875" style="219" customWidth="1"/>
    <col min="9460" max="9460" width="0" style="1" hidden="1" customWidth="1"/>
    <col min="9461" max="9462" width="14.33203125" style="219" customWidth="1"/>
    <col min="9463" max="9463" width="20.88671875" style="219" customWidth="1"/>
    <col min="9464" max="9464" width="14.44140625" style="219" customWidth="1"/>
    <col min="9465" max="9465" width="15" style="219" customWidth="1"/>
    <col min="9466" max="9466" width="2.6640625" style="219" customWidth="1"/>
    <col min="9467" max="9467" width="11.6640625" style="219" customWidth="1"/>
    <col min="9468" max="9468" width="11.5546875" style="219" customWidth="1"/>
    <col min="9469" max="9469" width="2.33203125" style="219" customWidth="1"/>
    <col min="9470" max="9470" width="41" style="219" customWidth="1"/>
    <col min="9471" max="9471" width="14.33203125" style="219" customWidth="1"/>
    <col min="9472" max="9473" width="11.5546875" style="219" customWidth="1"/>
    <col min="9474" max="9474" width="21.88671875" style="219" customWidth="1"/>
    <col min="9475" max="9666" width="11.44140625" style="219"/>
    <col min="9667" max="9667" width="21.88671875" style="219" customWidth="1"/>
    <col min="9668" max="9668" width="13.88671875" style="219" customWidth="1"/>
    <col min="9669" max="9669" width="38.6640625" style="219" customWidth="1"/>
    <col min="9670" max="9670" width="3" style="219" bestFit="1" customWidth="1"/>
    <col min="9671" max="9671" width="32.33203125" style="219" customWidth="1"/>
    <col min="9672" max="9672" width="46.33203125" style="219" customWidth="1"/>
    <col min="9673" max="9673" width="19" style="219" customWidth="1"/>
    <col min="9674" max="9674" width="0" style="1" hidden="1" customWidth="1"/>
    <col min="9675" max="9675" width="17.6640625" style="219" customWidth="1"/>
    <col min="9676" max="9676" width="0" style="1" hidden="1" customWidth="1"/>
    <col min="9677" max="9677" width="22.33203125" style="219" customWidth="1"/>
    <col min="9678" max="9678" width="5.33203125" style="219" customWidth="1"/>
    <col min="9679" max="9679" width="36.33203125" style="219" customWidth="1"/>
    <col min="9680" max="9680" width="5.6640625" style="219" customWidth="1"/>
    <col min="9681" max="9681" width="0" style="1" hidden="1" customWidth="1"/>
    <col min="9682" max="9682" width="20.6640625" style="219" customWidth="1"/>
    <col min="9683" max="9683" width="4.88671875" style="219" customWidth="1"/>
    <col min="9684" max="9684" width="0" style="1" hidden="1" customWidth="1"/>
    <col min="9685" max="9685" width="24.6640625" style="219" customWidth="1"/>
    <col min="9686" max="9686" width="12.33203125" style="219" customWidth="1"/>
    <col min="9687" max="9687" width="0" style="1" hidden="1" customWidth="1"/>
    <col min="9688" max="9688" width="3.44140625" style="219" customWidth="1"/>
    <col min="9689" max="9689" width="0" style="1" hidden="1" customWidth="1"/>
    <col min="9690" max="9690" width="17.6640625" style="219" customWidth="1"/>
    <col min="9691" max="9691" width="3.44140625" style="219" customWidth="1"/>
    <col min="9692" max="9692" width="0" style="1" hidden="1" customWidth="1"/>
    <col min="9693" max="9693" width="23.6640625" style="219" customWidth="1"/>
    <col min="9694" max="9694" width="10" style="219" customWidth="1"/>
    <col min="9695" max="9695" width="0" style="1" hidden="1" customWidth="1"/>
    <col min="9696" max="9697" width="14.6640625" style="219" customWidth="1"/>
    <col min="9698" max="9698" width="12.88671875" style="219" customWidth="1"/>
    <col min="9699" max="9699" width="3.33203125" style="219" customWidth="1"/>
    <col min="9700" max="9700" width="30.33203125" style="219" customWidth="1"/>
    <col min="9701" max="9701" width="5" style="219" customWidth="1"/>
    <col min="9702" max="9702" width="0" style="1" hidden="1" customWidth="1"/>
    <col min="9703" max="9703" width="14.33203125" style="219" customWidth="1"/>
    <col min="9704" max="9704" width="5.6640625" style="219" customWidth="1"/>
    <col min="9705" max="9705" width="0" style="1" hidden="1" customWidth="1"/>
    <col min="9706" max="9706" width="17.33203125" style="219" customWidth="1"/>
    <col min="9707" max="9707" width="12.6640625" style="219" customWidth="1"/>
    <col min="9708" max="9708" width="0" style="1" hidden="1" customWidth="1"/>
    <col min="9709" max="9709" width="5.33203125" style="219" customWidth="1"/>
    <col min="9710" max="9710" width="0" style="1" hidden="1" customWidth="1"/>
    <col min="9711" max="9711" width="17" style="219" customWidth="1"/>
    <col min="9712" max="9712" width="6.33203125" style="219" customWidth="1"/>
    <col min="9713" max="9713" width="0" style="1" hidden="1" customWidth="1"/>
    <col min="9714" max="9714" width="14.33203125" style="219" customWidth="1"/>
    <col min="9715" max="9715" width="7.5546875" style="219" customWidth="1"/>
    <col min="9716" max="9716" width="0" style="1" hidden="1" customWidth="1"/>
    <col min="9717" max="9718" width="14.33203125" style="219" customWidth="1"/>
    <col min="9719" max="9719" width="20.88671875" style="219" customWidth="1"/>
    <col min="9720" max="9720" width="14.44140625" style="219" customWidth="1"/>
    <col min="9721" max="9721" width="15" style="219" customWidth="1"/>
    <col min="9722" max="9722" width="2.6640625" style="219" customWidth="1"/>
    <col min="9723" max="9723" width="11.6640625" style="219" customWidth="1"/>
    <col min="9724" max="9724" width="11.5546875" style="219" customWidth="1"/>
    <col min="9725" max="9725" width="2.33203125" style="219" customWidth="1"/>
    <col min="9726" max="9726" width="41" style="219" customWidth="1"/>
    <col min="9727" max="9727" width="14.33203125" style="219" customWidth="1"/>
    <col min="9728" max="9729" width="11.5546875" style="219" customWidth="1"/>
    <col min="9730" max="9730" width="21.88671875" style="219" customWidth="1"/>
    <col min="9731" max="9922" width="11.44140625" style="219"/>
    <col min="9923" max="9923" width="21.88671875" style="219" customWidth="1"/>
    <col min="9924" max="9924" width="13.88671875" style="219" customWidth="1"/>
    <col min="9925" max="9925" width="38.6640625" style="219" customWidth="1"/>
    <col min="9926" max="9926" width="3" style="219" bestFit="1" customWidth="1"/>
    <col min="9927" max="9927" width="32.33203125" style="219" customWidth="1"/>
    <col min="9928" max="9928" width="46.33203125" style="219" customWidth="1"/>
    <col min="9929" max="9929" width="19" style="219" customWidth="1"/>
    <col min="9930" max="9930" width="0" style="1" hidden="1" customWidth="1"/>
    <col min="9931" max="9931" width="17.6640625" style="219" customWidth="1"/>
    <col min="9932" max="9932" width="0" style="1" hidden="1" customWidth="1"/>
    <col min="9933" max="9933" width="22.33203125" style="219" customWidth="1"/>
    <col min="9934" max="9934" width="5.33203125" style="219" customWidth="1"/>
    <col min="9935" max="9935" width="36.33203125" style="219" customWidth="1"/>
    <col min="9936" max="9936" width="5.6640625" style="219" customWidth="1"/>
    <col min="9937" max="9937" width="0" style="1" hidden="1" customWidth="1"/>
    <col min="9938" max="9938" width="20.6640625" style="219" customWidth="1"/>
    <col min="9939" max="9939" width="4.88671875" style="219" customWidth="1"/>
    <col min="9940" max="9940" width="0" style="1" hidden="1" customWidth="1"/>
    <col min="9941" max="9941" width="24.6640625" style="219" customWidth="1"/>
    <col min="9942" max="9942" width="12.33203125" style="219" customWidth="1"/>
    <col min="9943" max="9943" width="0" style="1" hidden="1" customWidth="1"/>
    <col min="9944" max="9944" width="3.44140625" style="219" customWidth="1"/>
    <col min="9945" max="9945" width="0" style="1" hidden="1" customWidth="1"/>
    <col min="9946" max="9946" width="17.6640625" style="219" customWidth="1"/>
    <col min="9947" max="9947" width="3.44140625" style="219" customWidth="1"/>
    <col min="9948" max="9948" width="0" style="1" hidden="1" customWidth="1"/>
    <col min="9949" max="9949" width="23.6640625" style="219" customWidth="1"/>
    <col min="9950" max="9950" width="10" style="219" customWidth="1"/>
    <col min="9951" max="9951" width="0" style="1" hidden="1" customWidth="1"/>
    <col min="9952" max="9953" width="14.6640625" style="219" customWidth="1"/>
    <col min="9954" max="9954" width="12.88671875" style="219" customWidth="1"/>
    <col min="9955" max="9955" width="3.33203125" style="219" customWidth="1"/>
    <col min="9956" max="9956" width="30.33203125" style="219" customWidth="1"/>
    <col min="9957" max="9957" width="5" style="219" customWidth="1"/>
    <col min="9958" max="9958" width="0" style="1" hidden="1" customWidth="1"/>
    <col min="9959" max="9959" width="14.33203125" style="219" customWidth="1"/>
    <col min="9960" max="9960" width="5.6640625" style="219" customWidth="1"/>
    <col min="9961" max="9961" width="0" style="1" hidden="1" customWidth="1"/>
    <col min="9962" max="9962" width="17.33203125" style="219" customWidth="1"/>
    <col min="9963" max="9963" width="12.6640625" style="219" customWidth="1"/>
    <col min="9964" max="9964" width="0" style="1" hidden="1" customWidth="1"/>
    <col min="9965" max="9965" width="5.33203125" style="219" customWidth="1"/>
    <col min="9966" max="9966" width="0" style="1" hidden="1" customWidth="1"/>
    <col min="9967" max="9967" width="17" style="219" customWidth="1"/>
    <col min="9968" max="9968" width="6.33203125" style="219" customWidth="1"/>
    <col min="9969" max="9969" width="0" style="1" hidden="1" customWidth="1"/>
    <col min="9970" max="9970" width="14.33203125" style="219" customWidth="1"/>
    <col min="9971" max="9971" width="7.5546875" style="219" customWidth="1"/>
    <col min="9972" max="9972" width="0" style="1" hidden="1" customWidth="1"/>
    <col min="9973" max="9974" width="14.33203125" style="219" customWidth="1"/>
    <col min="9975" max="9975" width="20.88671875" style="219" customWidth="1"/>
    <col min="9976" max="9976" width="14.44140625" style="219" customWidth="1"/>
    <col min="9977" max="9977" width="15" style="219" customWidth="1"/>
    <col min="9978" max="9978" width="2.6640625" style="219" customWidth="1"/>
    <col min="9979" max="9979" width="11.6640625" style="219" customWidth="1"/>
    <col min="9980" max="9980" width="11.5546875" style="219" customWidth="1"/>
    <col min="9981" max="9981" width="2.33203125" style="219" customWidth="1"/>
    <col min="9982" max="9982" width="41" style="219" customWidth="1"/>
    <col min="9983" max="9983" width="14.33203125" style="219" customWidth="1"/>
    <col min="9984" max="9985" width="11.5546875" style="219" customWidth="1"/>
    <col min="9986" max="9986" width="21.88671875" style="219" customWidth="1"/>
    <col min="9987" max="10178" width="11.44140625" style="219"/>
    <col min="10179" max="10179" width="21.88671875" style="219" customWidth="1"/>
    <col min="10180" max="10180" width="13.88671875" style="219" customWidth="1"/>
    <col min="10181" max="10181" width="38.6640625" style="219" customWidth="1"/>
    <col min="10182" max="10182" width="3" style="219" bestFit="1" customWidth="1"/>
    <col min="10183" max="10183" width="32.33203125" style="219" customWidth="1"/>
    <col min="10184" max="10184" width="46.33203125" style="219" customWidth="1"/>
    <col min="10185" max="10185" width="19" style="219" customWidth="1"/>
    <col min="10186" max="10186" width="0" style="1" hidden="1" customWidth="1"/>
    <col min="10187" max="10187" width="17.6640625" style="219" customWidth="1"/>
    <col min="10188" max="10188" width="0" style="1" hidden="1" customWidth="1"/>
    <col min="10189" max="10189" width="22.33203125" style="219" customWidth="1"/>
    <col min="10190" max="10190" width="5.33203125" style="219" customWidth="1"/>
    <col min="10191" max="10191" width="36.33203125" style="219" customWidth="1"/>
    <col min="10192" max="10192" width="5.6640625" style="219" customWidth="1"/>
    <col min="10193" max="10193" width="0" style="1" hidden="1" customWidth="1"/>
    <col min="10194" max="10194" width="20.6640625" style="219" customWidth="1"/>
    <col min="10195" max="10195" width="4.88671875" style="219" customWidth="1"/>
    <col min="10196" max="10196" width="0" style="1" hidden="1" customWidth="1"/>
    <col min="10197" max="10197" width="24.6640625" style="219" customWidth="1"/>
    <col min="10198" max="10198" width="12.33203125" style="219" customWidth="1"/>
    <col min="10199" max="10199" width="0" style="1" hidden="1" customWidth="1"/>
    <col min="10200" max="10200" width="3.44140625" style="219" customWidth="1"/>
    <col min="10201" max="10201" width="0" style="1" hidden="1" customWidth="1"/>
    <col min="10202" max="10202" width="17.6640625" style="219" customWidth="1"/>
    <col min="10203" max="10203" width="3.44140625" style="219" customWidth="1"/>
    <col min="10204" max="10204" width="0" style="1" hidden="1" customWidth="1"/>
    <col min="10205" max="10205" width="23.6640625" style="219" customWidth="1"/>
    <col min="10206" max="10206" width="10" style="219" customWidth="1"/>
    <col min="10207" max="10207" width="0" style="1" hidden="1" customWidth="1"/>
    <col min="10208" max="10209" width="14.6640625" style="219" customWidth="1"/>
    <col min="10210" max="10210" width="12.88671875" style="219" customWidth="1"/>
    <col min="10211" max="10211" width="3.33203125" style="219" customWidth="1"/>
    <col min="10212" max="10212" width="30.33203125" style="219" customWidth="1"/>
    <col min="10213" max="10213" width="5" style="219" customWidth="1"/>
    <col min="10214" max="10214" width="0" style="1" hidden="1" customWidth="1"/>
    <col min="10215" max="10215" width="14.33203125" style="219" customWidth="1"/>
    <col min="10216" max="10216" width="5.6640625" style="219" customWidth="1"/>
    <col min="10217" max="10217" width="0" style="1" hidden="1" customWidth="1"/>
    <col min="10218" max="10218" width="17.33203125" style="219" customWidth="1"/>
    <col min="10219" max="10219" width="12.6640625" style="219" customWidth="1"/>
    <col min="10220" max="10220" width="0" style="1" hidden="1" customWidth="1"/>
    <col min="10221" max="10221" width="5.33203125" style="219" customWidth="1"/>
    <col min="10222" max="10222" width="0" style="1" hidden="1" customWidth="1"/>
    <col min="10223" max="10223" width="17" style="219" customWidth="1"/>
    <col min="10224" max="10224" width="6.33203125" style="219" customWidth="1"/>
    <col min="10225" max="10225" width="0" style="1" hidden="1" customWidth="1"/>
    <col min="10226" max="10226" width="14.33203125" style="219" customWidth="1"/>
    <col min="10227" max="10227" width="7.5546875" style="219" customWidth="1"/>
    <col min="10228" max="10228" width="0" style="1" hidden="1" customWidth="1"/>
    <col min="10229" max="10230" width="14.33203125" style="219" customWidth="1"/>
    <col min="10231" max="10231" width="20.88671875" style="219" customWidth="1"/>
    <col min="10232" max="10232" width="14.44140625" style="219" customWidth="1"/>
    <col min="10233" max="10233" width="15" style="219" customWidth="1"/>
    <col min="10234" max="10234" width="2.6640625" style="219" customWidth="1"/>
    <col min="10235" max="10235" width="11.6640625" style="219" customWidth="1"/>
    <col min="10236" max="10236" width="11.5546875" style="219" customWidth="1"/>
    <col min="10237" max="10237" width="2.33203125" style="219" customWidth="1"/>
    <col min="10238" max="10238" width="41" style="219" customWidth="1"/>
    <col min="10239" max="10239" width="14.33203125" style="219" customWidth="1"/>
    <col min="10240" max="10241" width="11.5546875" style="219" customWidth="1"/>
    <col min="10242" max="10242" width="21.88671875" style="219" customWidth="1"/>
    <col min="10243" max="10434" width="11.44140625" style="219"/>
    <col min="10435" max="10435" width="21.88671875" style="219" customWidth="1"/>
    <col min="10436" max="10436" width="13.88671875" style="219" customWidth="1"/>
    <col min="10437" max="10437" width="38.6640625" style="219" customWidth="1"/>
    <col min="10438" max="10438" width="3" style="219" bestFit="1" customWidth="1"/>
    <col min="10439" max="10439" width="32.33203125" style="219" customWidth="1"/>
    <col min="10440" max="10440" width="46.33203125" style="219" customWidth="1"/>
    <col min="10441" max="10441" width="19" style="219" customWidth="1"/>
    <col min="10442" max="10442" width="0" style="1" hidden="1" customWidth="1"/>
    <col min="10443" max="10443" width="17.6640625" style="219" customWidth="1"/>
    <col min="10444" max="10444" width="0" style="1" hidden="1" customWidth="1"/>
    <col min="10445" max="10445" width="22.33203125" style="219" customWidth="1"/>
    <col min="10446" max="10446" width="5.33203125" style="219" customWidth="1"/>
    <col min="10447" max="10447" width="36.33203125" style="219" customWidth="1"/>
    <col min="10448" max="10448" width="5.6640625" style="219" customWidth="1"/>
    <col min="10449" max="10449" width="0" style="1" hidden="1" customWidth="1"/>
    <col min="10450" max="10450" width="20.6640625" style="219" customWidth="1"/>
    <col min="10451" max="10451" width="4.88671875" style="219" customWidth="1"/>
    <col min="10452" max="10452" width="0" style="1" hidden="1" customWidth="1"/>
    <col min="10453" max="10453" width="24.6640625" style="219" customWidth="1"/>
    <col min="10454" max="10454" width="12.33203125" style="219" customWidth="1"/>
    <col min="10455" max="10455" width="0" style="1" hidden="1" customWidth="1"/>
    <col min="10456" max="10456" width="3.44140625" style="219" customWidth="1"/>
    <col min="10457" max="10457" width="0" style="1" hidden="1" customWidth="1"/>
    <col min="10458" max="10458" width="17.6640625" style="219" customWidth="1"/>
    <col min="10459" max="10459" width="3.44140625" style="219" customWidth="1"/>
    <col min="10460" max="10460" width="0" style="1" hidden="1" customWidth="1"/>
    <col min="10461" max="10461" width="23.6640625" style="219" customWidth="1"/>
    <col min="10462" max="10462" width="10" style="219" customWidth="1"/>
    <col min="10463" max="10463" width="0" style="1" hidden="1" customWidth="1"/>
    <col min="10464" max="10465" width="14.6640625" style="219" customWidth="1"/>
    <col min="10466" max="10466" width="12.88671875" style="219" customWidth="1"/>
    <col min="10467" max="10467" width="3.33203125" style="219" customWidth="1"/>
    <col min="10468" max="10468" width="30.33203125" style="219" customWidth="1"/>
    <col min="10469" max="10469" width="5" style="219" customWidth="1"/>
    <col min="10470" max="10470" width="0" style="1" hidden="1" customWidth="1"/>
    <col min="10471" max="10471" width="14.33203125" style="219" customWidth="1"/>
    <col min="10472" max="10472" width="5.6640625" style="219" customWidth="1"/>
    <col min="10473" max="10473" width="0" style="1" hidden="1" customWidth="1"/>
    <col min="10474" max="10474" width="17.33203125" style="219" customWidth="1"/>
    <col min="10475" max="10475" width="12.6640625" style="219" customWidth="1"/>
    <col min="10476" max="10476" width="0" style="1" hidden="1" customWidth="1"/>
    <col min="10477" max="10477" width="5.33203125" style="219" customWidth="1"/>
    <col min="10478" max="10478" width="0" style="1" hidden="1" customWidth="1"/>
    <col min="10479" max="10479" width="17" style="219" customWidth="1"/>
    <col min="10480" max="10480" width="6.33203125" style="219" customWidth="1"/>
    <col min="10481" max="10481" width="0" style="1" hidden="1" customWidth="1"/>
    <col min="10482" max="10482" width="14.33203125" style="219" customWidth="1"/>
    <col min="10483" max="10483" width="7.5546875" style="219" customWidth="1"/>
    <col min="10484" max="10484" width="0" style="1" hidden="1" customWidth="1"/>
    <col min="10485" max="10486" width="14.33203125" style="219" customWidth="1"/>
    <col min="10487" max="10487" width="20.88671875" style="219" customWidth="1"/>
    <col min="10488" max="10488" width="14.44140625" style="219" customWidth="1"/>
    <col min="10489" max="10489" width="15" style="219" customWidth="1"/>
    <col min="10490" max="10490" width="2.6640625" style="219" customWidth="1"/>
    <col min="10491" max="10491" width="11.6640625" style="219" customWidth="1"/>
    <col min="10492" max="10492" width="11.5546875" style="219" customWidth="1"/>
    <col min="10493" max="10493" width="2.33203125" style="219" customWidth="1"/>
    <col min="10494" max="10494" width="41" style="219" customWidth="1"/>
    <col min="10495" max="10495" width="14.33203125" style="219" customWidth="1"/>
    <col min="10496" max="10497" width="11.5546875" style="219" customWidth="1"/>
    <col min="10498" max="10498" width="21.88671875" style="219" customWidth="1"/>
    <col min="10499" max="10690" width="11.44140625" style="219"/>
    <col min="10691" max="10691" width="21.88671875" style="219" customWidth="1"/>
    <col min="10692" max="10692" width="13.88671875" style="219" customWidth="1"/>
    <col min="10693" max="10693" width="38.6640625" style="219" customWidth="1"/>
    <col min="10694" max="10694" width="3" style="219" bestFit="1" customWidth="1"/>
    <col min="10695" max="10695" width="32.33203125" style="219" customWidth="1"/>
    <col min="10696" max="10696" width="46.33203125" style="219" customWidth="1"/>
    <col min="10697" max="10697" width="19" style="219" customWidth="1"/>
    <col min="10698" max="10698" width="0" style="1" hidden="1" customWidth="1"/>
    <col min="10699" max="10699" width="17.6640625" style="219" customWidth="1"/>
    <col min="10700" max="10700" width="0" style="1" hidden="1" customWidth="1"/>
    <col min="10701" max="10701" width="22.33203125" style="219" customWidth="1"/>
    <col min="10702" max="10702" width="5.33203125" style="219" customWidth="1"/>
    <col min="10703" max="10703" width="36.33203125" style="219" customWidth="1"/>
    <col min="10704" max="10704" width="5.6640625" style="219" customWidth="1"/>
    <col min="10705" max="10705" width="0" style="1" hidden="1" customWidth="1"/>
    <col min="10706" max="10706" width="20.6640625" style="219" customWidth="1"/>
    <col min="10707" max="10707" width="4.88671875" style="219" customWidth="1"/>
    <col min="10708" max="10708" width="0" style="1" hidden="1" customWidth="1"/>
    <col min="10709" max="10709" width="24.6640625" style="219" customWidth="1"/>
    <col min="10710" max="10710" width="12.33203125" style="219" customWidth="1"/>
    <col min="10711" max="10711" width="0" style="1" hidden="1" customWidth="1"/>
    <col min="10712" max="10712" width="3.44140625" style="219" customWidth="1"/>
    <col min="10713" max="10713" width="0" style="1" hidden="1" customWidth="1"/>
    <col min="10714" max="10714" width="17.6640625" style="219" customWidth="1"/>
    <col min="10715" max="10715" width="3.44140625" style="219" customWidth="1"/>
    <col min="10716" max="10716" width="0" style="1" hidden="1" customWidth="1"/>
    <col min="10717" max="10717" width="23.6640625" style="219" customWidth="1"/>
    <col min="10718" max="10718" width="10" style="219" customWidth="1"/>
    <col min="10719" max="10719" width="0" style="1" hidden="1" customWidth="1"/>
    <col min="10720" max="10721" width="14.6640625" style="219" customWidth="1"/>
    <col min="10722" max="10722" width="12.88671875" style="219" customWidth="1"/>
    <col min="10723" max="10723" width="3.33203125" style="219" customWidth="1"/>
    <col min="10724" max="10724" width="30.33203125" style="219" customWidth="1"/>
    <col min="10725" max="10725" width="5" style="219" customWidth="1"/>
    <col min="10726" max="10726" width="0" style="1" hidden="1" customWidth="1"/>
    <col min="10727" max="10727" width="14.33203125" style="219" customWidth="1"/>
    <col min="10728" max="10728" width="5.6640625" style="219" customWidth="1"/>
    <col min="10729" max="10729" width="0" style="1" hidden="1" customWidth="1"/>
    <col min="10730" max="10730" width="17.33203125" style="219" customWidth="1"/>
    <col min="10731" max="10731" width="12.6640625" style="219" customWidth="1"/>
    <col min="10732" max="10732" width="0" style="1" hidden="1" customWidth="1"/>
    <col min="10733" max="10733" width="5.33203125" style="219" customWidth="1"/>
    <col min="10734" max="10734" width="0" style="1" hidden="1" customWidth="1"/>
    <col min="10735" max="10735" width="17" style="219" customWidth="1"/>
    <col min="10736" max="10736" width="6.33203125" style="219" customWidth="1"/>
    <col min="10737" max="10737" width="0" style="1" hidden="1" customWidth="1"/>
    <col min="10738" max="10738" width="14.33203125" style="219" customWidth="1"/>
    <col min="10739" max="10739" width="7.5546875" style="219" customWidth="1"/>
    <col min="10740" max="10740" width="0" style="1" hidden="1" customWidth="1"/>
    <col min="10741" max="10742" width="14.33203125" style="219" customWidth="1"/>
    <col min="10743" max="10743" width="20.88671875" style="219" customWidth="1"/>
    <col min="10744" max="10744" width="14.44140625" style="219" customWidth="1"/>
    <col min="10745" max="10745" width="15" style="219" customWidth="1"/>
    <col min="10746" max="10746" width="2.6640625" style="219" customWidth="1"/>
    <col min="10747" max="10747" width="11.6640625" style="219" customWidth="1"/>
    <col min="10748" max="10748" width="11.5546875" style="219" customWidth="1"/>
    <col min="10749" max="10749" width="2.33203125" style="219" customWidth="1"/>
    <col min="10750" max="10750" width="41" style="219" customWidth="1"/>
    <col min="10751" max="10751" width="14.33203125" style="219" customWidth="1"/>
    <col min="10752" max="10753" width="11.5546875" style="219" customWidth="1"/>
    <col min="10754" max="10754" width="21.88671875" style="219" customWidth="1"/>
    <col min="10755" max="10946" width="11.44140625" style="219"/>
    <col min="10947" max="10947" width="21.88671875" style="219" customWidth="1"/>
    <col min="10948" max="10948" width="13.88671875" style="219" customWidth="1"/>
    <col min="10949" max="10949" width="38.6640625" style="219" customWidth="1"/>
    <col min="10950" max="10950" width="3" style="219" bestFit="1" customWidth="1"/>
    <col min="10951" max="10951" width="32.33203125" style="219" customWidth="1"/>
    <col min="10952" max="10952" width="46.33203125" style="219" customWidth="1"/>
    <col min="10953" max="10953" width="19" style="219" customWidth="1"/>
    <col min="10954" max="10954" width="0" style="1" hidden="1" customWidth="1"/>
    <col min="10955" max="10955" width="17.6640625" style="219" customWidth="1"/>
    <col min="10956" max="10956" width="0" style="1" hidden="1" customWidth="1"/>
    <col min="10957" max="10957" width="22.33203125" style="219" customWidth="1"/>
    <col min="10958" max="10958" width="5.33203125" style="219" customWidth="1"/>
    <col min="10959" max="10959" width="36.33203125" style="219" customWidth="1"/>
    <col min="10960" max="10960" width="5.6640625" style="219" customWidth="1"/>
    <col min="10961" max="10961" width="0" style="1" hidden="1" customWidth="1"/>
    <col min="10962" max="10962" width="20.6640625" style="219" customWidth="1"/>
    <col min="10963" max="10963" width="4.88671875" style="219" customWidth="1"/>
    <col min="10964" max="10964" width="0" style="1" hidden="1" customWidth="1"/>
    <col min="10965" max="10965" width="24.6640625" style="219" customWidth="1"/>
    <col min="10966" max="10966" width="12.33203125" style="219" customWidth="1"/>
    <col min="10967" max="10967" width="0" style="1" hidden="1" customWidth="1"/>
    <col min="10968" max="10968" width="3.44140625" style="219" customWidth="1"/>
    <col min="10969" max="10969" width="0" style="1" hidden="1" customWidth="1"/>
    <col min="10970" max="10970" width="17.6640625" style="219" customWidth="1"/>
    <col min="10971" max="10971" width="3.44140625" style="219" customWidth="1"/>
    <col min="10972" max="10972" width="0" style="1" hidden="1" customWidth="1"/>
    <col min="10973" max="10973" width="23.6640625" style="219" customWidth="1"/>
    <col min="10974" max="10974" width="10" style="219" customWidth="1"/>
    <col min="10975" max="10975" width="0" style="1" hidden="1" customWidth="1"/>
    <col min="10976" max="10977" width="14.6640625" style="219" customWidth="1"/>
    <col min="10978" max="10978" width="12.88671875" style="219" customWidth="1"/>
    <col min="10979" max="10979" width="3.33203125" style="219" customWidth="1"/>
    <col min="10980" max="10980" width="30.33203125" style="219" customWidth="1"/>
    <col min="10981" max="10981" width="5" style="219" customWidth="1"/>
    <col min="10982" max="10982" width="0" style="1" hidden="1" customWidth="1"/>
    <col min="10983" max="10983" width="14.33203125" style="219" customWidth="1"/>
    <col min="10984" max="10984" width="5.6640625" style="219" customWidth="1"/>
    <col min="10985" max="10985" width="0" style="1" hidden="1" customWidth="1"/>
    <col min="10986" max="10986" width="17.33203125" style="219" customWidth="1"/>
    <col min="10987" max="10987" width="12.6640625" style="219" customWidth="1"/>
    <col min="10988" max="10988" width="0" style="1" hidden="1" customWidth="1"/>
    <col min="10989" max="10989" width="5.33203125" style="219" customWidth="1"/>
    <col min="10990" max="10990" width="0" style="1" hidden="1" customWidth="1"/>
    <col min="10991" max="10991" width="17" style="219" customWidth="1"/>
    <col min="10992" max="10992" width="6.33203125" style="219" customWidth="1"/>
    <col min="10993" max="10993" width="0" style="1" hidden="1" customWidth="1"/>
    <col min="10994" max="10994" width="14.33203125" style="219" customWidth="1"/>
    <col min="10995" max="10995" width="7.5546875" style="219" customWidth="1"/>
    <col min="10996" max="10996" width="0" style="1" hidden="1" customWidth="1"/>
    <col min="10997" max="10998" width="14.33203125" style="219" customWidth="1"/>
    <col min="10999" max="10999" width="20.88671875" style="219" customWidth="1"/>
    <col min="11000" max="11000" width="14.44140625" style="219" customWidth="1"/>
    <col min="11001" max="11001" width="15" style="219" customWidth="1"/>
    <col min="11002" max="11002" width="2.6640625" style="219" customWidth="1"/>
    <col min="11003" max="11003" width="11.6640625" style="219" customWidth="1"/>
    <col min="11004" max="11004" width="11.5546875" style="219" customWidth="1"/>
    <col min="11005" max="11005" width="2.33203125" style="219" customWidth="1"/>
    <col min="11006" max="11006" width="41" style="219" customWidth="1"/>
    <col min="11007" max="11007" width="14.33203125" style="219" customWidth="1"/>
    <col min="11008" max="11009" width="11.5546875" style="219" customWidth="1"/>
    <col min="11010" max="11010" width="21.88671875" style="219" customWidth="1"/>
    <col min="11011" max="11202" width="11.44140625" style="219"/>
    <col min="11203" max="11203" width="21.88671875" style="219" customWidth="1"/>
    <col min="11204" max="11204" width="13.88671875" style="219" customWidth="1"/>
    <col min="11205" max="11205" width="38.6640625" style="219" customWidth="1"/>
    <col min="11206" max="11206" width="3" style="219" bestFit="1" customWidth="1"/>
    <col min="11207" max="11207" width="32.33203125" style="219" customWidth="1"/>
    <col min="11208" max="11208" width="46.33203125" style="219" customWidth="1"/>
    <col min="11209" max="11209" width="19" style="219" customWidth="1"/>
    <col min="11210" max="11210" width="0" style="1" hidden="1" customWidth="1"/>
    <col min="11211" max="11211" width="17.6640625" style="219" customWidth="1"/>
    <col min="11212" max="11212" width="0" style="1" hidden="1" customWidth="1"/>
    <col min="11213" max="11213" width="22.33203125" style="219" customWidth="1"/>
    <col min="11214" max="11214" width="5.33203125" style="219" customWidth="1"/>
    <col min="11215" max="11215" width="36.33203125" style="219" customWidth="1"/>
    <col min="11216" max="11216" width="5.6640625" style="219" customWidth="1"/>
    <col min="11217" max="11217" width="0" style="1" hidden="1" customWidth="1"/>
    <col min="11218" max="11218" width="20.6640625" style="219" customWidth="1"/>
    <col min="11219" max="11219" width="4.88671875" style="219" customWidth="1"/>
    <col min="11220" max="11220" width="0" style="1" hidden="1" customWidth="1"/>
    <col min="11221" max="11221" width="24.6640625" style="219" customWidth="1"/>
    <col min="11222" max="11222" width="12.33203125" style="219" customWidth="1"/>
    <col min="11223" max="11223" width="0" style="1" hidden="1" customWidth="1"/>
    <col min="11224" max="11224" width="3.44140625" style="219" customWidth="1"/>
    <col min="11225" max="11225" width="0" style="1" hidden="1" customWidth="1"/>
    <col min="11226" max="11226" width="17.6640625" style="219" customWidth="1"/>
    <col min="11227" max="11227" width="3.44140625" style="219" customWidth="1"/>
    <col min="11228" max="11228" width="0" style="1" hidden="1" customWidth="1"/>
    <col min="11229" max="11229" width="23.6640625" style="219" customWidth="1"/>
    <col min="11230" max="11230" width="10" style="219" customWidth="1"/>
    <col min="11231" max="11231" width="0" style="1" hidden="1" customWidth="1"/>
    <col min="11232" max="11233" width="14.6640625" style="219" customWidth="1"/>
    <col min="11234" max="11234" width="12.88671875" style="219" customWidth="1"/>
    <col min="11235" max="11235" width="3.33203125" style="219" customWidth="1"/>
    <col min="11236" max="11236" width="30.33203125" style="219" customWidth="1"/>
    <col min="11237" max="11237" width="5" style="219" customWidth="1"/>
    <col min="11238" max="11238" width="0" style="1" hidden="1" customWidth="1"/>
    <col min="11239" max="11239" width="14.33203125" style="219" customWidth="1"/>
    <col min="11240" max="11240" width="5.6640625" style="219" customWidth="1"/>
    <col min="11241" max="11241" width="0" style="1" hidden="1" customWidth="1"/>
    <col min="11242" max="11242" width="17.33203125" style="219" customWidth="1"/>
    <col min="11243" max="11243" width="12.6640625" style="219" customWidth="1"/>
    <col min="11244" max="11244" width="0" style="1" hidden="1" customWidth="1"/>
    <col min="11245" max="11245" width="5.33203125" style="219" customWidth="1"/>
    <col min="11246" max="11246" width="0" style="1" hidden="1" customWidth="1"/>
    <col min="11247" max="11247" width="17" style="219" customWidth="1"/>
    <col min="11248" max="11248" width="6.33203125" style="219" customWidth="1"/>
    <col min="11249" max="11249" width="0" style="1" hidden="1" customWidth="1"/>
    <col min="11250" max="11250" width="14.33203125" style="219" customWidth="1"/>
    <col min="11251" max="11251" width="7.5546875" style="219" customWidth="1"/>
    <col min="11252" max="11252" width="0" style="1" hidden="1" customWidth="1"/>
    <col min="11253" max="11254" width="14.33203125" style="219" customWidth="1"/>
    <col min="11255" max="11255" width="20.88671875" style="219" customWidth="1"/>
    <col min="11256" max="11256" width="14.44140625" style="219" customWidth="1"/>
    <col min="11257" max="11257" width="15" style="219" customWidth="1"/>
    <col min="11258" max="11258" width="2.6640625" style="219" customWidth="1"/>
    <col min="11259" max="11259" width="11.6640625" style="219" customWidth="1"/>
    <col min="11260" max="11260" width="11.5546875" style="219" customWidth="1"/>
    <col min="11261" max="11261" width="2.33203125" style="219" customWidth="1"/>
    <col min="11262" max="11262" width="41" style="219" customWidth="1"/>
    <col min="11263" max="11263" width="14.33203125" style="219" customWidth="1"/>
    <col min="11264" max="11265" width="11.5546875" style="219" customWidth="1"/>
    <col min="11266" max="11266" width="21.88671875" style="219" customWidth="1"/>
    <col min="11267" max="11458" width="11.44140625" style="219"/>
    <col min="11459" max="11459" width="21.88671875" style="219" customWidth="1"/>
    <col min="11460" max="11460" width="13.88671875" style="219" customWidth="1"/>
    <col min="11461" max="11461" width="38.6640625" style="219" customWidth="1"/>
    <col min="11462" max="11462" width="3" style="219" bestFit="1" customWidth="1"/>
    <col min="11463" max="11463" width="32.33203125" style="219" customWidth="1"/>
    <col min="11464" max="11464" width="46.33203125" style="219" customWidth="1"/>
    <col min="11465" max="11465" width="19" style="219" customWidth="1"/>
    <col min="11466" max="11466" width="0" style="1" hidden="1" customWidth="1"/>
    <col min="11467" max="11467" width="17.6640625" style="219" customWidth="1"/>
    <col min="11468" max="11468" width="0" style="1" hidden="1" customWidth="1"/>
    <col min="11469" max="11469" width="22.33203125" style="219" customWidth="1"/>
    <col min="11470" max="11470" width="5.33203125" style="219" customWidth="1"/>
    <col min="11471" max="11471" width="36.33203125" style="219" customWidth="1"/>
    <col min="11472" max="11472" width="5.6640625" style="219" customWidth="1"/>
    <col min="11473" max="11473" width="0" style="1" hidden="1" customWidth="1"/>
    <col min="11474" max="11474" width="20.6640625" style="219" customWidth="1"/>
    <col min="11475" max="11475" width="4.88671875" style="219" customWidth="1"/>
    <col min="11476" max="11476" width="0" style="1" hidden="1" customWidth="1"/>
    <col min="11477" max="11477" width="24.6640625" style="219" customWidth="1"/>
    <col min="11478" max="11478" width="12.33203125" style="219" customWidth="1"/>
    <col min="11479" max="11479" width="0" style="1" hidden="1" customWidth="1"/>
    <col min="11480" max="11480" width="3.44140625" style="219" customWidth="1"/>
    <col min="11481" max="11481" width="0" style="1" hidden="1" customWidth="1"/>
    <col min="11482" max="11482" width="17.6640625" style="219" customWidth="1"/>
    <col min="11483" max="11483" width="3.44140625" style="219" customWidth="1"/>
    <col min="11484" max="11484" width="0" style="1" hidden="1" customWidth="1"/>
    <col min="11485" max="11485" width="23.6640625" style="219" customWidth="1"/>
    <col min="11486" max="11486" width="10" style="219" customWidth="1"/>
    <col min="11487" max="11487" width="0" style="1" hidden="1" customWidth="1"/>
    <col min="11488" max="11489" width="14.6640625" style="219" customWidth="1"/>
    <col min="11490" max="11490" width="12.88671875" style="219" customWidth="1"/>
    <col min="11491" max="11491" width="3.33203125" style="219" customWidth="1"/>
    <col min="11492" max="11492" width="30.33203125" style="219" customWidth="1"/>
    <col min="11493" max="11493" width="5" style="219" customWidth="1"/>
    <col min="11494" max="11494" width="0" style="1" hidden="1" customWidth="1"/>
    <col min="11495" max="11495" width="14.33203125" style="219" customWidth="1"/>
    <col min="11496" max="11496" width="5.6640625" style="219" customWidth="1"/>
    <col min="11497" max="11497" width="0" style="1" hidden="1" customWidth="1"/>
    <col min="11498" max="11498" width="17.33203125" style="219" customWidth="1"/>
    <col min="11499" max="11499" width="12.6640625" style="219" customWidth="1"/>
    <col min="11500" max="11500" width="0" style="1" hidden="1" customWidth="1"/>
    <col min="11501" max="11501" width="5.33203125" style="219" customWidth="1"/>
    <col min="11502" max="11502" width="0" style="1" hidden="1" customWidth="1"/>
    <col min="11503" max="11503" width="17" style="219" customWidth="1"/>
    <col min="11504" max="11504" width="6.33203125" style="219" customWidth="1"/>
    <col min="11505" max="11505" width="0" style="1" hidden="1" customWidth="1"/>
    <col min="11506" max="11506" width="14.33203125" style="219" customWidth="1"/>
    <col min="11507" max="11507" width="7.5546875" style="219" customWidth="1"/>
    <col min="11508" max="11508" width="0" style="1" hidden="1" customWidth="1"/>
    <col min="11509" max="11510" width="14.33203125" style="219" customWidth="1"/>
    <col min="11511" max="11511" width="20.88671875" style="219" customWidth="1"/>
    <col min="11512" max="11512" width="14.44140625" style="219" customWidth="1"/>
    <col min="11513" max="11513" width="15" style="219" customWidth="1"/>
    <col min="11514" max="11514" width="2.6640625" style="219" customWidth="1"/>
    <col min="11515" max="11515" width="11.6640625" style="219" customWidth="1"/>
    <col min="11516" max="11516" width="11.5546875" style="219" customWidth="1"/>
    <col min="11517" max="11517" width="2.33203125" style="219" customWidth="1"/>
    <col min="11518" max="11518" width="41" style="219" customWidth="1"/>
    <col min="11519" max="11519" width="14.33203125" style="219" customWidth="1"/>
    <col min="11520" max="11521" width="11.5546875" style="219" customWidth="1"/>
    <col min="11522" max="11522" width="21.88671875" style="219" customWidth="1"/>
    <col min="11523" max="11714" width="11.44140625" style="219"/>
    <col min="11715" max="11715" width="21.88671875" style="219" customWidth="1"/>
    <col min="11716" max="11716" width="13.88671875" style="219" customWidth="1"/>
    <col min="11717" max="11717" width="38.6640625" style="219" customWidth="1"/>
    <col min="11718" max="11718" width="3" style="219" bestFit="1" customWidth="1"/>
    <col min="11719" max="11719" width="32.33203125" style="219" customWidth="1"/>
    <col min="11720" max="11720" width="46.33203125" style="219" customWidth="1"/>
    <col min="11721" max="11721" width="19" style="219" customWidth="1"/>
    <col min="11722" max="11722" width="0" style="1" hidden="1" customWidth="1"/>
    <col min="11723" max="11723" width="17.6640625" style="219" customWidth="1"/>
    <col min="11724" max="11724" width="0" style="1" hidden="1" customWidth="1"/>
    <col min="11725" max="11725" width="22.33203125" style="219" customWidth="1"/>
    <col min="11726" max="11726" width="5.33203125" style="219" customWidth="1"/>
    <col min="11727" max="11727" width="36.33203125" style="219" customWidth="1"/>
    <col min="11728" max="11728" width="5.6640625" style="219" customWidth="1"/>
    <col min="11729" max="11729" width="0" style="1" hidden="1" customWidth="1"/>
    <col min="11730" max="11730" width="20.6640625" style="219" customWidth="1"/>
    <col min="11731" max="11731" width="4.88671875" style="219" customWidth="1"/>
    <col min="11732" max="11732" width="0" style="1" hidden="1" customWidth="1"/>
    <col min="11733" max="11733" width="24.6640625" style="219" customWidth="1"/>
    <col min="11734" max="11734" width="12.33203125" style="219" customWidth="1"/>
    <col min="11735" max="11735" width="0" style="1" hidden="1" customWidth="1"/>
    <col min="11736" max="11736" width="3.44140625" style="219" customWidth="1"/>
    <col min="11737" max="11737" width="0" style="1" hidden="1" customWidth="1"/>
    <col min="11738" max="11738" width="17.6640625" style="219" customWidth="1"/>
    <col min="11739" max="11739" width="3.44140625" style="219" customWidth="1"/>
    <col min="11740" max="11740" width="0" style="1" hidden="1" customWidth="1"/>
    <col min="11741" max="11741" width="23.6640625" style="219" customWidth="1"/>
    <col min="11742" max="11742" width="10" style="219" customWidth="1"/>
    <col min="11743" max="11743" width="0" style="1" hidden="1" customWidth="1"/>
    <col min="11744" max="11745" width="14.6640625" style="219" customWidth="1"/>
    <col min="11746" max="11746" width="12.88671875" style="219" customWidth="1"/>
    <col min="11747" max="11747" width="3.33203125" style="219" customWidth="1"/>
    <col min="11748" max="11748" width="30.33203125" style="219" customWidth="1"/>
    <col min="11749" max="11749" width="5" style="219" customWidth="1"/>
    <col min="11750" max="11750" width="0" style="1" hidden="1" customWidth="1"/>
    <col min="11751" max="11751" width="14.33203125" style="219" customWidth="1"/>
    <col min="11752" max="11752" width="5.6640625" style="219" customWidth="1"/>
    <col min="11753" max="11753" width="0" style="1" hidden="1" customWidth="1"/>
    <col min="11754" max="11754" width="17.33203125" style="219" customWidth="1"/>
    <col min="11755" max="11755" width="12.6640625" style="219" customWidth="1"/>
    <col min="11756" max="11756" width="0" style="1" hidden="1" customWidth="1"/>
    <col min="11757" max="11757" width="5.33203125" style="219" customWidth="1"/>
    <col min="11758" max="11758" width="0" style="1" hidden="1" customWidth="1"/>
    <col min="11759" max="11759" width="17" style="219" customWidth="1"/>
    <col min="11760" max="11760" width="6.33203125" style="219" customWidth="1"/>
    <col min="11761" max="11761" width="0" style="1" hidden="1" customWidth="1"/>
    <col min="11762" max="11762" width="14.33203125" style="219" customWidth="1"/>
    <col min="11763" max="11763" width="7.5546875" style="219" customWidth="1"/>
    <col min="11764" max="11764" width="0" style="1" hidden="1" customWidth="1"/>
    <col min="11765" max="11766" width="14.33203125" style="219" customWidth="1"/>
    <col min="11767" max="11767" width="20.88671875" style="219" customWidth="1"/>
    <col min="11768" max="11768" width="14.44140625" style="219" customWidth="1"/>
    <col min="11769" max="11769" width="15" style="219" customWidth="1"/>
    <col min="11770" max="11770" width="2.6640625" style="219" customWidth="1"/>
    <col min="11771" max="11771" width="11.6640625" style="219" customWidth="1"/>
    <col min="11772" max="11772" width="11.5546875" style="219" customWidth="1"/>
    <col min="11773" max="11773" width="2.33203125" style="219" customWidth="1"/>
    <col min="11774" max="11774" width="41" style="219" customWidth="1"/>
    <col min="11775" max="11775" width="14.33203125" style="219" customWidth="1"/>
    <col min="11776" max="11777" width="11.5546875" style="219" customWidth="1"/>
    <col min="11778" max="11778" width="21.88671875" style="219" customWidth="1"/>
    <col min="11779" max="11970" width="11.44140625" style="219"/>
    <col min="11971" max="11971" width="21.88671875" style="219" customWidth="1"/>
    <col min="11972" max="11972" width="13.88671875" style="219" customWidth="1"/>
    <col min="11973" max="11973" width="38.6640625" style="219" customWidth="1"/>
    <col min="11974" max="11974" width="3" style="219" bestFit="1" customWidth="1"/>
    <col min="11975" max="11975" width="32.33203125" style="219" customWidth="1"/>
    <col min="11976" max="11976" width="46.33203125" style="219" customWidth="1"/>
    <col min="11977" max="11977" width="19" style="219" customWidth="1"/>
    <col min="11978" max="11978" width="0" style="1" hidden="1" customWidth="1"/>
    <col min="11979" max="11979" width="17.6640625" style="219" customWidth="1"/>
    <col min="11980" max="11980" width="0" style="1" hidden="1" customWidth="1"/>
    <col min="11981" max="11981" width="22.33203125" style="219" customWidth="1"/>
    <col min="11982" max="11982" width="5.33203125" style="219" customWidth="1"/>
    <col min="11983" max="11983" width="36.33203125" style="219" customWidth="1"/>
    <col min="11984" max="11984" width="5.6640625" style="219" customWidth="1"/>
    <col min="11985" max="11985" width="0" style="1" hidden="1" customWidth="1"/>
    <col min="11986" max="11986" width="20.6640625" style="219" customWidth="1"/>
    <col min="11987" max="11987" width="4.88671875" style="219" customWidth="1"/>
    <col min="11988" max="11988" width="0" style="1" hidden="1" customWidth="1"/>
    <col min="11989" max="11989" width="24.6640625" style="219" customWidth="1"/>
    <col min="11990" max="11990" width="12.33203125" style="219" customWidth="1"/>
    <col min="11991" max="11991" width="0" style="1" hidden="1" customWidth="1"/>
    <col min="11992" max="11992" width="3.44140625" style="219" customWidth="1"/>
    <col min="11993" max="11993" width="0" style="1" hidden="1" customWidth="1"/>
    <col min="11994" max="11994" width="17.6640625" style="219" customWidth="1"/>
    <col min="11995" max="11995" width="3.44140625" style="219" customWidth="1"/>
    <col min="11996" max="11996" width="0" style="1" hidden="1" customWidth="1"/>
    <col min="11997" max="11997" width="23.6640625" style="219" customWidth="1"/>
    <col min="11998" max="11998" width="10" style="219" customWidth="1"/>
    <col min="11999" max="11999" width="0" style="1" hidden="1" customWidth="1"/>
    <col min="12000" max="12001" width="14.6640625" style="219" customWidth="1"/>
    <col min="12002" max="12002" width="12.88671875" style="219" customWidth="1"/>
    <col min="12003" max="12003" width="3.33203125" style="219" customWidth="1"/>
    <col min="12004" max="12004" width="30.33203125" style="219" customWidth="1"/>
    <col min="12005" max="12005" width="5" style="219" customWidth="1"/>
    <col min="12006" max="12006" width="0" style="1" hidden="1" customWidth="1"/>
    <col min="12007" max="12007" width="14.33203125" style="219" customWidth="1"/>
    <col min="12008" max="12008" width="5.6640625" style="219" customWidth="1"/>
    <col min="12009" max="12009" width="0" style="1" hidden="1" customWidth="1"/>
    <col min="12010" max="12010" width="17.33203125" style="219" customWidth="1"/>
    <col min="12011" max="12011" width="12.6640625" style="219" customWidth="1"/>
    <col min="12012" max="12012" width="0" style="1" hidden="1" customWidth="1"/>
    <col min="12013" max="12013" width="5.33203125" style="219" customWidth="1"/>
    <col min="12014" max="12014" width="0" style="1" hidden="1" customWidth="1"/>
    <col min="12015" max="12015" width="17" style="219" customWidth="1"/>
    <col min="12016" max="12016" width="6.33203125" style="219" customWidth="1"/>
    <col min="12017" max="12017" width="0" style="1" hidden="1" customWidth="1"/>
    <col min="12018" max="12018" width="14.33203125" style="219" customWidth="1"/>
    <col min="12019" max="12019" width="7.5546875" style="219" customWidth="1"/>
    <col min="12020" max="12020" width="0" style="1" hidden="1" customWidth="1"/>
    <col min="12021" max="12022" width="14.33203125" style="219" customWidth="1"/>
    <col min="12023" max="12023" width="20.88671875" style="219" customWidth="1"/>
    <col min="12024" max="12024" width="14.44140625" style="219" customWidth="1"/>
    <col min="12025" max="12025" width="15" style="219" customWidth="1"/>
    <col min="12026" max="12026" width="2.6640625" style="219" customWidth="1"/>
    <col min="12027" max="12027" width="11.6640625" style="219" customWidth="1"/>
    <col min="12028" max="12028" width="11.5546875" style="219" customWidth="1"/>
    <col min="12029" max="12029" width="2.33203125" style="219" customWidth="1"/>
    <col min="12030" max="12030" width="41" style="219" customWidth="1"/>
    <col min="12031" max="12031" width="14.33203125" style="219" customWidth="1"/>
    <col min="12032" max="12033" width="11.5546875" style="219" customWidth="1"/>
    <col min="12034" max="12034" width="21.88671875" style="219" customWidth="1"/>
    <col min="12035" max="12226" width="11.44140625" style="219"/>
    <col min="12227" max="12227" width="21.88671875" style="219" customWidth="1"/>
    <col min="12228" max="12228" width="13.88671875" style="219" customWidth="1"/>
    <col min="12229" max="12229" width="38.6640625" style="219" customWidth="1"/>
    <col min="12230" max="12230" width="3" style="219" bestFit="1" customWidth="1"/>
    <col min="12231" max="12231" width="32.33203125" style="219" customWidth="1"/>
    <col min="12232" max="12232" width="46.33203125" style="219" customWidth="1"/>
    <col min="12233" max="12233" width="19" style="219" customWidth="1"/>
    <col min="12234" max="12234" width="0" style="1" hidden="1" customWidth="1"/>
    <col min="12235" max="12235" width="17.6640625" style="219" customWidth="1"/>
    <col min="12236" max="12236" width="0" style="1" hidden="1" customWidth="1"/>
    <col min="12237" max="12237" width="22.33203125" style="219" customWidth="1"/>
    <col min="12238" max="12238" width="5.33203125" style="219" customWidth="1"/>
    <col min="12239" max="12239" width="36.33203125" style="219" customWidth="1"/>
    <col min="12240" max="12240" width="5.6640625" style="219" customWidth="1"/>
    <col min="12241" max="12241" width="0" style="1" hidden="1" customWidth="1"/>
    <col min="12242" max="12242" width="20.6640625" style="219" customWidth="1"/>
    <col min="12243" max="12243" width="4.88671875" style="219" customWidth="1"/>
    <col min="12244" max="12244" width="0" style="1" hidden="1" customWidth="1"/>
    <col min="12245" max="12245" width="24.6640625" style="219" customWidth="1"/>
    <col min="12246" max="12246" width="12.33203125" style="219" customWidth="1"/>
    <col min="12247" max="12247" width="0" style="1" hidden="1" customWidth="1"/>
    <col min="12248" max="12248" width="3.44140625" style="219" customWidth="1"/>
    <col min="12249" max="12249" width="0" style="1" hidden="1" customWidth="1"/>
    <col min="12250" max="12250" width="17.6640625" style="219" customWidth="1"/>
    <col min="12251" max="12251" width="3.44140625" style="219" customWidth="1"/>
    <col min="12252" max="12252" width="0" style="1" hidden="1" customWidth="1"/>
    <col min="12253" max="12253" width="23.6640625" style="219" customWidth="1"/>
    <col min="12254" max="12254" width="10" style="219" customWidth="1"/>
    <col min="12255" max="12255" width="0" style="1" hidden="1" customWidth="1"/>
    <col min="12256" max="12257" width="14.6640625" style="219" customWidth="1"/>
    <col min="12258" max="12258" width="12.88671875" style="219" customWidth="1"/>
    <col min="12259" max="12259" width="3.33203125" style="219" customWidth="1"/>
    <col min="12260" max="12260" width="30.33203125" style="219" customWidth="1"/>
    <col min="12261" max="12261" width="5" style="219" customWidth="1"/>
    <col min="12262" max="12262" width="0" style="1" hidden="1" customWidth="1"/>
    <col min="12263" max="12263" width="14.33203125" style="219" customWidth="1"/>
    <col min="12264" max="12264" width="5.6640625" style="219" customWidth="1"/>
    <col min="12265" max="12265" width="0" style="1" hidden="1" customWidth="1"/>
    <col min="12266" max="12266" width="17.33203125" style="219" customWidth="1"/>
    <col min="12267" max="12267" width="12.6640625" style="219" customWidth="1"/>
    <col min="12268" max="12268" width="0" style="1" hidden="1" customWidth="1"/>
    <col min="12269" max="12269" width="5.33203125" style="219" customWidth="1"/>
    <col min="12270" max="12270" width="0" style="1" hidden="1" customWidth="1"/>
    <col min="12271" max="12271" width="17" style="219" customWidth="1"/>
    <col min="12272" max="12272" width="6.33203125" style="219" customWidth="1"/>
    <col min="12273" max="12273" width="0" style="1" hidden="1" customWidth="1"/>
    <col min="12274" max="12274" width="14.33203125" style="219" customWidth="1"/>
    <col min="12275" max="12275" width="7.5546875" style="219" customWidth="1"/>
    <col min="12276" max="12276" width="0" style="1" hidden="1" customWidth="1"/>
    <col min="12277" max="12278" width="14.33203125" style="219" customWidth="1"/>
    <col min="12279" max="12279" width="20.88671875" style="219" customWidth="1"/>
    <col min="12280" max="12280" width="14.44140625" style="219" customWidth="1"/>
    <col min="12281" max="12281" width="15" style="219" customWidth="1"/>
    <col min="12282" max="12282" width="2.6640625" style="219" customWidth="1"/>
    <col min="12283" max="12283" width="11.6640625" style="219" customWidth="1"/>
    <col min="12284" max="12284" width="11.5546875" style="219" customWidth="1"/>
    <col min="12285" max="12285" width="2.33203125" style="219" customWidth="1"/>
    <col min="12286" max="12286" width="41" style="219" customWidth="1"/>
    <col min="12287" max="12287" width="14.33203125" style="219" customWidth="1"/>
    <col min="12288" max="12289" width="11.5546875" style="219" customWidth="1"/>
    <col min="12290" max="12290" width="21.88671875" style="219" customWidth="1"/>
    <col min="12291" max="12482" width="11.44140625" style="219"/>
    <col min="12483" max="12483" width="21.88671875" style="219" customWidth="1"/>
    <col min="12484" max="12484" width="13.88671875" style="219" customWidth="1"/>
    <col min="12485" max="12485" width="38.6640625" style="219" customWidth="1"/>
    <col min="12486" max="12486" width="3" style="219" bestFit="1" customWidth="1"/>
    <col min="12487" max="12487" width="32.33203125" style="219" customWidth="1"/>
    <col min="12488" max="12488" width="46.33203125" style="219" customWidth="1"/>
    <col min="12489" max="12489" width="19" style="219" customWidth="1"/>
    <col min="12490" max="12490" width="0" style="1" hidden="1" customWidth="1"/>
    <col min="12491" max="12491" width="17.6640625" style="219" customWidth="1"/>
    <col min="12492" max="12492" width="0" style="1" hidden="1" customWidth="1"/>
    <col min="12493" max="12493" width="22.33203125" style="219" customWidth="1"/>
    <col min="12494" max="12494" width="5.33203125" style="219" customWidth="1"/>
    <col min="12495" max="12495" width="36.33203125" style="219" customWidth="1"/>
    <col min="12496" max="12496" width="5.6640625" style="219" customWidth="1"/>
    <col min="12497" max="12497" width="0" style="1" hidden="1" customWidth="1"/>
    <col min="12498" max="12498" width="20.6640625" style="219" customWidth="1"/>
    <col min="12499" max="12499" width="4.88671875" style="219" customWidth="1"/>
    <col min="12500" max="12500" width="0" style="1" hidden="1" customWidth="1"/>
    <col min="12501" max="12501" width="24.6640625" style="219" customWidth="1"/>
    <col min="12502" max="12502" width="12.33203125" style="219" customWidth="1"/>
    <col min="12503" max="12503" width="0" style="1" hidden="1" customWidth="1"/>
    <col min="12504" max="12504" width="3.44140625" style="219" customWidth="1"/>
    <col min="12505" max="12505" width="0" style="1" hidden="1" customWidth="1"/>
    <col min="12506" max="12506" width="17.6640625" style="219" customWidth="1"/>
    <col min="12507" max="12507" width="3.44140625" style="219" customWidth="1"/>
    <col min="12508" max="12508" width="0" style="1" hidden="1" customWidth="1"/>
    <col min="12509" max="12509" width="23.6640625" style="219" customWidth="1"/>
    <col min="12510" max="12510" width="10" style="219" customWidth="1"/>
    <col min="12511" max="12511" width="0" style="1" hidden="1" customWidth="1"/>
    <col min="12512" max="12513" width="14.6640625" style="219" customWidth="1"/>
    <col min="12514" max="12514" width="12.88671875" style="219" customWidth="1"/>
    <col min="12515" max="12515" width="3.33203125" style="219" customWidth="1"/>
    <col min="12516" max="12516" width="30.33203125" style="219" customWidth="1"/>
    <col min="12517" max="12517" width="5" style="219" customWidth="1"/>
    <col min="12518" max="12518" width="0" style="1" hidden="1" customWidth="1"/>
    <col min="12519" max="12519" width="14.33203125" style="219" customWidth="1"/>
    <col min="12520" max="12520" width="5.6640625" style="219" customWidth="1"/>
    <col min="12521" max="12521" width="0" style="1" hidden="1" customWidth="1"/>
    <col min="12522" max="12522" width="17.33203125" style="219" customWidth="1"/>
    <col min="12523" max="12523" width="12.6640625" style="219" customWidth="1"/>
    <col min="12524" max="12524" width="0" style="1" hidden="1" customWidth="1"/>
    <col min="12525" max="12525" width="5.33203125" style="219" customWidth="1"/>
    <col min="12526" max="12526" width="0" style="1" hidden="1" customWidth="1"/>
    <col min="12527" max="12527" width="17" style="219" customWidth="1"/>
    <col min="12528" max="12528" width="6.33203125" style="219" customWidth="1"/>
    <col min="12529" max="12529" width="0" style="1" hidden="1" customWidth="1"/>
    <col min="12530" max="12530" width="14.33203125" style="219" customWidth="1"/>
    <col min="12531" max="12531" width="7.5546875" style="219" customWidth="1"/>
    <col min="12532" max="12532" width="0" style="1" hidden="1" customWidth="1"/>
    <col min="12533" max="12534" width="14.33203125" style="219" customWidth="1"/>
    <col min="12535" max="12535" width="20.88671875" style="219" customWidth="1"/>
    <col min="12536" max="12536" width="14.44140625" style="219" customWidth="1"/>
    <col min="12537" max="12537" width="15" style="219" customWidth="1"/>
    <col min="12538" max="12538" width="2.6640625" style="219" customWidth="1"/>
    <col min="12539" max="12539" width="11.6640625" style="219" customWidth="1"/>
    <col min="12540" max="12540" width="11.5546875" style="219" customWidth="1"/>
    <col min="12541" max="12541" width="2.33203125" style="219" customWidth="1"/>
    <col min="12542" max="12542" width="41" style="219" customWidth="1"/>
    <col min="12543" max="12543" width="14.33203125" style="219" customWidth="1"/>
    <col min="12544" max="12545" width="11.5546875" style="219" customWidth="1"/>
    <col min="12546" max="12546" width="21.88671875" style="219" customWidth="1"/>
    <col min="12547" max="12738" width="11.44140625" style="219"/>
    <col min="12739" max="12739" width="21.88671875" style="219" customWidth="1"/>
    <col min="12740" max="12740" width="13.88671875" style="219" customWidth="1"/>
    <col min="12741" max="12741" width="38.6640625" style="219" customWidth="1"/>
    <col min="12742" max="12742" width="3" style="219" bestFit="1" customWidth="1"/>
    <col min="12743" max="12743" width="32.33203125" style="219" customWidth="1"/>
    <col min="12744" max="12744" width="46.33203125" style="219" customWidth="1"/>
    <col min="12745" max="12745" width="19" style="219" customWidth="1"/>
    <col min="12746" max="12746" width="0" style="1" hidden="1" customWidth="1"/>
    <col min="12747" max="12747" width="17.6640625" style="219" customWidth="1"/>
    <col min="12748" max="12748" width="0" style="1" hidden="1" customWidth="1"/>
    <col min="12749" max="12749" width="22.33203125" style="219" customWidth="1"/>
    <col min="12750" max="12750" width="5.33203125" style="219" customWidth="1"/>
    <col min="12751" max="12751" width="36.33203125" style="219" customWidth="1"/>
    <col min="12752" max="12752" width="5.6640625" style="219" customWidth="1"/>
    <col min="12753" max="12753" width="0" style="1" hidden="1" customWidth="1"/>
    <col min="12754" max="12754" width="20.6640625" style="219" customWidth="1"/>
    <col min="12755" max="12755" width="4.88671875" style="219" customWidth="1"/>
    <col min="12756" max="12756" width="0" style="1" hidden="1" customWidth="1"/>
    <col min="12757" max="12757" width="24.6640625" style="219" customWidth="1"/>
    <col min="12758" max="12758" width="12.33203125" style="219" customWidth="1"/>
    <col min="12759" max="12759" width="0" style="1" hidden="1" customWidth="1"/>
    <col min="12760" max="12760" width="3.44140625" style="219" customWidth="1"/>
    <col min="12761" max="12761" width="0" style="1" hidden="1" customWidth="1"/>
    <col min="12762" max="12762" width="17.6640625" style="219" customWidth="1"/>
    <col min="12763" max="12763" width="3.44140625" style="219" customWidth="1"/>
    <col min="12764" max="12764" width="0" style="1" hidden="1" customWidth="1"/>
    <col min="12765" max="12765" width="23.6640625" style="219" customWidth="1"/>
    <col min="12766" max="12766" width="10" style="219" customWidth="1"/>
    <col min="12767" max="12767" width="0" style="1" hidden="1" customWidth="1"/>
    <col min="12768" max="12769" width="14.6640625" style="219" customWidth="1"/>
    <col min="12770" max="12770" width="12.88671875" style="219" customWidth="1"/>
    <col min="12771" max="12771" width="3.33203125" style="219" customWidth="1"/>
    <col min="12772" max="12772" width="30.33203125" style="219" customWidth="1"/>
    <col min="12773" max="12773" width="5" style="219" customWidth="1"/>
    <col min="12774" max="12774" width="0" style="1" hidden="1" customWidth="1"/>
    <col min="12775" max="12775" width="14.33203125" style="219" customWidth="1"/>
    <col min="12776" max="12776" width="5.6640625" style="219" customWidth="1"/>
    <col min="12777" max="12777" width="0" style="1" hidden="1" customWidth="1"/>
    <col min="12778" max="12778" width="17.33203125" style="219" customWidth="1"/>
    <col min="12779" max="12779" width="12.6640625" style="219" customWidth="1"/>
    <col min="12780" max="12780" width="0" style="1" hidden="1" customWidth="1"/>
    <col min="12781" max="12781" width="5.33203125" style="219" customWidth="1"/>
    <col min="12782" max="12782" width="0" style="1" hidden="1" customWidth="1"/>
    <col min="12783" max="12783" width="17" style="219" customWidth="1"/>
    <col min="12784" max="12784" width="6.33203125" style="219" customWidth="1"/>
    <col min="12785" max="12785" width="0" style="1" hidden="1" customWidth="1"/>
    <col min="12786" max="12786" width="14.33203125" style="219" customWidth="1"/>
    <col min="12787" max="12787" width="7.5546875" style="219" customWidth="1"/>
    <col min="12788" max="12788" width="0" style="1" hidden="1" customWidth="1"/>
    <col min="12789" max="12790" width="14.33203125" style="219" customWidth="1"/>
    <col min="12791" max="12791" width="20.88671875" style="219" customWidth="1"/>
    <col min="12792" max="12792" width="14.44140625" style="219" customWidth="1"/>
    <col min="12793" max="12793" width="15" style="219" customWidth="1"/>
    <col min="12794" max="12794" width="2.6640625" style="219" customWidth="1"/>
    <col min="12795" max="12795" width="11.6640625" style="219" customWidth="1"/>
    <col min="12796" max="12796" width="11.5546875" style="219" customWidth="1"/>
    <col min="12797" max="12797" width="2.33203125" style="219" customWidth="1"/>
    <col min="12798" max="12798" width="41" style="219" customWidth="1"/>
    <col min="12799" max="12799" width="14.33203125" style="219" customWidth="1"/>
    <col min="12800" max="12801" width="11.5546875" style="219" customWidth="1"/>
    <col min="12802" max="12802" width="21.88671875" style="219" customWidth="1"/>
    <col min="12803" max="12994" width="11.44140625" style="219"/>
    <col min="12995" max="12995" width="21.88671875" style="219" customWidth="1"/>
    <col min="12996" max="12996" width="13.88671875" style="219" customWidth="1"/>
    <col min="12997" max="12997" width="38.6640625" style="219" customWidth="1"/>
    <col min="12998" max="12998" width="3" style="219" bestFit="1" customWidth="1"/>
    <col min="12999" max="12999" width="32.33203125" style="219" customWidth="1"/>
    <col min="13000" max="13000" width="46.33203125" style="219" customWidth="1"/>
    <col min="13001" max="13001" width="19" style="219" customWidth="1"/>
    <col min="13002" max="13002" width="0" style="1" hidden="1" customWidth="1"/>
    <col min="13003" max="13003" width="17.6640625" style="219" customWidth="1"/>
    <col min="13004" max="13004" width="0" style="1" hidden="1" customWidth="1"/>
    <col min="13005" max="13005" width="22.33203125" style="219" customWidth="1"/>
    <col min="13006" max="13006" width="5.33203125" style="219" customWidth="1"/>
    <col min="13007" max="13007" width="36.33203125" style="219" customWidth="1"/>
    <col min="13008" max="13008" width="5.6640625" style="219" customWidth="1"/>
    <col min="13009" max="13009" width="0" style="1" hidden="1" customWidth="1"/>
    <col min="13010" max="13010" width="20.6640625" style="219" customWidth="1"/>
    <col min="13011" max="13011" width="4.88671875" style="219" customWidth="1"/>
    <col min="13012" max="13012" width="0" style="1" hidden="1" customWidth="1"/>
    <col min="13013" max="13013" width="24.6640625" style="219" customWidth="1"/>
    <col min="13014" max="13014" width="12.33203125" style="219" customWidth="1"/>
    <col min="13015" max="13015" width="0" style="1" hidden="1" customWidth="1"/>
    <col min="13016" max="13016" width="3.44140625" style="219" customWidth="1"/>
    <col min="13017" max="13017" width="0" style="1" hidden="1" customWidth="1"/>
    <col min="13018" max="13018" width="17.6640625" style="219" customWidth="1"/>
    <col min="13019" max="13019" width="3.44140625" style="219" customWidth="1"/>
    <col min="13020" max="13020" width="0" style="1" hidden="1" customWidth="1"/>
    <col min="13021" max="13021" width="23.6640625" style="219" customWidth="1"/>
    <col min="13022" max="13022" width="10" style="219" customWidth="1"/>
    <col min="13023" max="13023" width="0" style="1" hidden="1" customWidth="1"/>
    <col min="13024" max="13025" width="14.6640625" style="219" customWidth="1"/>
    <col min="13026" max="13026" width="12.88671875" style="219" customWidth="1"/>
    <col min="13027" max="13027" width="3.33203125" style="219" customWidth="1"/>
    <col min="13028" max="13028" width="30.33203125" style="219" customWidth="1"/>
    <col min="13029" max="13029" width="5" style="219" customWidth="1"/>
    <col min="13030" max="13030" width="0" style="1" hidden="1" customWidth="1"/>
    <col min="13031" max="13031" width="14.33203125" style="219" customWidth="1"/>
    <col min="13032" max="13032" width="5.6640625" style="219" customWidth="1"/>
    <col min="13033" max="13033" width="0" style="1" hidden="1" customWidth="1"/>
    <col min="13034" max="13034" width="17.33203125" style="219" customWidth="1"/>
    <col min="13035" max="13035" width="12.6640625" style="219" customWidth="1"/>
    <col min="13036" max="13036" width="0" style="1" hidden="1" customWidth="1"/>
    <col min="13037" max="13037" width="5.33203125" style="219" customWidth="1"/>
    <col min="13038" max="13038" width="0" style="1" hidden="1" customWidth="1"/>
    <col min="13039" max="13039" width="17" style="219" customWidth="1"/>
    <col min="13040" max="13040" width="6.33203125" style="219" customWidth="1"/>
    <col min="13041" max="13041" width="0" style="1" hidden="1" customWidth="1"/>
    <col min="13042" max="13042" width="14.33203125" style="219" customWidth="1"/>
    <col min="13043" max="13043" width="7.5546875" style="219" customWidth="1"/>
    <col min="13044" max="13044" width="0" style="1" hidden="1" customWidth="1"/>
    <col min="13045" max="13046" width="14.33203125" style="219" customWidth="1"/>
    <col min="13047" max="13047" width="20.88671875" style="219" customWidth="1"/>
    <col min="13048" max="13048" width="14.44140625" style="219" customWidth="1"/>
    <col min="13049" max="13049" width="15" style="219" customWidth="1"/>
    <col min="13050" max="13050" width="2.6640625" style="219" customWidth="1"/>
    <col min="13051" max="13051" width="11.6640625" style="219" customWidth="1"/>
    <col min="13052" max="13052" width="11.5546875" style="219" customWidth="1"/>
    <col min="13053" max="13053" width="2.33203125" style="219" customWidth="1"/>
    <col min="13054" max="13054" width="41" style="219" customWidth="1"/>
    <col min="13055" max="13055" width="14.33203125" style="219" customWidth="1"/>
    <col min="13056" max="13057" width="11.5546875" style="219" customWidth="1"/>
    <col min="13058" max="13058" width="21.88671875" style="219" customWidth="1"/>
    <col min="13059" max="13250" width="11.44140625" style="219"/>
    <col min="13251" max="13251" width="21.88671875" style="219" customWidth="1"/>
    <col min="13252" max="13252" width="13.88671875" style="219" customWidth="1"/>
    <col min="13253" max="13253" width="38.6640625" style="219" customWidth="1"/>
    <col min="13254" max="13254" width="3" style="219" bestFit="1" customWidth="1"/>
    <col min="13255" max="13255" width="32.33203125" style="219" customWidth="1"/>
    <col min="13256" max="13256" width="46.33203125" style="219" customWidth="1"/>
    <col min="13257" max="13257" width="19" style="219" customWidth="1"/>
    <col min="13258" max="13258" width="0" style="1" hidden="1" customWidth="1"/>
    <col min="13259" max="13259" width="17.6640625" style="219" customWidth="1"/>
    <col min="13260" max="13260" width="0" style="1" hidden="1" customWidth="1"/>
    <col min="13261" max="13261" width="22.33203125" style="219" customWidth="1"/>
    <col min="13262" max="13262" width="5.33203125" style="219" customWidth="1"/>
    <col min="13263" max="13263" width="36.33203125" style="219" customWidth="1"/>
    <col min="13264" max="13264" width="5.6640625" style="219" customWidth="1"/>
    <col min="13265" max="13265" width="0" style="1" hidden="1" customWidth="1"/>
    <col min="13266" max="13266" width="20.6640625" style="219" customWidth="1"/>
    <col min="13267" max="13267" width="4.88671875" style="219" customWidth="1"/>
    <col min="13268" max="13268" width="0" style="1" hidden="1" customWidth="1"/>
    <col min="13269" max="13269" width="24.6640625" style="219" customWidth="1"/>
    <col min="13270" max="13270" width="12.33203125" style="219" customWidth="1"/>
    <col min="13271" max="13271" width="0" style="1" hidden="1" customWidth="1"/>
    <col min="13272" max="13272" width="3.44140625" style="219" customWidth="1"/>
    <col min="13273" max="13273" width="0" style="1" hidden="1" customWidth="1"/>
    <col min="13274" max="13274" width="17.6640625" style="219" customWidth="1"/>
    <col min="13275" max="13275" width="3.44140625" style="219" customWidth="1"/>
    <col min="13276" max="13276" width="0" style="1" hidden="1" customWidth="1"/>
    <col min="13277" max="13277" width="23.6640625" style="219" customWidth="1"/>
    <col min="13278" max="13278" width="10" style="219" customWidth="1"/>
    <col min="13279" max="13279" width="0" style="1" hidden="1" customWidth="1"/>
    <col min="13280" max="13281" width="14.6640625" style="219" customWidth="1"/>
    <col min="13282" max="13282" width="12.88671875" style="219" customWidth="1"/>
    <col min="13283" max="13283" width="3.33203125" style="219" customWidth="1"/>
    <col min="13284" max="13284" width="30.33203125" style="219" customWidth="1"/>
    <col min="13285" max="13285" width="5" style="219" customWidth="1"/>
    <col min="13286" max="13286" width="0" style="1" hidden="1" customWidth="1"/>
    <col min="13287" max="13287" width="14.33203125" style="219" customWidth="1"/>
    <col min="13288" max="13288" width="5.6640625" style="219" customWidth="1"/>
    <col min="13289" max="13289" width="0" style="1" hidden="1" customWidth="1"/>
    <col min="13290" max="13290" width="17.33203125" style="219" customWidth="1"/>
    <col min="13291" max="13291" width="12.6640625" style="219" customWidth="1"/>
    <col min="13292" max="13292" width="0" style="1" hidden="1" customWidth="1"/>
    <col min="13293" max="13293" width="5.33203125" style="219" customWidth="1"/>
    <col min="13294" max="13294" width="0" style="1" hidden="1" customWidth="1"/>
    <col min="13295" max="13295" width="17" style="219" customWidth="1"/>
    <col min="13296" max="13296" width="6.33203125" style="219" customWidth="1"/>
    <col min="13297" max="13297" width="0" style="1" hidden="1" customWidth="1"/>
    <col min="13298" max="13298" width="14.33203125" style="219" customWidth="1"/>
    <col min="13299" max="13299" width="7.5546875" style="219" customWidth="1"/>
    <col min="13300" max="13300" width="0" style="1" hidden="1" customWidth="1"/>
    <col min="13301" max="13302" width="14.33203125" style="219" customWidth="1"/>
    <col min="13303" max="13303" width="20.88671875" style="219" customWidth="1"/>
    <col min="13304" max="13304" width="14.44140625" style="219" customWidth="1"/>
    <col min="13305" max="13305" width="15" style="219" customWidth="1"/>
    <col min="13306" max="13306" width="2.6640625" style="219" customWidth="1"/>
    <col min="13307" max="13307" width="11.6640625" style="219" customWidth="1"/>
    <col min="13308" max="13308" width="11.5546875" style="219" customWidth="1"/>
    <col min="13309" max="13309" width="2.33203125" style="219" customWidth="1"/>
    <col min="13310" max="13310" width="41" style="219" customWidth="1"/>
    <col min="13311" max="13311" width="14.33203125" style="219" customWidth="1"/>
    <col min="13312" max="13313" width="11.5546875" style="219" customWidth="1"/>
    <col min="13314" max="13314" width="21.88671875" style="219" customWidth="1"/>
    <col min="13315" max="13506" width="11.44140625" style="219"/>
    <col min="13507" max="13507" width="21.88671875" style="219" customWidth="1"/>
    <col min="13508" max="13508" width="13.88671875" style="219" customWidth="1"/>
    <col min="13509" max="13509" width="38.6640625" style="219" customWidth="1"/>
    <col min="13510" max="13510" width="3" style="219" bestFit="1" customWidth="1"/>
    <col min="13511" max="13511" width="32.33203125" style="219" customWidth="1"/>
    <col min="13512" max="13512" width="46.33203125" style="219" customWidth="1"/>
    <col min="13513" max="13513" width="19" style="219" customWidth="1"/>
    <col min="13514" max="13514" width="0" style="1" hidden="1" customWidth="1"/>
    <col min="13515" max="13515" width="17.6640625" style="219" customWidth="1"/>
    <col min="13516" max="13516" width="0" style="1" hidden="1" customWidth="1"/>
    <col min="13517" max="13517" width="22.33203125" style="219" customWidth="1"/>
    <col min="13518" max="13518" width="5.33203125" style="219" customWidth="1"/>
    <col min="13519" max="13519" width="36.33203125" style="219" customWidth="1"/>
    <col min="13520" max="13520" width="5.6640625" style="219" customWidth="1"/>
    <col min="13521" max="13521" width="0" style="1" hidden="1" customWidth="1"/>
    <col min="13522" max="13522" width="20.6640625" style="219" customWidth="1"/>
    <col min="13523" max="13523" width="4.88671875" style="219" customWidth="1"/>
    <col min="13524" max="13524" width="0" style="1" hidden="1" customWidth="1"/>
    <col min="13525" max="13525" width="24.6640625" style="219" customWidth="1"/>
    <col min="13526" max="13526" width="12.33203125" style="219" customWidth="1"/>
    <col min="13527" max="13527" width="0" style="1" hidden="1" customWidth="1"/>
    <col min="13528" max="13528" width="3.44140625" style="219" customWidth="1"/>
    <col min="13529" max="13529" width="0" style="1" hidden="1" customWidth="1"/>
    <col min="13530" max="13530" width="17.6640625" style="219" customWidth="1"/>
    <col min="13531" max="13531" width="3.44140625" style="219" customWidth="1"/>
    <col min="13532" max="13532" width="0" style="1" hidden="1" customWidth="1"/>
    <col min="13533" max="13533" width="23.6640625" style="219" customWidth="1"/>
    <col min="13534" max="13534" width="10" style="219" customWidth="1"/>
    <col min="13535" max="13535" width="0" style="1" hidden="1" customWidth="1"/>
    <col min="13536" max="13537" width="14.6640625" style="219" customWidth="1"/>
    <col min="13538" max="13538" width="12.88671875" style="219" customWidth="1"/>
    <col min="13539" max="13539" width="3.33203125" style="219" customWidth="1"/>
    <col min="13540" max="13540" width="30.33203125" style="219" customWidth="1"/>
    <col min="13541" max="13541" width="5" style="219" customWidth="1"/>
    <col min="13542" max="13542" width="0" style="1" hidden="1" customWidth="1"/>
    <col min="13543" max="13543" width="14.33203125" style="219" customWidth="1"/>
    <col min="13544" max="13544" width="5.6640625" style="219" customWidth="1"/>
    <col min="13545" max="13545" width="0" style="1" hidden="1" customWidth="1"/>
    <col min="13546" max="13546" width="17.33203125" style="219" customWidth="1"/>
    <col min="13547" max="13547" width="12.6640625" style="219" customWidth="1"/>
    <col min="13548" max="13548" width="0" style="1" hidden="1" customWidth="1"/>
    <col min="13549" max="13549" width="5.33203125" style="219" customWidth="1"/>
    <col min="13550" max="13550" width="0" style="1" hidden="1" customWidth="1"/>
    <col min="13551" max="13551" width="17" style="219" customWidth="1"/>
    <col min="13552" max="13552" width="6.33203125" style="219" customWidth="1"/>
    <col min="13553" max="13553" width="0" style="1" hidden="1" customWidth="1"/>
    <col min="13554" max="13554" width="14.33203125" style="219" customWidth="1"/>
    <col min="13555" max="13555" width="7.5546875" style="219" customWidth="1"/>
    <col min="13556" max="13556" width="0" style="1" hidden="1" customWidth="1"/>
    <col min="13557" max="13558" width="14.33203125" style="219" customWidth="1"/>
    <col min="13559" max="13559" width="20.88671875" style="219" customWidth="1"/>
    <col min="13560" max="13560" width="14.44140625" style="219" customWidth="1"/>
    <col min="13561" max="13561" width="15" style="219" customWidth="1"/>
    <col min="13562" max="13562" width="2.6640625" style="219" customWidth="1"/>
    <col min="13563" max="13563" width="11.6640625" style="219" customWidth="1"/>
    <col min="13564" max="13564" width="11.5546875" style="219" customWidth="1"/>
    <col min="13565" max="13565" width="2.33203125" style="219" customWidth="1"/>
    <col min="13566" max="13566" width="41" style="219" customWidth="1"/>
    <col min="13567" max="13567" width="14.33203125" style="219" customWidth="1"/>
    <col min="13568" max="13569" width="11.5546875" style="219" customWidth="1"/>
    <col min="13570" max="13570" width="21.88671875" style="219" customWidth="1"/>
    <col min="13571" max="13762" width="11.44140625" style="219"/>
    <col min="13763" max="13763" width="21.88671875" style="219" customWidth="1"/>
    <col min="13764" max="13764" width="13.88671875" style="219" customWidth="1"/>
    <col min="13765" max="13765" width="38.6640625" style="219" customWidth="1"/>
    <col min="13766" max="13766" width="3" style="219" bestFit="1" customWidth="1"/>
    <col min="13767" max="13767" width="32.33203125" style="219" customWidth="1"/>
    <col min="13768" max="13768" width="46.33203125" style="219" customWidth="1"/>
    <col min="13769" max="13769" width="19" style="219" customWidth="1"/>
    <col min="13770" max="13770" width="0" style="1" hidden="1" customWidth="1"/>
    <col min="13771" max="13771" width="17.6640625" style="219" customWidth="1"/>
    <col min="13772" max="13772" width="0" style="1" hidden="1" customWidth="1"/>
    <col min="13773" max="13773" width="22.33203125" style="219" customWidth="1"/>
    <col min="13774" max="13774" width="5.33203125" style="219" customWidth="1"/>
    <col min="13775" max="13775" width="36.33203125" style="219" customWidth="1"/>
    <col min="13776" max="13776" width="5.6640625" style="219" customWidth="1"/>
    <col min="13777" max="13777" width="0" style="1" hidden="1" customWidth="1"/>
    <col min="13778" max="13778" width="20.6640625" style="219" customWidth="1"/>
    <col min="13779" max="13779" width="4.88671875" style="219" customWidth="1"/>
    <col min="13780" max="13780" width="0" style="1" hidden="1" customWidth="1"/>
    <col min="13781" max="13781" width="24.6640625" style="219" customWidth="1"/>
    <col min="13782" max="13782" width="12.33203125" style="219" customWidth="1"/>
    <col min="13783" max="13783" width="0" style="1" hidden="1" customWidth="1"/>
    <col min="13784" max="13784" width="3.44140625" style="219" customWidth="1"/>
    <col min="13785" max="13785" width="0" style="1" hidden="1" customWidth="1"/>
    <col min="13786" max="13786" width="17.6640625" style="219" customWidth="1"/>
    <col min="13787" max="13787" width="3.44140625" style="219" customWidth="1"/>
    <col min="13788" max="13788" width="0" style="1" hidden="1" customWidth="1"/>
    <col min="13789" max="13789" width="23.6640625" style="219" customWidth="1"/>
    <col min="13790" max="13790" width="10" style="219" customWidth="1"/>
    <col min="13791" max="13791" width="0" style="1" hidden="1" customWidth="1"/>
    <col min="13792" max="13793" width="14.6640625" style="219" customWidth="1"/>
    <col min="13794" max="13794" width="12.88671875" style="219" customWidth="1"/>
    <col min="13795" max="13795" width="3.33203125" style="219" customWidth="1"/>
    <col min="13796" max="13796" width="30.33203125" style="219" customWidth="1"/>
    <col min="13797" max="13797" width="5" style="219" customWidth="1"/>
    <col min="13798" max="13798" width="0" style="1" hidden="1" customWidth="1"/>
    <col min="13799" max="13799" width="14.33203125" style="219" customWidth="1"/>
    <col min="13800" max="13800" width="5.6640625" style="219" customWidth="1"/>
    <col min="13801" max="13801" width="0" style="1" hidden="1" customWidth="1"/>
    <col min="13802" max="13802" width="17.33203125" style="219" customWidth="1"/>
    <col min="13803" max="13803" width="12.6640625" style="219" customWidth="1"/>
    <col min="13804" max="13804" width="0" style="1" hidden="1" customWidth="1"/>
    <col min="13805" max="13805" width="5.33203125" style="219" customWidth="1"/>
    <col min="13806" max="13806" width="0" style="1" hidden="1" customWidth="1"/>
    <col min="13807" max="13807" width="17" style="219" customWidth="1"/>
    <col min="13808" max="13808" width="6.33203125" style="219" customWidth="1"/>
    <col min="13809" max="13809" width="0" style="1" hidden="1" customWidth="1"/>
    <col min="13810" max="13810" width="14.33203125" style="219" customWidth="1"/>
    <col min="13811" max="13811" width="7.5546875" style="219" customWidth="1"/>
    <col min="13812" max="13812" width="0" style="1" hidden="1" customWidth="1"/>
    <col min="13813" max="13814" width="14.33203125" style="219" customWidth="1"/>
    <col min="13815" max="13815" width="20.88671875" style="219" customWidth="1"/>
    <col min="13816" max="13816" width="14.44140625" style="219" customWidth="1"/>
    <col min="13817" max="13817" width="15" style="219" customWidth="1"/>
    <col min="13818" max="13818" width="2.6640625" style="219" customWidth="1"/>
    <col min="13819" max="13819" width="11.6640625" style="219" customWidth="1"/>
    <col min="13820" max="13820" width="11.5546875" style="219" customWidth="1"/>
    <col min="13821" max="13821" width="2.33203125" style="219" customWidth="1"/>
    <col min="13822" max="13822" width="41" style="219" customWidth="1"/>
    <col min="13823" max="13823" width="14.33203125" style="219" customWidth="1"/>
    <col min="13824" max="13825" width="11.5546875" style="219" customWidth="1"/>
    <col min="13826" max="13826" width="21.88671875" style="219" customWidth="1"/>
    <col min="13827" max="14018" width="11.44140625" style="219"/>
    <col min="14019" max="14019" width="21.88671875" style="219" customWidth="1"/>
    <col min="14020" max="14020" width="13.88671875" style="219" customWidth="1"/>
    <col min="14021" max="14021" width="38.6640625" style="219" customWidth="1"/>
    <col min="14022" max="14022" width="3" style="219" bestFit="1" customWidth="1"/>
    <col min="14023" max="14023" width="32.33203125" style="219" customWidth="1"/>
    <col min="14024" max="14024" width="46.33203125" style="219" customWidth="1"/>
    <col min="14025" max="14025" width="19" style="219" customWidth="1"/>
    <col min="14026" max="14026" width="0" style="1" hidden="1" customWidth="1"/>
    <col min="14027" max="14027" width="17.6640625" style="219" customWidth="1"/>
    <col min="14028" max="14028" width="0" style="1" hidden="1" customWidth="1"/>
    <col min="14029" max="14029" width="22.33203125" style="219" customWidth="1"/>
    <col min="14030" max="14030" width="5.33203125" style="219" customWidth="1"/>
    <col min="14031" max="14031" width="36.33203125" style="219" customWidth="1"/>
    <col min="14032" max="14032" width="5.6640625" style="219" customWidth="1"/>
    <col min="14033" max="14033" width="0" style="1" hidden="1" customWidth="1"/>
    <col min="14034" max="14034" width="20.6640625" style="219" customWidth="1"/>
    <col min="14035" max="14035" width="4.88671875" style="219" customWidth="1"/>
    <col min="14036" max="14036" width="0" style="1" hidden="1" customWidth="1"/>
    <col min="14037" max="14037" width="24.6640625" style="219" customWidth="1"/>
    <col min="14038" max="14038" width="12.33203125" style="219" customWidth="1"/>
    <col min="14039" max="14039" width="0" style="1" hidden="1" customWidth="1"/>
    <col min="14040" max="14040" width="3.44140625" style="219" customWidth="1"/>
    <col min="14041" max="14041" width="0" style="1" hidden="1" customWidth="1"/>
    <col min="14042" max="14042" width="17.6640625" style="219" customWidth="1"/>
    <col min="14043" max="14043" width="3.44140625" style="219" customWidth="1"/>
    <col min="14044" max="14044" width="0" style="1" hidden="1" customWidth="1"/>
    <col min="14045" max="14045" width="23.6640625" style="219" customWidth="1"/>
    <col min="14046" max="14046" width="10" style="219" customWidth="1"/>
    <col min="14047" max="14047" width="0" style="1" hidden="1" customWidth="1"/>
    <col min="14048" max="14049" width="14.6640625" style="219" customWidth="1"/>
    <col min="14050" max="14050" width="12.88671875" style="219" customWidth="1"/>
    <col min="14051" max="14051" width="3.33203125" style="219" customWidth="1"/>
    <col min="14052" max="14052" width="30.33203125" style="219" customWidth="1"/>
    <col min="14053" max="14053" width="5" style="219" customWidth="1"/>
    <col min="14054" max="14054" width="0" style="1" hidden="1" customWidth="1"/>
    <col min="14055" max="14055" width="14.33203125" style="219" customWidth="1"/>
    <col min="14056" max="14056" width="5.6640625" style="219" customWidth="1"/>
    <col min="14057" max="14057" width="0" style="1" hidden="1" customWidth="1"/>
    <col min="14058" max="14058" width="17.33203125" style="219" customWidth="1"/>
    <col min="14059" max="14059" width="12.6640625" style="219" customWidth="1"/>
    <col min="14060" max="14060" width="0" style="1" hidden="1" customWidth="1"/>
    <col min="14061" max="14061" width="5.33203125" style="219" customWidth="1"/>
    <col min="14062" max="14062" width="0" style="1" hidden="1" customWidth="1"/>
    <col min="14063" max="14063" width="17" style="219" customWidth="1"/>
    <col min="14064" max="14064" width="6.33203125" style="219" customWidth="1"/>
    <col min="14065" max="14065" width="0" style="1" hidden="1" customWidth="1"/>
    <col min="14066" max="14066" width="14.33203125" style="219" customWidth="1"/>
    <col min="14067" max="14067" width="7.5546875" style="219" customWidth="1"/>
    <col min="14068" max="14068" width="0" style="1" hidden="1" customWidth="1"/>
    <col min="14069" max="14070" width="14.33203125" style="219" customWidth="1"/>
    <col min="14071" max="14071" width="20.88671875" style="219" customWidth="1"/>
    <col min="14072" max="14072" width="14.44140625" style="219" customWidth="1"/>
    <col min="14073" max="14073" width="15" style="219" customWidth="1"/>
    <col min="14074" max="14074" width="2.6640625" style="219" customWidth="1"/>
    <col min="14075" max="14075" width="11.6640625" style="219" customWidth="1"/>
    <col min="14076" max="14076" width="11.5546875" style="219" customWidth="1"/>
    <col min="14077" max="14077" width="2.33203125" style="219" customWidth="1"/>
    <col min="14078" max="14078" width="41" style="219" customWidth="1"/>
    <col min="14079" max="14079" width="14.33203125" style="219" customWidth="1"/>
    <col min="14080" max="14081" width="11.5546875" style="219" customWidth="1"/>
    <col min="14082" max="14082" width="21.88671875" style="219" customWidth="1"/>
    <col min="14083" max="14274" width="11.44140625" style="219"/>
    <col min="14275" max="14275" width="21.88671875" style="219" customWidth="1"/>
    <col min="14276" max="14276" width="13.88671875" style="219" customWidth="1"/>
    <col min="14277" max="14277" width="38.6640625" style="219" customWidth="1"/>
    <col min="14278" max="14278" width="3" style="219" bestFit="1" customWidth="1"/>
    <col min="14279" max="14279" width="32.33203125" style="219" customWidth="1"/>
    <col min="14280" max="14280" width="46.33203125" style="219" customWidth="1"/>
    <col min="14281" max="14281" width="19" style="219" customWidth="1"/>
    <col min="14282" max="14282" width="0" style="1" hidden="1" customWidth="1"/>
    <col min="14283" max="14283" width="17.6640625" style="219" customWidth="1"/>
    <col min="14284" max="14284" width="0" style="1" hidden="1" customWidth="1"/>
    <col min="14285" max="14285" width="22.33203125" style="219" customWidth="1"/>
    <col min="14286" max="14286" width="5.33203125" style="219" customWidth="1"/>
    <col min="14287" max="14287" width="36.33203125" style="219" customWidth="1"/>
    <col min="14288" max="14288" width="5.6640625" style="219" customWidth="1"/>
    <col min="14289" max="14289" width="0" style="1" hidden="1" customWidth="1"/>
    <col min="14290" max="14290" width="20.6640625" style="219" customWidth="1"/>
    <col min="14291" max="14291" width="4.88671875" style="219" customWidth="1"/>
    <col min="14292" max="14292" width="0" style="1" hidden="1" customWidth="1"/>
    <col min="14293" max="14293" width="24.6640625" style="219" customWidth="1"/>
    <col min="14294" max="14294" width="12.33203125" style="219" customWidth="1"/>
    <col min="14295" max="14295" width="0" style="1" hidden="1" customWidth="1"/>
    <col min="14296" max="14296" width="3.44140625" style="219" customWidth="1"/>
    <col min="14297" max="14297" width="0" style="1" hidden="1" customWidth="1"/>
    <col min="14298" max="14298" width="17.6640625" style="219" customWidth="1"/>
    <col min="14299" max="14299" width="3.44140625" style="219" customWidth="1"/>
    <col min="14300" max="14300" width="0" style="1" hidden="1" customWidth="1"/>
    <col min="14301" max="14301" width="23.6640625" style="219" customWidth="1"/>
    <col min="14302" max="14302" width="10" style="219" customWidth="1"/>
    <col min="14303" max="14303" width="0" style="1" hidden="1" customWidth="1"/>
    <col min="14304" max="14305" width="14.6640625" style="219" customWidth="1"/>
    <col min="14306" max="14306" width="12.88671875" style="219" customWidth="1"/>
    <col min="14307" max="14307" width="3.33203125" style="219" customWidth="1"/>
    <col min="14308" max="14308" width="30.33203125" style="219" customWidth="1"/>
    <col min="14309" max="14309" width="5" style="219" customWidth="1"/>
    <col min="14310" max="14310" width="0" style="1" hidden="1" customWidth="1"/>
    <col min="14311" max="14311" width="14.33203125" style="219" customWidth="1"/>
    <col min="14312" max="14312" width="5.6640625" style="219" customWidth="1"/>
    <col min="14313" max="14313" width="0" style="1" hidden="1" customWidth="1"/>
    <col min="14314" max="14314" width="17.33203125" style="219" customWidth="1"/>
    <col min="14315" max="14315" width="12.6640625" style="219" customWidth="1"/>
    <col min="14316" max="14316" width="0" style="1" hidden="1" customWidth="1"/>
    <col min="14317" max="14317" width="5.33203125" style="219" customWidth="1"/>
    <col min="14318" max="14318" width="0" style="1" hidden="1" customWidth="1"/>
    <col min="14319" max="14319" width="17" style="219" customWidth="1"/>
    <col min="14320" max="14320" width="6.33203125" style="219" customWidth="1"/>
    <col min="14321" max="14321" width="0" style="1" hidden="1" customWidth="1"/>
    <col min="14322" max="14322" width="14.33203125" style="219" customWidth="1"/>
    <col min="14323" max="14323" width="7.5546875" style="219" customWidth="1"/>
    <col min="14324" max="14324" width="0" style="1" hidden="1" customWidth="1"/>
    <col min="14325" max="14326" width="14.33203125" style="219" customWidth="1"/>
    <col min="14327" max="14327" width="20.88671875" style="219" customWidth="1"/>
    <col min="14328" max="14328" width="14.44140625" style="219" customWidth="1"/>
    <col min="14329" max="14329" width="15" style="219" customWidth="1"/>
    <col min="14330" max="14330" width="2.6640625" style="219" customWidth="1"/>
    <col min="14331" max="14331" width="11.6640625" style="219" customWidth="1"/>
    <col min="14332" max="14332" width="11.5546875" style="219" customWidth="1"/>
    <col min="14333" max="14333" width="2.33203125" style="219" customWidth="1"/>
    <col min="14334" max="14334" width="41" style="219" customWidth="1"/>
    <col min="14335" max="14335" width="14.33203125" style="219" customWidth="1"/>
    <col min="14336" max="14337" width="11.5546875" style="219" customWidth="1"/>
    <col min="14338" max="14338" width="21.88671875" style="219" customWidth="1"/>
    <col min="14339" max="14530" width="11.44140625" style="219"/>
    <col min="14531" max="14531" width="21.88671875" style="219" customWidth="1"/>
    <col min="14532" max="14532" width="13.88671875" style="219" customWidth="1"/>
    <col min="14533" max="14533" width="38.6640625" style="219" customWidth="1"/>
    <col min="14534" max="14534" width="3" style="219" bestFit="1" customWidth="1"/>
    <col min="14535" max="14535" width="32.33203125" style="219" customWidth="1"/>
    <col min="14536" max="14536" width="46.33203125" style="219" customWidth="1"/>
    <col min="14537" max="14537" width="19" style="219" customWidth="1"/>
    <col min="14538" max="14538" width="0" style="1" hidden="1" customWidth="1"/>
    <col min="14539" max="14539" width="17.6640625" style="219" customWidth="1"/>
    <col min="14540" max="14540" width="0" style="1" hidden="1" customWidth="1"/>
    <col min="14541" max="14541" width="22.33203125" style="219" customWidth="1"/>
    <col min="14542" max="14542" width="5.33203125" style="219" customWidth="1"/>
    <col min="14543" max="14543" width="36.33203125" style="219" customWidth="1"/>
    <col min="14544" max="14544" width="5.6640625" style="219" customWidth="1"/>
    <col min="14545" max="14545" width="0" style="1" hidden="1" customWidth="1"/>
    <col min="14546" max="14546" width="20.6640625" style="219" customWidth="1"/>
    <col min="14547" max="14547" width="4.88671875" style="219" customWidth="1"/>
    <col min="14548" max="14548" width="0" style="1" hidden="1" customWidth="1"/>
    <col min="14549" max="14549" width="24.6640625" style="219" customWidth="1"/>
    <col min="14550" max="14550" width="12.33203125" style="219" customWidth="1"/>
    <col min="14551" max="14551" width="0" style="1" hidden="1" customWidth="1"/>
    <col min="14552" max="14552" width="3.44140625" style="219" customWidth="1"/>
    <col min="14553" max="14553" width="0" style="1" hidden="1" customWidth="1"/>
    <col min="14554" max="14554" width="17.6640625" style="219" customWidth="1"/>
    <col min="14555" max="14555" width="3.44140625" style="219" customWidth="1"/>
    <col min="14556" max="14556" width="0" style="1" hidden="1" customWidth="1"/>
    <col min="14557" max="14557" width="23.6640625" style="219" customWidth="1"/>
    <col min="14558" max="14558" width="10" style="219" customWidth="1"/>
    <col min="14559" max="14559" width="0" style="1" hidden="1" customWidth="1"/>
    <col min="14560" max="14561" width="14.6640625" style="219" customWidth="1"/>
    <col min="14562" max="14562" width="12.88671875" style="219" customWidth="1"/>
    <col min="14563" max="14563" width="3.33203125" style="219" customWidth="1"/>
    <col min="14564" max="14564" width="30.33203125" style="219" customWidth="1"/>
    <col min="14565" max="14565" width="5" style="219" customWidth="1"/>
    <col min="14566" max="14566" width="0" style="1" hidden="1" customWidth="1"/>
    <col min="14567" max="14567" width="14.33203125" style="219" customWidth="1"/>
    <col min="14568" max="14568" width="5.6640625" style="219" customWidth="1"/>
    <col min="14569" max="14569" width="0" style="1" hidden="1" customWidth="1"/>
    <col min="14570" max="14570" width="17.33203125" style="219" customWidth="1"/>
    <col min="14571" max="14571" width="12.6640625" style="219" customWidth="1"/>
    <col min="14572" max="14572" width="0" style="1" hidden="1" customWidth="1"/>
    <col min="14573" max="14573" width="5.33203125" style="219" customWidth="1"/>
    <col min="14574" max="14574" width="0" style="1" hidden="1" customWidth="1"/>
    <col min="14575" max="14575" width="17" style="219" customWidth="1"/>
    <col min="14576" max="14576" width="6.33203125" style="219" customWidth="1"/>
    <col min="14577" max="14577" width="0" style="1" hidden="1" customWidth="1"/>
    <col min="14578" max="14578" width="14.33203125" style="219" customWidth="1"/>
    <col min="14579" max="14579" width="7.5546875" style="219" customWidth="1"/>
    <col min="14580" max="14580" width="0" style="1" hidden="1" customWidth="1"/>
    <col min="14581" max="14582" width="14.33203125" style="219" customWidth="1"/>
    <col min="14583" max="14583" width="20.88671875" style="219" customWidth="1"/>
    <col min="14584" max="14584" width="14.44140625" style="219" customWidth="1"/>
    <col min="14585" max="14585" width="15" style="219" customWidth="1"/>
    <col min="14586" max="14586" width="2.6640625" style="219" customWidth="1"/>
    <col min="14587" max="14587" width="11.6640625" style="219" customWidth="1"/>
    <col min="14588" max="14588" width="11.5546875" style="219" customWidth="1"/>
    <col min="14589" max="14589" width="2.33203125" style="219" customWidth="1"/>
    <col min="14590" max="14590" width="41" style="219" customWidth="1"/>
    <col min="14591" max="14591" width="14.33203125" style="219" customWidth="1"/>
    <col min="14592" max="14593" width="11.5546875" style="219" customWidth="1"/>
    <col min="14594" max="14594" width="21.88671875" style="219" customWidth="1"/>
    <col min="14595" max="14786" width="11.44140625" style="219"/>
    <col min="14787" max="14787" width="21.88671875" style="219" customWidth="1"/>
    <col min="14788" max="14788" width="13.88671875" style="219" customWidth="1"/>
    <col min="14789" max="14789" width="38.6640625" style="219" customWidth="1"/>
    <col min="14790" max="14790" width="3" style="219" bestFit="1" customWidth="1"/>
    <col min="14791" max="14791" width="32.33203125" style="219" customWidth="1"/>
    <col min="14792" max="14792" width="46.33203125" style="219" customWidth="1"/>
    <col min="14793" max="14793" width="19" style="219" customWidth="1"/>
    <col min="14794" max="14794" width="0" style="1" hidden="1" customWidth="1"/>
    <col min="14795" max="14795" width="17.6640625" style="219" customWidth="1"/>
    <col min="14796" max="14796" width="0" style="1" hidden="1" customWidth="1"/>
    <col min="14797" max="14797" width="22.33203125" style="219" customWidth="1"/>
    <col min="14798" max="14798" width="5.33203125" style="219" customWidth="1"/>
    <col min="14799" max="14799" width="36.33203125" style="219" customWidth="1"/>
    <col min="14800" max="14800" width="5.6640625" style="219" customWidth="1"/>
    <col min="14801" max="14801" width="0" style="1" hidden="1" customWidth="1"/>
    <col min="14802" max="14802" width="20.6640625" style="219" customWidth="1"/>
    <col min="14803" max="14803" width="4.88671875" style="219" customWidth="1"/>
    <col min="14804" max="14804" width="0" style="1" hidden="1" customWidth="1"/>
    <col min="14805" max="14805" width="24.6640625" style="219" customWidth="1"/>
    <col min="14806" max="14806" width="12.33203125" style="219" customWidth="1"/>
    <col min="14807" max="14807" width="0" style="1" hidden="1" customWidth="1"/>
    <col min="14808" max="14808" width="3.44140625" style="219" customWidth="1"/>
    <col min="14809" max="14809" width="0" style="1" hidden="1" customWidth="1"/>
    <col min="14810" max="14810" width="17.6640625" style="219" customWidth="1"/>
    <col min="14811" max="14811" width="3.44140625" style="219" customWidth="1"/>
    <col min="14812" max="14812" width="0" style="1" hidden="1" customWidth="1"/>
    <col min="14813" max="14813" width="23.6640625" style="219" customWidth="1"/>
    <col min="14814" max="14814" width="10" style="219" customWidth="1"/>
    <col min="14815" max="14815" width="0" style="1" hidden="1" customWidth="1"/>
    <col min="14816" max="14817" width="14.6640625" style="219" customWidth="1"/>
    <col min="14818" max="14818" width="12.88671875" style="219" customWidth="1"/>
    <col min="14819" max="14819" width="3.33203125" style="219" customWidth="1"/>
    <col min="14820" max="14820" width="30.33203125" style="219" customWidth="1"/>
    <col min="14821" max="14821" width="5" style="219" customWidth="1"/>
    <col min="14822" max="14822" width="0" style="1" hidden="1" customWidth="1"/>
    <col min="14823" max="14823" width="14.33203125" style="219" customWidth="1"/>
    <col min="14824" max="14824" width="5.6640625" style="219" customWidth="1"/>
    <col min="14825" max="14825" width="0" style="1" hidden="1" customWidth="1"/>
    <col min="14826" max="14826" width="17.33203125" style="219" customWidth="1"/>
    <col min="14827" max="14827" width="12.6640625" style="219" customWidth="1"/>
    <col min="14828" max="14828" width="0" style="1" hidden="1" customWidth="1"/>
    <col min="14829" max="14829" width="5.33203125" style="219" customWidth="1"/>
    <col min="14830" max="14830" width="0" style="1" hidden="1" customWidth="1"/>
    <col min="14831" max="14831" width="17" style="219" customWidth="1"/>
    <col min="14832" max="14832" width="6.33203125" style="219" customWidth="1"/>
    <col min="14833" max="14833" width="0" style="1" hidden="1" customWidth="1"/>
    <col min="14834" max="14834" width="14.33203125" style="219" customWidth="1"/>
    <col min="14835" max="14835" width="7.5546875" style="219" customWidth="1"/>
    <col min="14836" max="14836" width="0" style="1" hidden="1" customWidth="1"/>
    <col min="14837" max="14838" width="14.33203125" style="219" customWidth="1"/>
    <col min="14839" max="14839" width="20.88671875" style="219" customWidth="1"/>
    <col min="14840" max="14840" width="14.44140625" style="219" customWidth="1"/>
    <col min="14841" max="14841" width="15" style="219" customWidth="1"/>
    <col min="14842" max="14842" width="2.6640625" style="219" customWidth="1"/>
    <col min="14843" max="14843" width="11.6640625" style="219" customWidth="1"/>
    <col min="14844" max="14844" width="11.5546875" style="219" customWidth="1"/>
    <col min="14845" max="14845" width="2.33203125" style="219" customWidth="1"/>
    <col min="14846" max="14846" width="41" style="219" customWidth="1"/>
    <col min="14847" max="14847" width="14.33203125" style="219" customWidth="1"/>
    <col min="14848" max="14849" width="11.5546875" style="219" customWidth="1"/>
    <col min="14850" max="14850" width="21.88671875" style="219" customWidth="1"/>
    <col min="14851" max="15042" width="11.44140625" style="219"/>
    <col min="15043" max="15043" width="21.88671875" style="219" customWidth="1"/>
    <col min="15044" max="15044" width="13.88671875" style="219" customWidth="1"/>
    <col min="15045" max="15045" width="38.6640625" style="219" customWidth="1"/>
    <col min="15046" max="15046" width="3" style="219" bestFit="1" customWidth="1"/>
    <col min="15047" max="15047" width="32.33203125" style="219" customWidth="1"/>
    <col min="15048" max="15048" width="46.33203125" style="219" customWidth="1"/>
    <col min="15049" max="15049" width="19" style="219" customWidth="1"/>
    <col min="15050" max="15050" width="0" style="1" hidden="1" customWidth="1"/>
    <col min="15051" max="15051" width="17.6640625" style="219" customWidth="1"/>
    <col min="15052" max="15052" width="0" style="1" hidden="1" customWidth="1"/>
    <col min="15053" max="15053" width="22.33203125" style="219" customWidth="1"/>
    <col min="15054" max="15054" width="5.33203125" style="219" customWidth="1"/>
    <col min="15055" max="15055" width="36.33203125" style="219" customWidth="1"/>
    <col min="15056" max="15056" width="5.6640625" style="219" customWidth="1"/>
    <col min="15057" max="15057" width="0" style="1" hidden="1" customWidth="1"/>
    <col min="15058" max="15058" width="20.6640625" style="219" customWidth="1"/>
    <col min="15059" max="15059" width="4.88671875" style="219" customWidth="1"/>
    <col min="15060" max="15060" width="0" style="1" hidden="1" customWidth="1"/>
    <col min="15061" max="15061" width="24.6640625" style="219" customWidth="1"/>
    <col min="15062" max="15062" width="12.33203125" style="219" customWidth="1"/>
    <col min="15063" max="15063" width="0" style="1" hidden="1" customWidth="1"/>
    <col min="15064" max="15064" width="3.44140625" style="219" customWidth="1"/>
    <col min="15065" max="15065" width="0" style="1" hidden="1" customWidth="1"/>
    <col min="15066" max="15066" width="17.6640625" style="219" customWidth="1"/>
    <col min="15067" max="15067" width="3.44140625" style="219" customWidth="1"/>
    <col min="15068" max="15068" width="0" style="1" hidden="1" customWidth="1"/>
    <col min="15069" max="15069" width="23.6640625" style="219" customWidth="1"/>
    <col min="15070" max="15070" width="10" style="219" customWidth="1"/>
    <col min="15071" max="15071" width="0" style="1" hidden="1" customWidth="1"/>
    <col min="15072" max="15073" width="14.6640625" style="219" customWidth="1"/>
    <col min="15074" max="15074" width="12.88671875" style="219" customWidth="1"/>
    <col min="15075" max="15075" width="3.33203125" style="219" customWidth="1"/>
    <col min="15076" max="15076" width="30.33203125" style="219" customWidth="1"/>
    <col min="15077" max="15077" width="5" style="219" customWidth="1"/>
    <col min="15078" max="15078" width="0" style="1" hidden="1" customWidth="1"/>
    <col min="15079" max="15079" width="14.33203125" style="219" customWidth="1"/>
    <col min="15080" max="15080" width="5.6640625" style="219" customWidth="1"/>
    <col min="15081" max="15081" width="0" style="1" hidden="1" customWidth="1"/>
    <col min="15082" max="15082" width="17.33203125" style="219" customWidth="1"/>
    <col min="15083" max="15083" width="12.6640625" style="219" customWidth="1"/>
    <col min="15084" max="15084" width="0" style="1" hidden="1" customWidth="1"/>
    <col min="15085" max="15085" width="5.33203125" style="219" customWidth="1"/>
    <col min="15086" max="15086" width="0" style="1" hidden="1" customWidth="1"/>
    <col min="15087" max="15087" width="17" style="219" customWidth="1"/>
    <col min="15088" max="15088" width="6.33203125" style="219" customWidth="1"/>
    <col min="15089" max="15089" width="0" style="1" hidden="1" customWidth="1"/>
    <col min="15090" max="15090" width="14.33203125" style="219" customWidth="1"/>
    <col min="15091" max="15091" width="7.5546875" style="219" customWidth="1"/>
    <col min="15092" max="15092" width="0" style="1" hidden="1" customWidth="1"/>
    <col min="15093" max="15094" width="14.33203125" style="219" customWidth="1"/>
    <col min="15095" max="15095" width="20.88671875" style="219" customWidth="1"/>
    <col min="15096" max="15096" width="14.44140625" style="219" customWidth="1"/>
    <col min="15097" max="15097" width="15" style="219" customWidth="1"/>
    <col min="15098" max="15098" width="2.6640625" style="219" customWidth="1"/>
    <col min="15099" max="15099" width="11.6640625" style="219" customWidth="1"/>
    <col min="15100" max="15100" width="11.5546875" style="219" customWidth="1"/>
    <col min="15101" max="15101" width="2.33203125" style="219" customWidth="1"/>
    <col min="15102" max="15102" width="41" style="219" customWidth="1"/>
    <col min="15103" max="15103" width="14.33203125" style="219" customWidth="1"/>
    <col min="15104" max="15105" width="11.5546875" style="219" customWidth="1"/>
    <col min="15106" max="15106" width="21.88671875" style="219" customWidth="1"/>
    <col min="15107" max="15298" width="11.44140625" style="219"/>
    <col min="15299" max="15299" width="21.88671875" style="219" customWidth="1"/>
    <col min="15300" max="15300" width="13.88671875" style="219" customWidth="1"/>
    <col min="15301" max="15301" width="38.6640625" style="219" customWidth="1"/>
    <col min="15302" max="15302" width="3" style="219" bestFit="1" customWidth="1"/>
    <col min="15303" max="15303" width="32.33203125" style="219" customWidth="1"/>
    <col min="15304" max="15304" width="46.33203125" style="219" customWidth="1"/>
    <col min="15305" max="15305" width="19" style="219" customWidth="1"/>
    <col min="15306" max="15306" width="0" style="1" hidden="1" customWidth="1"/>
    <col min="15307" max="15307" width="17.6640625" style="219" customWidth="1"/>
    <col min="15308" max="15308" width="0" style="1" hidden="1" customWidth="1"/>
    <col min="15309" max="15309" width="22.33203125" style="219" customWidth="1"/>
    <col min="15310" max="15310" width="5.33203125" style="219" customWidth="1"/>
    <col min="15311" max="15311" width="36.33203125" style="219" customWidth="1"/>
    <col min="15312" max="15312" width="5.6640625" style="219" customWidth="1"/>
    <col min="15313" max="15313" width="0" style="1" hidden="1" customWidth="1"/>
    <col min="15314" max="15314" width="20.6640625" style="219" customWidth="1"/>
    <col min="15315" max="15315" width="4.88671875" style="219" customWidth="1"/>
    <col min="15316" max="15316" width="0" style="1" hidden="1" customWidth="1"/>
    <col min="15317" max="15317" width="24.6640625" style="219" customWidth="1"/>
    <col min="15318" max="15318" width="12.33203125" style="219" customWidth="1"/>
    <col min="15319" max="15319" width="0" style="1" hidden="1" customWidth="1"/>
    <col min="15320" max="15320" width="3.44140625" style="219" customWidth="1"/>
    <col min="15321" max="15321" width="0" style="1" hidden="1" customWidth="1"/>
    <col min="15322" max="15322" width="17.6640625" style="219" customWidth="1"/>
    <col min="15323" max="15323" width="3.44140625" style="219" customWidth="1"/>
    <col min="15324" max="15324" width="0" style="1" hidden="1" customWidth="1"/>
    <col min="15325" max="15325" width="23.6640625" style="219" customWidth="1"/>
    <col min="15326" max="15326" width="10" style="219" customWidth="1"/>
    <col min="15327" max="15327" width="0" style="1" hidden="1" customWidth="1"/>
    <col min="15328" max="15329" width="14.6640625" style="219" customWidth="1"/>
    <col min="15330" max="15330" width="12.88671875" style="219" customWidth="1"/>
    <col min="15331" max="15331" width="3.33203125" style="219" customWidth="1"/>
    <col min="15332" max="15332" width="30.33203125" style="219" customWidth="1"/>
    <col min="15333" max="15333" width="5" style="219" customWidth="1"/>
    <col min="15334" max="15334" width="0" style="1" hidden="1" customWidth="1"/>
    <col min="15335" max="15335" width="14.33203125" style="219" customWidth="1"/>
    <col min="15336" max="15336" width="5.6640625" style="219" customWidth="1"/>
    <col min="15337" max="15337" width="0" style="1" hidden="1" customWidth="1"/>
    <col min="15338" max="15338" width="17.33203125" style="219" customWidth="1"/>
    <col min="15339" max="15339" width="12.6640625" style="219" customWidth="1"/>
    <col min="15340" max="15340" width="0" style="1" hidden="1" customWidth="1"/>
    <col min="15341" max="15341" width="5.33203125" style="219" customWidth="1"/>
    <col min="15342" max="15342" width="0" style="1" hidden="1" customWidth="1"/>
    <col min="15343" max="15343" width="17" style="219" customWidth="1"/>
    <col min="15344" max="15344" width="6.33203125" style="219" customWidth="1"/>
    <col min="15345" max="15345" width="0" style="1" hidden="1" customWidth="1"/>
    <col min="15346" max="15346" width="14.33203125" style="219" customWidth="1"/>
    <col min="15347" max="15347" width="7.5546875" style="219" customWidth="1"/>
    <col min="15348" max="15348" width="0" style="1" hidden="1" customWidth="1"/>
    <col min="15349" max="15350" width="14.33203125" style="219" customWidth="1"/>
    <col min="15351" max="15351" width="20.88671875" style="219" customWidth="1"/>
    <col min="15352" max="15352" width="14.44140625" style="219" customWidth="1"/>
    <col min="15353" max="15353" width="15" style="219" customWidth="1"/>
    <col min="15354" max="15354" width="2.6640625" style="219" customWidth="1"/>
    <col min="15355" max="15355" width="11.6640625" style="219" customWidth="1"/>
    <col min="15356" max="15356" width="11.5546875" style="219" customWidth="1"/>
    <col min="15357" max="15357" width="2.33203125" style="219" customWidth="1"/>
    <col min="15358" max="15358" width="41" style="219" customWidth="1"/>
    <col min="15359" max="15359" width="14.33203125" style="219" customWidth="1"/>
    <col min="15360" max="15361" width="11.5546875" style="219" customWidth="1"/>
    <col min="15362" max="15362" width="21.88671875" style="219" customWidth="1"/>
    <col min="15363" max="15554" width="11.44140625" style="219"/>
    <col min="15555" max="15555" width="21.88671875" style="219" customWidth="1"/>
    <col min="15556" max="15556" width="13.88671875" style="219" customWidth="1"/>
    <col min="15557" max="15557" width="38.6640625" style="219" customWidth="1"/>
    <col min="15558" max="15558" width="3" style="219" bestFit="1" customWidth="1"/>
    <col min="15559" max="15559" width="32.33203125" style="219" customWidth="1"/>
    <col min="15560" max="15560" width="46.33203125" style="219" customWidth="1"/>
    <col min="15561" max="15561" width="19" style="219" customWidth="1"/>
    <col min="15562" max="15562" width="0" style="1" hidden="1" customWidth="1"/>
    <col min="15563" max="15563" width="17.6640625" style="219" customWidth="1"/>
    <col min="15564" max="15564" width="0" style="1" hidden="1" customWidth="1"/>
    <col min="15565" max="15565" width="22.33203125" style="219" customWidth="1"/>
    <col min="15566" max="15566" width="5.33203125" style="219" customWidth="1"/>
    <col min="15567" max="15567" width="36.33203125" style="219" customWidth="1"/>
    <col min="15568" max="15568" width="5.6640625" style="219" customWidth="1"/>
    <col min="15569" max="15569" width="0" style="1" hidden="1" customWidth="1"/>
    <col min="15570" max="15570" width="20.6640625" style="219" customWidth="1"/>
    <col min="15571" max="15571" width="4.88671875" style="219" customWidth="1"/>
    <col min="15572" max="15572" width="0" style="1" hidden="1" customWidth="1"/>
    <col min="15573" max="15573" width="24.6640625" style="219" customWidth="1"/>
    <col min="15574" max="15574" width="12.33203125" style="219" customWidth="1"/>
    <col min="15575" max="15575" width="0" style="1" hidden="1" customWidth="1"/>
    <col min="15576" max="15576" width="3.44140625" style="219" customWidth="1"/>
    <col min="15577" max="15577" width="0" style="1" hidden="1" customWidth="1"/>
    <col min="15578" max="15578" width="17.6640625" style="219" customWidth="1"/>
    <col min="15579" max="15579" width="3.44140625" style="219" customWidth="1"/>
    <col min="15580" max="15580" width="0" style="1" hidden="1" customWidth="1"/>
    <col min="15581" max="15581" width="23.6640625" style="219" customWidth="1"/>
    <col min="15582" max="15582" width="10" style="219" customWidth="1"/>
    <col min="15583" max="15583" width="0" style="1" hidden="1" customWidth="1"/>
    <col min="15584" max="15585" width="14.6640625" style="219" customWidth="1"/>
    <col min="15586" max="15586" width="12.88671875" style="219" customWidth="1"/>
    <col min="15587" max="15587" width="3.33203125" style="219" customWidth="1"/>
    <col min="15588" max="15588" width="30.33203125" style="219" customWidth="1"/>
    <col min="15589" max="15589" width="5" style="219" customWidth="1"/>
    <col min="15590" max="15590" width="0" style="1" hidden="1" customWidth="1"/>
    <col min="15591" max="15591" width="14.33203125" style="219" customWidth="1"/>
    <col min="15592" max="15592" width="5.6640625" style="219" customWidth="1"/>
    <col min="15593" max="15593" width="0" style="1" hidden="1" customWidth="1"/>
    <col min="15594" max="15594" width="17.33203125" style="219" customWidth="1"/>
    <col min="15595" max="15595" width="12.6640625" style="219" customWidth="1"/>
    <col min="15596" max="15596" width="0" style="1" hidden="1" customWidth="1"/>
    <col min="15597" max="15597" width="5.33203125" style="219" customWidth="1"/>
    <col min="15598" max="15598" width="0" style="1" hidden="1" customWidth="1"/>
    <col min="15599" max="15599" width="17" style="219" customWidth="1"/>
    <col min="15600" max="15600" width="6.33203125" style="219" customWidth="1"/>
    <col min="15601" max="15601" width="0" style="1" hidden="1" customWidth="1"/>
    <col min="15602" max="15602" width="14.33203125" style="219" customWidth="1"/>
    <col min="15603" max="15603" width="7.5546875" style="219" customWidth="1"/>
    <col min="15604" max="15604" width="0" style="1" hidden="1" customWidth="1"/>
    <col min="15605" max="15606" width="14.33203125" style="219" customWidth="1"/>
    <col min="15607" max="15607" width="20.88671875" style="219" customWidth="1"/>
    <col min="15608" max="15608" width="14.44140625" style="219" customWidth="1"/>
    <col min="15609" max="15609" width="15" style="219" customWidth="1"/>
    <col min="15610" max="15610" width="2.6640625" style="219" customWidth="1"/>
    <col min="15611" max="15611" width="11.6640625" style="219" customWidth="1"/>
    <col min="15612" max="15612" width="11.5546875" style="219" customWidth="1"/>
    <col min="15613" max="15613" width="2.33203125" style="219" customWidth="1"/>
    <col min="15614" max="15614" width="41" style="219" customWidth="1"/>
    <col min="15615" max="15615" width="14.33203125" style="219" customWidth="1"/>
    <col min="15616" max="15617" width="11.5546875" style="219" customWidth="1"/>
    <col min="15618" max="15618" width="21.88671875" style="219" customWidth="1"/>
    <col min="15619" max="15810" width="11.44140625" style="219"/>
    <col min="15811" max="15811" width="21.88671875" style="219" customWidth="1"/>
    <col min="15812" max="15812" width="13.88671875" style="219" customWidth="1"/>
    <col min="15813" max="15813" width="38.6640625" style="219" customWidth="1"/>
    <col min="15814" max="15814" width="3" style="219" bestFit="1" customWidth="1"/>
    <col min="15815" max="15815" width="32.33203125" style="219" customWidth="1"/>
    <col min="15816" max="15816" width="46.33203125" style="219" customWidth="1"/>
    <col min="15817" max="15817" width="19" style="219" customWidth="1"/>
    <col min="15818" max="15818" width="0" style="1" hidden="1" customWidth="1"/>
    <col min="15819" max="15819" width="17.6640625" style="219" customWidth="1"/>
    <col min="15820" max="15820" width="0" style="1" hidden="1" customWidth="1"/>
    <col min="15821" max="15821" width="22.33203125" style="219" customWidth="1"/>
    <col min="15822" max="15822" width="5.33203125" style="219" customWidth="1"/>
    <col min="15823" max="15823" width="36.33203125" style="219" customWidth="1"/>
    <col min="15824" max="15824" width="5.6640625" style="219" customWidth="1"/>
    <col min="15825" max="15825" width="0" style="1" hidden="1" customWidth="1"/>
    <col min="15826" max="15826" width="20.6640625" style="219" customWidth="1"/>
    <col min="15827" max="15827" width="4.88671875" style="219" customWidth="1"/>
    <col min="15828" max="15828" width="0" style="1" hidden="1" customWidth="1"/>
    <col min="15829" max="15829" width="24.6640625" style="219" customWidth="1"/>
    <col min="15830" max="15830" width="12.33203125" style="219" customWidth="1"/>
    <col min="15831" max="15831" width="0" style="1" hidden="1" customWidth="1"/>
    <col min="15832" max="15832" width="3.44140625" style="219" customWidth="1"/>
    <col min="15833" max="15833" width="0" style="1" hidden="1" customWidth="1"/>
    <col min="15834" max="15834" width="17.6640625" style="219" customWidth="1"/>
    <col min="15835" max="15835" width="3.44140625" style="219" customWidth="1"/>
    <col min="15836" max="15836" width="0" style="1" hidden="1" customWidth="1"/>
    <col min="15837" max="15837" width="23.6640625" style="219" customWidth="1"/>
    <col min="15838" max="15838" width="10" style="219" customWidth="1"/>
    <col min="15839" max="15839" width="0" style="1" hidden="1" customWidth="1"/>
    <col min="15840" max="15841" width="14.6640625" style="219" customWidth="1"/>
    <col min="15842" max="15842" width="12.88671875" style="219" customWidth="1"/>
    <col min="15843" max="15843" width="3.33203125" style="219" customWidth="1"/>
    <col min="15844" max="15844" width="30.33203125" style="219" customWidth="1"/>
    <col min="15845" max="15845" width="5" style="219" customWidth="1"/>
    <col min="15846" max="15846" width="0" style="1" hidden="1" customWidth="1"/>
    <col min="15847" max="15847" width="14.33203125" style="219" customWidth="1"/>
    <col min="15848" max="15848" width="5.6640625" style="219" customWidth="1"/>
    <col min="15849" max="15849" width="0" style="1" hidden="1" customWidth="1"/>
    <col min="15850" max="15850" width="17.33203125" style="219" customWidth="1"/>
    <col min="15851" max="15851" width="12.6640625" style="219" customWidth="1"/>
    <col min="15852" max="15852" width="0" style="1" hidden="1" customWidth="1"/>
    <col min="15853" max="15853" width="5.33203125" style="219" customWidth="1"/>
    <col min="15854" max="15854" width="0" style="1" hidden="1" customWidth="1"/>
    <col min="15855" max="15855" width="17" style="219" customWidth="1"/>
    <col min="15856" max="15856" width="6.33203125" style="219" customWidth="1"/>
    <col min="15857" max="15857" width="0" style="1" hidden="1" customWidth="1"/>
    <col min="15858" max="15858" width="14.33203125" style="219" customWidth="1"/>
    <col min="15859" max="15859" width="7.5546875" style="219" customWidth="1"/>
    <col min="15860" max="15860" width="0" style="1" hidden="1" customWidth="1"/>
    <col min="15861" max="15862" width="14.33203125" style="219" customWidth="1"/>
    <col min="15863" max="15863" width="20.88671875" style="219" customWidth="1"/>
    <col min="15864" max="15864" width="14.44140625" style="219" customWidth="1"/>
    <col min="15865" max="15865" width="15" style="219" customWidth="1"/>
    <col min="15866" max="15866" width="2.6640625" style="219" customWidth="1"/>
    <col min="15867" max="15867" width="11.6640625" style="219" customWidth="1"/>
    <col min="15868" max="15868" width="11.5546875" style="219" customWidth="1"/>
    <col min="15869" max="15869" width="2.33203125" style="219" customWidth="1"/>
    <col min="15870" max="15870" width="41" style="219" customWidth="1"/>
    <col min="15871" max="15871" width="14.33203125" style="219" customWidth="1"/>
    <col min="15872" max="15873" width="11.5546875" style="219" customWidth="1"/>
    <col min="15874" max="15874" width="21.88671875" style="219" customWidth="1"/>
    <col min="15875" max="16066" width="11.44140625" style="219"/>
    <col min="16067" max="16067" width="21.88671875" style="219" customWidth="1"/>
    <col min="16068" max="16068" width="13.88671875" style="219" customWidth="1"/>
    <col min="16069" max="16069" width="38.6640625" style="219" customWidth="1"/>
    <col min="16070" max="16070" width="3" style="219" bestFit="1" customWidth="1"/>
    <col min="16071" max="16071" width="32.33203125" style="219" customWidth="1"/>
    <col min="16072" max="16072" width="46.33203125" style="219" customWidth="1"/>
    <col min="16073" max="16073" width="19" style="219" customWidth="1"/>
    <col min="16074" max="16074" width="0" style="1" hidden="1" customWidth="1"/>
    <col min="16075" max="16075" width="17.6640625" style="219" customWidth="1"/>
    <col min="16076" max="16076" width="0" style="1" hidden="1" customWidth="1"/>
    <col min="16077" max="16077" width="22.33203125" style="219" customWidth="1"/>
    <col min="16078" max="16078" width="5.33203125" style="219" customWidth="1"/>
    <col min="16079" max="16079" width="36.33203125" style="219" customWidth="1"/>
    <col min="16080" max="16080" width="5.6640625" style="219" customWidth="1"/>
    <col min="16081" max="16081" width="0" style="1" hidden="1" customWidth="1"/>
    <col min="16082" max="16082" width="20.6640625" style="219" customWidth="1"/>
    <col min="16083" max="16083" width="4.88671875" style="219" customWidth="1"/>
    <col min="16084" max="16084" width="0" style="1" hidden="1" customWidth="1"/>
    <col min="16085" max="16085" width="24.6640625" style="219" customWidth="1"/>
    <col min="16086" max="16086" width="12.33203125" style="219" customWidth="1"/>
    <col min="16087" max="16087" width="0" style="1" hidden="1" customWidth="1"/>
    <col min="16088" max="16088" width="3.44140625" style="219" customWidth="1"/>
    <col min="16089" max="16089" width="0" style="1" hidden="1" customWidth="1"/>
    <col min="16090" max="16090" width="17.6640625" style="219" customWidth="1"/>
    <col min="16091" max="16091" width="3.44140625" style="219" customWidth="1"/>
    <col min="16092" max="16092" width="0" style="1" hidden="1" customWidth="1"/>
    <col min="16093" max="16093" width="23.6640625" style="219" customWidth="1"/>
    <col min="16094" max="16094" width="10" style="219" customWidth="1"/>
    <col min="16095" max="16095" width="0" style="1" hidden="1" customWidth="1"/>
    <col min="16096" max="16097" width="14.6640625" style="219" customWidth="1"/>
    <col min="16098" max="16098" width="12.88671875" style="219" customWidth="1"/>
    <col min="16099" max="16099" width="3.33203125" style="219" customWidth="1"/>
    <col min="16100" max="16100" width="30.33203125" style="219" customWidth="1"/>
    <col min="16101" max="16101" width="5" style="219" customWidth="1"/>
    <col min="16102" max="16102" width="0" style="1" hidden="1" customWidth="1"/>
    <col min="16103" max="16103" width="14.33203125" style="219" customWidth="1"/>
    <col min="16104" max="16104" width="5.6640625" style="219" customWidth="1"/>
    <col min="16105" max="16105" width="0" style="1" hidden="1" customWidth="1"/>
    <col min="16106" max="16106" width="17.33203125" style="219" customWidth="1"/>
    <col min="16107" max="16107" width="12.6640625" style="219" customWidth="1"/>
    <col min="16108" max="16108" width="0" style="1" hidden="1" customWidth="1"/>
    <col min="16109" max="16109" width="5.33203125" style="219" customWidth="1"/>
    <col min="16110" max="16110" width="0" style="1" hidden="1" customWidth="1"/>
    <col min="16111" max="16111" width="17" style="219" customWidth="1"/>
    <col min="16112" max="16112" width="6.33203125" style="219" customWidth="1"/>
    <col min="16113" max="16113" width="0" style="1" hidden="1" customWidth="1"/>
    <col min="16114" max="16114" width="14.33203125" style="219" customWidth="1"/>
    <col min="16115" max="16115" width="7.5546875" style="219" customWidth="1"/>
    <col min="16116" max="16116" width="0" style="1" hidden="1" customWidth="1"/>
    <col min="16117" max="16118" width="14.33203125" style="219" customWidth="1"/>
    <col min="16119" max="16119" width="20.88671875" style="219" customWidth="1"/>
    <col min="16120" max="16120" width="14.44140625" style="219" customWidth="1"/>
    <col min="16121" max="16121" width="15" style="219" customWidth="1"/>
    <col min="16122" max="16122" width="2.6640625" style="219" customWidth="1"/>
    <col min="16123" max="16123" width="11.6640625" style="219" customWidth="1"/>
    <col min="16124" max="16124" width="11.5546875" style="219" customWidth="1"/>
    <col min="16125" max="16125" width="2.33203125" style="219" customWidth="1"/>
    <col min="16126" max="16126" width="41" style="219" customWidth="1"/>
    <col min="16127" max="16127" width="14.33203125" style="219" customWidth="1"/>
    <col min="16128" max="16129" width="11.5546875" style="219" customWidth="1"/>
    <col min="16130" max="16130" width="21.88671875" style="219" customWidth="1"/>
    <col min="16131" max="16384" width="11.44140625" style="219"/>
  </cols>
  <sheetData>
    <row r="1" spans="1:46" s="1" customFormat="1" ht="45.75" customHeight="1" thickBot="1" x14ac:dyDescent="0.35">
      <c r="A1" s="766" t="s">
        <v>1315</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66"/>
      <c r="AO1" s="766"/>
      <c r="AP1" s="766"/>
      <c r="AQ1" s="766"/>
      <c r="AR1" s="766"/>
      <c r="AS1" s="627" t="s">
        <v>1314</v>
      </c>
      <c r="AT1" s="627" t="s">
        <v>1342</v>
      </c>
    </row>
    <row r="2" spans="1:46" s="1" customFormat="1" ht="18.75" customHeight="1" x14ac:dyDescent="0.3">
      <c r="A2" s="698" t="s">
        <v>172</v>
      </c>
      <c r="B2" s="699"/>
      <c r="C2" s="699"/>
      <c r="D2" s="699"/>
      <c r="E2" s="699"/>
      <c r="F2" s="699"/>
      <c r="G2" s="699"/>
      <c r="H2" s="699"/>
      <c r="I2" s="699"/>
      <c r="J2" s="699"/>
      <c r="K2" s="699"/>
      <c r="L2" s="699"/>
      <c r="M2" s="699"/>
      <c r="N2" s="699"/>
      <c r="O2" s="699"/>
      <c r="P2" s="699"/>
      <c r="Q2" s="699"/>
      <c r="R2" s="699"/>
      <c r="S2" s="699"/>
      <c r="T2" s="699"/>
      <c r="U2" s="702" t="s">
        <v>173</v>
      </c>
      <c r="V2" s="702"/>
      <c r="W2" s="702"/>
      <c r="X2" s="702"/>
      <c r="Y2" s="702"/>
      <c r="Z2" s="702"/>
      <c r="AA2" s="702"/>
      <c r="AB2" s="702"/>
      <c r="AC2" s="704" t="s">
        <v>174</v>
      </c>
      <c r="AD2" s="704"/>
      <c r="AE2" s="704"/>
      <c r="AF2" s="704"/>
      <c r="AG2" s="704"/>
      <c r="AH2" s="704"/>
      <c r="AI2" s="704"/>
      <c r="AJ2" s="704"/>
      <c r="AK2" s="704"/>
      <c r="AL2" s="369"/>
      <c r="AM2" s="705" t="s">
        <v>175</v>
      </c>
      <c r="AN2" s="705"/>
      <c r="AO2" s="706"/>
      <c r="AP2" s="767" t="s">
        <v>544</v>
      </c>
      <c r="AQ2" s="768"/>
      <c r="AR2" s="768"/>
    </row>
    <row r="3" spans="1:46" s="1" customFormat="1" ht="18" customHeight="1" x14ac:dyDescent="0.3">
      <c r="A3" s="700"/>
      <c r="B3" s="701"/>
      <c r="C3" s="701"/>
      <c r="D3" s="701"/>
      <c r="E3" s="701"/>
      <c r="F3" s="701"/>
      <c r="G3" s="701"/>
      <c r="H3" s="701"/>
      <c r="I3" s="701"/>
      <c r="J3" s="701"/>
      <c r="K3" s="701"/>
      <c r="L3" s="701"/>
      <c r="M3" s="701"/>
      <c r="N3" s="701"/>
      <c r="O3" s="701"/>
      <c r="P3" s="701"/>
      <c r="Q3" s="701"/>
      <c r="R3" s="701"/>
      <c r="S3" s="701"/>
      <c r="T3" s="701"/>
      <c r="U3" s="703"/>
      <c r="V3" s="703"/>
      <c r="W3" s="703"/>
      <c r="X3" s="703"/>
      <c r="Y3" s="703"/>
      <c r="Z3" s="703"/>
      <c r="AA3" s="703"/>
      <c r="AB3" s="703"/>
      <c r="AC3" s="694" t="s">
        <v>176</v>
      </c>
      <c r="AD3" s="694" t="s">
        <v>178</v>
      </c>
      <c r="AE3" s="694"/>
      <c r="AF3" s="694"/>
      <c r="AG3" s="694"/>
      <c r="AH3" s="694" t="s">
        <v>179</v>
      </c>
      <c r="AI3" s="694" t="s">
        <v>180</v>
      </c>
      <c r="AJ3" s="694"/>
      <c r="AK3" s="694"/>
      <c r="AL3" s="695" t="s">
        <v>181</v>
      </c>
      <c r="AM3" s="695"/>
      <c r="AN3" s="695"/>
      <c r="AO3" s="696" t="s">
        <v>9</v>
      </c>
      <c r="AP3" s="697" t="s">
        <v>182</v>
      </c>
      <c r="AQ3" s="691"/>
      <c r="AR3" s="691" t="s">
        <v>140</v>
      </c>
    </row>
    <row r="4" spans="1:46" s="15" customFormat="1" ht="53.25" customHeight="1" x14ac:dyDescent="0.3">
      <c r="A4" s="123" t="s">
        <v>187</v>
      </c>
      <c r="B4" s="320" t="s">
        <v>138</v>
      </c>
      <c r="C4" s="320" t="s">
        <v>6</v>
      </c>
      <c r="D4" s="320" t="s">
        <v>1</v>
      </c>
      <c r="E4" s="320" t="s">
        <v>2</v>
      </c>
      <c r="F4" s="320" t="s">
        <v>188</v>
      </c>
      <c r="G4" s="772" t="s">
        <v>189</v>
      </c>
      <c r="H4" s="772"/>
      <c r="I4" s="320" t="s">
        <v>190</v>
      </c>
      <c r="J4" s="320" t="s">
        <v>16</v>
      </c>
      <c r="K4" s="320" t="s">
        <v>191</v>
      </c>
      <c r="L4" s="320" t="s">
        <v>192</v>
      </c>
      <c r="M4" s="320" t="s">
        <v>13</v>
      </c>
      <c r="N4" s="320" t="s">
        <v>168</v>
      </c>
      <c r="O4" s="320" t="s">
        <v>14</v>
      </c>
      <c r="P4" s="320" t="s">
        <v>168</v>
      </c>
      <c r="Q4" s="320" t="s">
        <v>15</v>
      </c>
      <c r="R4" s="320" t="s">
        <v>168</v>
      </c>
      <c r="S4" s="320" t="s">
        <v>193</v>
      </c>
      <c r="T4" s="320" t="s">
        <v>11</v>
      </c>
      <c r="U4" s="124" t="s">
        <v>194</v>
      </c>
      <c r="V4" s="125" t="s">
        <v>195</v>
      </c>
      <c r="W4" s="124" t="s">
        <v>168</v>
      </c>
      <c r="X4" s="125" t="s">
        <v>196</v>
      </c>
      <c r="Y4" s="124" t="s">
        <v>168</v>
      </c>
      <c r="Z4" s="125" t="s">
        <v>197</v>
      </c>
      <c r="AA4" s="125" t="s">
        <v>168</v>
      </c>
      <c r="AB4" s="125" t="s">
        <v>198</v>
      </c>
      <c r="AC4" s="769"/>
      <c r="AD4" s="321" t="s">
        <v>5</v>
      </c>
      <c r="AE4" s="126" t="s">
        <v>199</v>
      </c>
      <c r="AF4" s="321" t="s">
        <v>200</v>
      </c>
      <c r="AG4" s="321" t="s">
        <v>199</v>
      </c>
      <c r="AH4" s="769"/>
      <c r="AI4" s="321" t="s">
        <v>201</v>
      </c>
      <c r="AJ4" s="769" t="s">
        <v>7</v>
      </c>
      <c r="AK4" s="769"/>
      <c r="AL4" s="770"/>
      <c r="AM4" s="770"/>
      <c r="AN4" s="770"/>
      <c r="AO4" s="771"/>
      <c r="AP4" s="697"/>
      <c r="AQ4" s="691"/>
      <c r="AR4" s="691"/>
    </row>
    <row r="5" spans="1:46" ht="177.6" customHeight="1" x14ac:dyDescent="0.3">
      <c r="A5" s="336" t="s">
        <v>217</v>
      </c>
      <c r="B5" s="334" t="s">
        <v>85</v>
      </c>
      <c r="C5" s="334" t="s">
        <v>92</v>
      </c>
      <c r="D5" s="334" t="s">
        <v>18</v>
      </c>
      <c r="E5" s="334" t="s">
        <v>96</v>
      </c>
      <c r="F5" s="392" t="s">
        <v>650</v>
      </c>
      <c r="G5" s="380" t="s">
        <v>635</v>
      </c>
      <c r="H5" s="548" t="s">
        <v>1291</v>
      </c>
      <c r="I5" s="380" t="s">
        <v>652</v>
      </c>
      <c r="J5" s="380" t="s">
        <v>66</v>
      </c>
      <c r="K5" s="380">
        <v>3</v>
      </c>
      <c r="L5" s="379">
        <f>IF(J5="Diaria",+(K5/360),IF(J5="Mensual",+(K5/12),IF(J5="Bimestral",+(K5/6),IF(J5="Trimestral",+(K5/4),IF(J5="Semestral",+(K5/2),IF(J5="Anual",+(K5/1),""))))))</f>
        <v>0.25</v>
      </c>
      <c r="M5" s="380" t="s">
        <v>47</v>
      </c>
      <c r="N5" s="339">
        <f t="shared" ref="N5:N11" si="0">IF(M5="Menor al 1% del patrimonio de la Lotería de Bogotá",20%,IF(M5="Entre el 1% y el 3% del patrimonio de la Lotería de Bogotá",40%,IF(M5="Entre el 3% y el 6% del patrimonio de la Lotería de Bogotá",60%,IF(M5="Entre el 6% y el 10% del patrimonio de la Lotería de Bogotá",80%,IF(M5="Mayor al 10% del patrimonio de la Lotería de Bogotá",100%,IF(M5="NA",0%,""))))))</f>
        <v>0.4</v>
      </c>
      <c r="O5" s="381" t="s">
        <v>76</v>
      </c>
      <c r="P5" s="339" t="str">
        <f t="shared" ref="P5:P10" si="1">IF(O5="El riesgo afecta la imagen de algún área de la organización",20%,IF(O5="El riesgo afecta la imagen de la entidad internamente, de conocimiento general nivel interno, de junta directiva y accionistas y/o de proveedores",40%,IF(O5="El riesgo afecta la imagen de la entidad con algunos usuarios de relevancia frente al logro de los objetivos",60%,IF(O5="El riesgo afecta la imagen de la entidad con efecto publicitario sistenido a nivel de sector administrativo, nivel departamental o municipal",80%,IF(O5="El riesgo afecta la imagen de la entidad a nivel nacional, con efecto publicitario sistenido a nivel país",100%,IF(O5="NA",0%,""))))))</f>
        <v/>
      </c>
      <c r="Q5" s="380" t="s">
        <v>73</v>
      </c>
      <c r="R5" s="339">
        <f>IF(Q5="Interrupción de la operación por menos de un día",20%,IF(Q5="Interrupción de la operación por un día completo",40%,IF(Q5="Interrupción de la operación mayor a 1 día y menor a 2 días",60%,IF(Q5="Interrupción de la operación por dos días completos",80%,IF(Q5="Interrupción de la operación por más de dos días",100%,IF(Q5="NA",0%,""))))))</f>
        <v>0</v>
      </c>
      <c r="S5" s="383" t="s">
        <v>60</v>
      </c>
      <c r="T5" s="383" t="s">
        <v>73</v>
      </c>
      <c r="U5" s="378">
        <f>+MAX(N5,P5,R5)</f>
        <v>0.4</v>
      </c>
      <c r="V5" s="382" t="str">
        <f>IF(L5&lt;=20%,"Muy baja",IF(L5&lt;=40%,"Baja",IF(L5&lt;=60%,"Media",IF(L5&lt;=80%,"Alta",IF(L5&lt;=100%,"Muy alta",IF(L5&gt;=100%,"Muy alta",""))))))</f>
        <v>Baja</v>
      </c>
      <c r="W5" s="377">
        <f>+IFERROR(VLOOKUP(V5,[3]Fórmula!$F$1:$G$6,2,FALSE),"")</f>
        <v>0.4</v>
      </c>
      <c r="X5" s="391" t="s">
        <v>56</v>
      </c>
      <c r="Y5" s="377">
        <f>+IFERROR(VLOOKUP(X5,[3]Fórmula!$H$1:$I$6,2,FALSE),"")</f>
        <v>0.6</v>
      </c>
      <c r="Z5" s="391" t="str">
        <f>+IFERROR(VLOOKUP(V5&amp;X5,[3]Fórmula!$C$2:$D$26,2,FALSE),"")</f>
        <v>Moderado</v>
      </c>
      <c r="AA5" s="377">
        <f>IF(Z5="Bajo",25%,IF(Z5="Moderado",50%,IF(Z5="Alto",75%,IF(Z5="Extremo",100%,""))))</f>
        <v>0.5</v>
      </c>
      <c r="AB5" s="549" t="s">
        <v>653</v>
      </c>
      <c r="AC5" s="386" t="s">
        <v>654</v>
      </c>
      <c r="AD5" s="334" t="s">
        <v>39</v>
      </c>
      <c r="AE5" s="343">
        <f t="shared" ref="AE5:AE12" si="2">IF(AD5="Preventivo",25%,IF(AD5="Detectivo",15%,IF(AD5="Correctivo",10%,"")))</f>
        <v>0.15</v>
      </c>
      <c r="AF5" s="334" t="s">
        <v>215</v>
      </c>
      <c r="AG5" s="343">
        <f t="shared" ref="AG5:AG16" si="3">IF(AF5="Manual",15%,IF(AF5="Automático",25%,""))</f>
        <v>0.15</v>
      </c>
      <c r="AH5" s="343">
        <f t="shared" ref="AH5:AH16" si="4">+AG5+AE5</f>
        <v>0.3</v>
      </c>
      <c r="AI5" s="334" t="s">
        <v>216</v>
      </c>
      <c r="AJ5" s="334" t="s">
        <v>24</v>
      </c>
      <c r="AK5" s="334" t="s">
        <v>655</v>
      </c>
      <c r="AL5" s="293">
        <f>+AA5*AH5</f>
        <v>0.15</v>
      </c>
      <c r="AM5" s="301">
        <f>+AA5-AL5</f>
        <v>0.35</v>
      </c>
      <c r="AN5" s="340" t="str">
        <f>IF(AM5&lt;=25%,"Bajo",IF(AM5&lt;=50%,"Moderado",IF(AM5&lt;=75%,"Alto",IF(AM5&gt;75%,"Extremo",""))))</f>
        <v>Moderado</v>
      </c>
      <c r="AO5" s="341" t="s">
        <v>59</v>
      </c>
      <c r="AP5" s="237">
        <v>1</v>
      </c>
      <c r="AQ5" s="390" t="s">
        <v>656</v>
      </c>
      <c r="AR5" s="346" t="s">
        <v>657</v>
      </c>
    </row>
    <row r="6" spans="1:46" s="231" customFormat="1" ht="334.5" customHeight="1" x14ac:dyDescent="0.25">
      <c r="A6" s="233" t="s">
        <v>51</v>
      </c>
      <c r="B6" s="234" t="s">
        <v>85</v>
      </c>
      <c r="C6" s="234" t="s">
        <v>58</v>
      </c>
      <c r="D6" s="234" t="s">
        <v>79</v>
      </c>
      <c r="E6" s="234" t="s">
        <v>80</v>
      </c>
      <c r="F6" s="334" t="s">
        <v>659</v>
      </c>
      <c r="G6" s="338" t="s">
        <v>209</v>
      </c>
      <c r="H6" s="334" t="s">
        <v>660</v>
      </c>
      <c r="I6" s="247" t="s">
        <v>661</v>
      </c>
      <c r="J6" s="334" t="s">
        <v>95</v>
      </c>
      <c r="K6" s="334">
        <v>0</v>
      </c>
      <c r="L6" s="235">
        <f>IF(J6="Diaria",+(K6/360),IF(J6="Semanal",+(K6/52),IF(J6="Mensual",+(K6/12),IF(J6="Bimestral",+(K6/6),IF(J6="Trimestral",+(K6/4),IF(J6="Semestral",+(K6/2),IF(J6="Anual",+(K6/1),"")))))))</f>
        <v>0</v>
      </c>
      <c r="M6" s="234" t="s">
        <v>73</v>
      </c>
      <c r="N6" s="353">
        <f t="shared" si="0"/>
        <v>0</v>
      </c>
      <c r="O6" s="234" t="s">
        <v>31</v>
      </c>
      <c r="P6" s="353">
        <f t="shared" si="1"/>
        <v>0.2</v>
      </c>
      <c r="Q6" s="234" t="s">
        <v>73</v>
      </c>
      <c r="R6" s="353">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36" t="s">
        <v>60</v>
      </c>
      <c r="T6" s="236" t="s">
        <v>61</v>
      </c>
      <c r="U6" s="354">
        <f>+MAX(N6,P6,R6)</f>
        <v>0.2</v>
      </c>
      <c r="V6" s="337" t="str">
        <f>IF(L6&lt;=20%,"Muy baja",IF(L6&lt;=40%,"Baja",IF(L6&lt;=60%,"Media",IF(L6&lt;=80%,"Alta",IF(L6&lt;=100%,"Muy alta",IF(L6&gt;=100%,"Muy alta",""))))))</f>
        <v>Muy baja</v>
      </c>
      <c r="W6" s="355">
        <f>+IFERROR(VLOOKUP(V6,[3]Fórmula!$F$1:$G$6,2,FALSE),"")</f>
        <v>0.2</v>
      </c>
      <c r="X6" s="340" t="s">
        <v>56</v>
      </c>
      <c r="Y6" s="355">
        <f>+IFERROR(VLOOKUP(X6,[3]Fórmula!$H$1:$I$6,2,FALSE),"")</f>
        <v>0.6</v>
      </c>
      <c r="Z6" s="340" t="s">
        <v>56</v>
      </c>
      <c r="AA6" s="355">
        <f>IF(Z6="Bajo",25%,IF(Z6="Moderado",50%,IF(Z6="Alto",75%,IF(Z6="Extremo",100%,""))))</f>
        <v>0.5</v>
      </c>
      <c r="AB6" s="343" t="s">
        <v>662</v>
      </c>
      <c r="AC6" s="247" t="s">
        <v>663</v>
      </c>
      <c r="AD6" s="334" t="s">
        <v>39</v>
      </c>
      <c r="AE6" s="343">
        <f t="shared" si="2"/>
        <v>0.15</v>
      </c>
      <c r="AF6" s="334" t="s">
        <v>215</v>
      </c>
      <c r="AG6" s="343">
        <f t="shared" si="3"/>
        <v>0.15</v>
      </c>
      <c r="AH6" s="343">
        <f t="shared" si="4"/>
        <v>0.3</v>
      </c>
      <c r="AI6" s="334" t="s">
        <v>216</v>
      </c>
      <c r="AJ6" s="334" t="s">
        <v>24</v>
      </c>
      <c r="AK6" s="334" t="s">
        <v>664</v>
      </c>
      <c r="AL6" s="353">
        <f>+AA6*AH6</f>
        <v>0.15</v>
      </c>
      <c r="AM6" s="358">
        <f>+AA6-AL6</f>
        <v>0.35</v>
      </c>
      <c r="AN6" s="340" t="str">
        <f>+IF(C6="Corrupción","Moderado",IF(#REF!&lt;=25%,"Bajo",IF(#REF!&lt;=50%,"Moderado",IF(#REF!&lt;=75%,"Alto",IF(#REF!&gt;75%,"Extremo","")))))</f>
        <v>Moderado</v>
      </c>
      <c r="AO6" s="232" t="s">
        <v>59</v>
      </c>
      <c r="AP6" s="238">
        <v>1</v>
      </c>
      <c r="AQ6" s="239" t="s">
        <v>665</v>
      </c>
      <c r="AR6" s="234" t="e">
        <f>+#REF!</f>
        <v>#REF!</v>
      </c>
    </row>
    <row r="7" spans="1:46" s="1" customFormat="1" ht="149.25" customHeight="1" x14ac:dyDescent="0.3">
      <c r="A7" s="389" t="s">
        <v>51</v>
      </c>
      <c r="B7" s="334" t="s">
        <v>85</v>
      </c>
      <c r="C7" s="296" t="s">
        <v>1196</v>
      </c>
      <c r="D7" s="334" t="s">
        <v>79</v>
      </c>
      <c r="E7" s="334" t="s">
        <v>36</v>
      </c>
      <c r="F7" s="334" t="s">
        <v>666</v>
      </c>
      <c r="G7" s="338" t="s">
        <v>938</v>
      </c>
      <c r="H7" s="334" t="s">
        <v>667</v>
      </c>
      <c r="I7" s="334" t="s">
        <v>668</v>
      </c>
      <c r="J7" s="368" t="s">
        <v>95</v>
      </c>
      <c r="K7" s="368">
        <v>1</v>
      </c>
      <c r="L7" s="376">
        <f>IF(J7="Diaria",+(K7/360),IF(J7="Mensual",+(K7/12),IF(J7="Bimestral",+(K7/6),IF(J7="Trimestral",+(K7/4),IF(J7="Semestral",+(K7/2),IF(J7="Anual",+(K7/1),""))))))</f>
        <v>0.5</v>
      </c>
      <c r="M7" s="296" t="s">
        <v>30</v>
      </c>
      <c r="N7" s="296">
        <f t="shared" si="0"/>
        <v>0.2</v>
      </c>
      <c r="O7" s="296" t="s">
        <v>73</v>
      </c>
      <c r="P7" s="296">
        <f t="shared" si="1"/>
        <v>0</v>
      </c>
      <c r="Q7" s="296" t="s">
        <v>73</v>
      </c>
      <c r="R7" s="296">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84" t="s">
        <v>60</v>
      </c>
      <c r="T7" s="384" t="s">
        <v>45</v>
      </c>
      <c r="U7" s="384">
        <f>+MAX(N7,P7,R7)</f>
        <v>0.2</v>
      </c>
      <c r="V7" s="290" t="str">
        <f>IF(L7&lt;=20%,"Muy baja",IF(L7&lt;=40%,"Baja",IF(L7&lt;=60%,"Media",IF(L7&lt;=80%,"Alta",IF(L7&lt;=100%,"Muy alta",IF(L7&gt;=100%,"Muy alta",""))))))</f>
        <v>Media</v>
      </c>
      <c r="W7" s="291">
        <f>+IFERROR(VLOOKUP(V7,[3]Fórmula!$F$1:$G$6,2,FALSE),"")</f>
        <v>0.6</v>
      </c>
      <c r="X7" s="290" t="str">
        <f>IF(U7=20%,"Leve",IF(U7=40%,"Menor",IF(U7=60%,"Moderado",IF(U7=80%,"Mayor",IF(U7=100%,"Catastrófico","")))))</f>
        <v>Leve</v>
      </c>
      <c r="Y7" s="291">
        <f>+IFERROR(VLOOKUP(X7,[3]Fórmula!$H$1:$I$6,2,FALSE),"")</f>
        <v>0.2</v>
      </c>
      <c r="Z7" s="292" t="str">
        <f>+IFERROR(VLOOKUP(V7&amp;X7,[3]Fórmula!$C$2:$D$26,2,FALSE),"")</f>
        <v>Moderado</v>
      </c>
      <c r="AA7" s="291">
        <f>IF(Z7="Bajo",25%,IF(Z7="Moderado",50%,IF(Z7="Alto",75%,IF(Z7="Extremo",100%,""))))</f>
        <v>0.5</v>
      </c>
      <c r="AB7" s="343" t="s">
        <v>669</v>
      </c>
      <c r="AC7" s="247" t="s">
        <v>1209</v>
      </c>
      <c r="AD7" s="296" t="s">
        <v>57</v>
      </c>
      <c r="AE7" s="376">
        <f t="shared" si="2"/>
        <v>0.25</v>
      </c>
      <c r="AF7" s="296" t="s">
        <v>215</v>
      </c>
      <c r="AG7" s="376">
        <f t="shared" si="3"/>
        <v>0.15</v>
      </c>
      <c r="AH7" s="376">
        <f t="shared" si="4"/>
        <v>0.4</v>
      </c>
      <c r="AI7" s="296" t="s">
        <v>216</v>
      </c>
      <c r="AJ7" s="334" t="s">
        <v>670</v>
      </c>
      <c r="AK7" s="296"/>
      <c r="AL7" s="296">
        <f>+AA7*AH7</f>
        <v>0.2</v>
      </c>
      <c r="AM7" s="376">
        <f>+AA7-AL7</f>
        <v>0.3</v>
      </c>
      <c r="AN7" s="292" t="str">
        <f>+IF(C7="Corrupción","Moderado",IF(AM7&lt;=25%,"Bajo",IF(AM7&lt;=50%,"Moderado",IF(AM7&lt;=75%,"Alto",IF(AM7&gt;75%,"Extremo","")))))</f>
        <v>Moderado</v>
      </c>
      <c r="AO7" s="388" t="s">
        <v>59</v>
      </c>
      <c r="AP7" s="387">
        <v>1</v>
      </c>
      <c r="AQ7" s="334" t="s">
        <v>671</v>
      </c>
      <c r="AR7" s="368" t="s">
        <v>672</v>
      </c>
    </row>
    <row r="8" spans="1:46" ht="184.5" customHeight="1" x14ac:dyDescent="0.3">
      <c r="A8" s="336" t="s">
        <v>217</v>
      </c>
      <c r="B8" s="334" t="s">
        <v>85</v>
      </c>
      <c r="C8" s="334" t="s">
        <v>58</v>
      </c>
      <c r="D8" s="334" t="s">
        <v>18</v>
      </c>
      <c r="E8" s="334" t="s">
        <v>67</v>
      </c>
      <c r="F8" s="334" t="s">
        <v>673</v>
      </c>
      <c r="G8" s="338" t="s">
        <v>231</v>
      </c>
      <c r="H8" s="334" t="s">
        <v>674</v>
      </c>
      <c r="I8" s="334" t="s">
        <v>675</v>
      </c>
      <c r="J8" s="334" t="s">
        <v>89</v>
      </c>
      <c r="K8" s="334">
        <v>1</v>
      </c>
      <c r="L8" s="426">
        <f>IF(J8="Diaria",+(K8/360),IF(J8="Mensual",+(K8/12),IF(J8="Bimestral",+(K8/6),IF(J8="Trimestral",+(K8/4),IF(J8="Semestral",+(K8/2),IF(J8="Anual",+(K8/1),""))))))</f>
        <v>0.25</v>
      </c>
      <c r="M8" s="334" t="s">
        <v>75</v>
      </c>
      <c r="N8" s="293">
        <f t="shared" si="0"/>
        <v>0.8</v>
      </c>
      <c r="O8" s="334" t="s">
        <v>64</v>
      </c>
      <c r="P8" s="293">
        <f t="shared" si="1"/>
        <v>0.6</v>
      </c>
      <c r="Q8" s="334" t="s">
        <v>73</v>
      </c>
      <c r="R8" s="293">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24" t="s">
        <v>60</v>
      </c>
      <c r="T8" s="424" t="s">
        <v>61</v>
      </c>
      <c r="U8" s="288">
        <f>+MAX(N8,P8,R8)</f>
        <v>0.8</v>
      </c>
      <c r="V8" s="337" t="str">
        <f>IF(L8&lt;=20%,"Muy baja",IF(L8&lt;=40%,"Baja",IF(L8&lt;=60%,"Media",IF(L8&lt;=80%,"Alta",IF(L8&lt;=100%,"Muy alta",IF(L8&gt;=100%,"Muy alta",""))))))</f>
        <v>Baja</v>
      </c>
      <c r="W8" s="291">
        <f>+IFERROR(VLOOKUP(V8,[3]Fórmula!$F$1:$G$6,2,FALSE),"")</f>
        <v>0.4</v>
      </c>
      <c r="X8" s="425" t="str">
        <f>IF(U8=20%,"Leve",IF(U8=40%,"Menor",IF(U8=60%,"Moderado",IF(U8=80%,"Mayor",IF(U8=100%,"Catastrófico","")))))</f>
        <v>Mayor</v>
      </c>
      <c r="Y8" s="291">
        <f>+IFERROR(VLOOKUP(X8,[3]Fórmula!$H$1:$I$6,2,FALSE),"")</f>
        <v>0.8</v>
      </c>
      <c r="Z8" s="425" t="str">
        <f>+IFERROR(VLOOKUP(V8&amp;X8,[3]Fórmula!$C$2:$D$26,2,FALSE),"")</f>
        <v>Alto</v>
      </c>
      <c r="AA8" s="291">
        <f>IF(Z8="Bajo",25%,IF(Z8="Moderado",50%,IF(Z8="Alto",75%,IF(Z8="Extremo",100%,""))))</f>
        <v>0.75</v>
      </c>
      <c r="AB8" s="343" t="s">
        <v>676</v>
      </c>
      <c r="AC8" s="247" t="s">
        <v>677</v>
      </c>
      <c r="AD8" s="334" t="s">
        <v>57</v>
      </c>
      <c r="AE8" s="343">
        <f t="shared" si="2"/>
        <v>0.25</v>
      </c>
      <c r="AF8" s="334" t="s">
        <v>215</v>
      </c>
      <c r="AG8" s="343">
        <f t="shared" si="3"/>
        <v>0.15</v>
      </c>
      <c r="AH8" s="343">
        <f t="shared" si="4"/>
        <v>0.4</v>
      </c>
      <c r="AI8" s="334" t="s">
        <v>216</v>
      </c>
      <c r="AJ8" s="334" t="s">
        <v>670</v>
      </c>
      <c r="AK8" s="334"/>
      <c r="AL8" s="293">
        <f>+AA8*AH8</f>
        <v>0.30000000000000004</v>
      </c>
      <c r="AM8" s="301">
        <f>+AA8-AL8</f>
        <v>0.44999999999999996</v>
      </c>
      <c r="AN8" s="340" t="str">
        <f>IF(AM8&lt;=25%,"Bajo",IF(AM8&lt;=50%,"Moderado",IF(AM8&lt;=75%,"Alto",IF(AM8&gt;75%,"Extremo",""))))</f>
        <v>Moderado</v>
      </c>
      <c r="AO8" s="341" t="s">
        <v>59</v>
      </c>
      <c r="AP8" s="241">
        <v>1</v>
      </c>
      <c r="AQ8" s="334" t="s">
        <v>678</v>
      </c>
      <c r="AR8" s="234" t="s">
        <v>679</v>
      </c>
    </row>
    <row r="9" spans="1:46" ht="255.75" customHeight="1" x14ac:dyDescent="0.3">
      <c r="A9" s="859" t="s">
        <v>217</v>
      </c>
      <c r="B9" s="857" t="s">
        <v>85</v>
      </c>
      <c r="C9" s="857" t="s">
        <v>92</v>
      </c>
      <c r="D9" s="857" t="s">
        <v>79</v>
      </c>
      <c r="E9" s="857" t="s">
        <v>36</v>
      </c>
      <c r="F9" s="857" t="s">
        <v>680</v>
      </c>
      <c r="G9" s="863" t="s">
        <v>651</v>
      </c>
      <c r="H9" s="857" t="s">
        <v>682</v>
      </c>
      <c r="I9" s="861" t="s">
        <v>683</v>
      </c>
      <c r="J9" s="857" t="s">
        <v>95</v>
      </c>
      <c r="K9" s="857">
        <v>1</v>
      </c>
      <c r="L9" s="867">
        <f>IF(J9="Diaria",+(K9/360),IF(J9="Mensual",+(K9/12),IF(J9="Bimestral",+(K9/6),IF(J9="Trimestral",+(K9/4),IF(J9="Semestral",+(K9/2),IF(J9="Anual",+(K9/1),""))))))</f>
        <v>0.5</v>
      </c>
      <c r="M9" s="855" t="s">
        <v>63</v>
      </c>
      <c r="N9" s="293">
        <f t="shared" si="0"/>
        <v>0.6</v>
      </c>
      <c r="O9" s="855" t="s">
        <v>87</v>
      </c>
      <c r="P9" s="293" t="str">
        <f t="shared" si="1"/>
        <v/>
      </c>
      <c r="Q9" s="855" t="s">
        <v>65</v>
      </c>
      <c r="R9" s="689">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0.6</v>
      </c>
      <c r="S9" s="843" t="s">
        <v>60</v>
      </c>
      <c r="T9" s="843" t="s">
        <v>61</v>
      </c>
      <c r="U9" s="717">
        <f>+MAX(N9,P9,R9)</f>
        <v>0.6</v>
      </c>
      <c r="V9" s="865" t="str">
        <f>IF(L9&lt;=20%,"Muy baja",IF(L9&lt;=40%,"Baja",IF(L9&lt;=60%,"Media",IF(L9&lt;=80%,"Alta",IF(L9&lt;=100%,"Muy alta",IF(L9&gt;=100%,"Muy alta",""))))))</f>
        <v>Media</v>
      </c>
      <c r="W9" s="714">
        <f>+IFERROR(VLOOKUP(V9,[3]Fórmula!$F$1:$G$6,2,FALSE),"")</f>
        <v>0.6</v>
      </c>
      <c r="X9" s="847" t="str">
        <f>IF(U9=20%,"Leve",IF(U9=40%,"Menor",IF(U9=60%,"Moderado",IF(U9=80%,"Mayor",IF(U9=100%,"Catastrófico","")))))</f>
        <v>Moderado</v>
      </c>
      <c r="Y9" s="714">
        <f>+IFERROR(VLOOKUP(X9,[3]Fórmula!$H$1:$I$6,2,FALSE),"")</f>
        <v>0.6</v>
      </c>
      <c r="Z9" s="849" t="str">
        <f>+IFERROR(VLOOKUP(V9&amp;X9,[3]Fórmula!$C$2:$D$26,2,FALSE),"")</f>
        <v>Moderado</v>
      </c>
      <c r="AA9" s="714">
        <f>IF(Z9="Bajo",25%,IF(Z9="Moderado",50%,IF(Z9="Alto",75%,IF(Z9="Extremo",100%,""))))</f>
        <v>0.5</v>
      </c>
      <c r="AB9" s="851" t="s">
        <v>684</v>
      </c>
      <c r="AC9" s="386" t="s">
        <v>685</v>
      </c>
      <c r="AD9" s="334" t="s">
        <v>57</v>
      </c>
      <c r="AE9" s="343">
        <f t="shared" si="2"/>
        <v>0.25</v>
      </c>
      <c r="AF9" s="334" t="s">
        <v>215</v>
      </c>
      <c r="AG9" s="343">
        <f t="shared" si="3"/>
        <v>0.15</v>
      </c>
      <c r="AH9" s="343">
        <f t="shared" si="4"/>
        <v>0.4</v>
      </c>
      <c r="AI9" s="334" t="s">
        <v>216</v>
      </c>
      <c r="AJ9" s="334" t="s">
        <v>24</v>
      </c>
      <c r="AK9" s="334" t="s">
        <v>686</v>
      </c>
      <c r="AL9" s="293">
        <f>+AA9*AH9</f>
        <v>0.2</v>
      </c>
      <c r="AM9" s="301">
        <f>+AA9-AL9</f>
        <v>0.3</v>
      </c>
      <c r="AN9" s="853" t="str">
        <f>IF(AM10&lt;=25%,"Bajo",IF(AM10&lt;=50%,"Moderado",IF(AM10&lt;=75%,"Alto",IF(AM10&gt;75%,"Extremo",""))))</f>
        <v>Bajo</v>
      </c>
      <c r="AO9" s="845" t="s">
        <v>59</v>
      </c>
      <c r="AP9" s="241">
        <v>1</v>
      </c>
      <c r="AQ9" s="334" t="s">
        <v>687</v>
      </c>
      <c r="AR9" s="242" t="s">
        <v>672</v>
      </c>
    </row>
    <row r="10" spans="1:46" ht="120.75" customHeight="1" thickBot="1" x14ac:dyDescent="0.35">
      <c r="A10" s="860"/>
      <c r="B10" s="858"/>
      <c r="C10" s="858"/>
      <c r="D10" s="858"/>
      <c r="E10" s="858"/>
      <c r="F10" s="858"/>
      <c r="G10" s="864"/>
      <c r="H10" s="858"/>
      <c r="I10" s="862"/>
      <c r="J10" s="858"/>
      <c r="K10" s="858"/>
      <c r="L10" s="868"/>
      <c r="M10" s="856"/>
      <c r="N10" s="293" t="str">
        <f t="shared" si="0"/>
        <v/>
      </c>
      <c r="O10" s="856"/>
      <c r="P10" s="293" t="str">
        <f t="shared" si="1"/>
        <v/>
      </c>
      <c r="Q10" s="856"/>
      <c r="R10" s="743"/>
      <c r="S10" s="844"/>
      <c r="T10" s="844"/>
      <c r="U10" s="760"/>
      <c r="V10" s="866"/>
      <c r="W10" s="751"/>
      <c r="X10" s="848"/>
      <c r="Y10" s="751"/>
      <c r="Z10" s="850"/>
      <c r="AA10" s="751"/>
      <c r="AB10" s="852"/>
      <c r="AC10" s="248" t="s">
        <v>688</v>
      </c>
      <c r="AD10" s="335" t="s">
        <v>22</v>
      </c>
      <c r="AE10" s="344">
        <f t="shared" si="2"/>
        <v>0.1</v>
      </c>
      <c r="AF10" s="335" t="s">
        <v>215</v>
      </c>
      <c r="AG10" s="344">
        <f t="shared" si="3"/>
        <v>0.15</v>
      </c>
      <c r="AH10" s="344">
        <f t="shared" si="4"/>
        <v>0.25</v>
      </c>
      <c r="AI10" s="335" t="s">
        <v>216</v>
      </c>
      <c r="AJ10" s="335" t="s">
        <v>24</v>
      </c>
      <c r="AK10" s="335" t="s">
        <v>689</v>
      </c>
      <c r="AL10" s="283">
        <f>+AM9*AH10</f>
        <v>7.4999999999999997E-2</v>
      </c>
      <c r="AM10" s="286">
        <f>+AM9-AL10</f>
        <v>0.22499999999999998</v>
      </c>
      <c r="AN10" s="854"/>
      <c r="AO10" s="846"/>
      <c r="AP10" s="243">
        <v>2</v>
      </c>
      <c r="AQ10" s="335" t="s">
        <v>690</v>
      </c>
      <c r="AR10" s="244" t="s">
        <v>672</v>
      </c>
    </row>
    <row r="11" spans="1:46" ht="153" customHeight="1" x14ac:dyDescent="0.3">
      <c r="A11" s="859" t="s">
        <v>217</v>
      </c>
      <c r="B11" s="857" t="s">
        <v>85</v>
      </c>
      <c r="C11" s="857" t="s">
        <v>92</v>
      </c>
      <c r="D11" s="857" t="s">
        <v>691</v>
      </c>
      <c r="E11" s="857" t="s">
        <v>36</v>
      </c>
      <c r="F11" s="861" t="s">
        <v>692</v>
      </c>
      <c r="G11" s="863" t="s">
        <v>1266</v>
      </c>
      <c r="H11" s="857" t="s">
        <v>1210</v>
      </c>
      <c r="I11" s="861" t="s">
        <v>694</v>
      </c>
      <c r="J11" s="857" t="s">
        <v>33</v>
      </c>
      <c r="K11" s="857">
        <v>1</v>
      </c>
      <c r="L11" s="869">
        <f>IF(J11="Diaria",+(K11/360),IF(J11="Mensual",+(K11/12),IF(J11="Bimestral",+(K11/6),IF(J11="Trimestral",+(K11/4),IF(J11="Semestral",+(K11/2),IF(J11="Anual",+(K11/1),""))))))</f>
        <v>2.7777777777777779E-3</v>
      </c>
      <c r="M11" s="857" t="s">
        <v>30</v>
      </c>
      <c r="N11" s="689">
        <f t="shared" si="0"/>
        <v>0.2</v>
      </c>
      <c r="O11" s="857" t="s">
        <v>87</v>
      </c>
      <c r="P11" s="689">
        <v>100</v>
      </c>
      <c r="Q11" s="857" t="s">
        <v>73</v>
      </c>
      <c r="R11" s="689">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843" t="s">
        <v>60</v>
      </c>
      <c r="T11" s="843" t="s">
        <v>61</v>
      </c>
      <c r="U11" s="717">
        <f>+MAX(N11,P11,R11)</f>
        <v>100</v>
      </c>
      <c r="V11" s="865" t="str">
        <f>IF(L11&lt;=20%,"Muy baja",IF(L11&lt;=40%,"Baja",IF(L11&lt;=60%,"Media",IF(L11&lt;=80%,"Alta",IF(L11&lt;=100%,"Muy alta",IF(L11&gt;=100%,"Muy alta",""))))))</f>
        <v>Muy baja</v>
      </c>
      <c r="W11" s="714">
        <f>+IFERROR(VLOOKUP(V11,[3]Fórmula!$F$1:$G$6,2,FALSE),"")</f>
        <v>0.2</v>
      </c>
      <c r="X11" s="871" t="s">
        <v>82</v>
      </c>
      <c r="Y11" s="714">
        <f>+IFERROR(VLOOKUP(X11,[3]Fórmula!$H$1:$I$6,2,FALSE),"")</f>
        <v>1</v>
      </c>
      <c r="Z11" s="871" t="str">
        <f>+IFERROR(VLOOKUP(V11&amp;X11,[3]Fórmula!$C$2:$D$26,2,FALSE),"")</f>
        <v>Extremo</v>
      </c>
      <c r="AA11" s="714">
        <f>IF(Z11="Bajo",25%,IF(Z11="Moderado",50%,IF(Z11="Alto",75%,IF(Z11="Extremo",100%,""))))</f>
        <v>1</v>
      </c>
      <c r="AB11" s="851" t="s">
        <v>695</v>
      </c>
      <c r="AC11" s="247" t="s">
        <v>696</v>
      </c>
      <c r="AD11" s="334" t="s">
        <v>57</v>
      </c>
      <c r="AE11" s="343">
        <f t="shared" si="2"/>
        <v>0.25</v>
      </c>
      <c r="AF11" s="334" t="s">
        <v>215</v>
      </c>
      <c r="AG11" s="343">
        <f t="shared" si="3"/>
        <v>0.15</v>
      </c>
      <c r="AH11" s="343">
        <f t="shared" si="4"/>
        <v>0.4</v>
      </c>
      <c r="AI11" s="334" t="s">
        <v>216</v>
      </c>
      <c r="AJ11" s="334" t="s">
        <v>24</v>
      </c>
      <c r="AK11" s="334" t="s">
        <v>697</v>
      </c>
      <c r="AL11" s="293">
        <f>+AA11*AH11</f>
        <v>0.4</v>
      </c>
      <c r="AM11" s="301">
        <f>+AA11-AL11</f>
        <v>0.6</v>
      </c>
      <c r="AN11" s="853" t="str">
        <f>IF(AM12&lt;=25%,"Bajo",IF(AM12&lt;=50%,"Moderado",IF(AM12&lt;=75%,"Alto",IF(AM12&gt;75%,"Extremo",""))))</f>
        <v>Moderado</v>
      </c>
      <c r="AO11" s="845" t="s">
        <v>59</v>
      </c>
      <c r="AP11" s="241">
        <v>1</v>
      </c>
      <c r="AQ11" s="334" t="s">
        <v>698</v>
      </c>
      <c r="AR11" s="242" t="s">
        <v>672</v>
      </c>
    </row>
    <row r="12" spans="1:46" ht="237.6" customHeight="1" thickBot="1" x14ac:dyDescent="0.35">
      <c r="A12" s="860"/>
      <c r="B12" s="858"/>
      <c r="C12" s="858"/>
      <c r="D12" s="858"/>
      <c r="E12" s="858"/>
      <c r="F12" s="862"/>
      <c r="G12" s="864"/>
      <c r="H12" s="858"/>
      <c r="I12" s="862"/>
      <c r="J12" s="858"/>
      <c r="K12" s="858"/>
      <c r="L12" s="870"/>
      <c r="M12" s="858"/>
      <c r="N12" s="743"/>
      <c r="O12" s="858"/>
      <c r="P12" s="743"/>
      <c r="Q12" s="858"/>
      <c r="R12" s="743"/>
      <c r="S12" s="844"/>
      <c r="T12" s="844"/>
      <c r="U12" s="760"/>
      <c r="V12" s="866"/>
      <c r="W12" s="751"/>
      <c r="X12" s="872"/>
      <c r="Y12" s="751"/>
      <c r="Z12" s="872"/>
      <c r="AA12" s="751"/>
      <c r="AB12" s="852"/>
      <c r="AC12" s="248" t="s">
        <v>699</v>
      </c>
      <c r="AD12" s="335" t="s">
        <v>57</v>
      </c>
      <c r="AE12" s="344">
        <f t="shared" si="2"/>
        <v>0.25</v>
      </c>
      <c r="AF12" s="335" t="s">
        <v>215</v>
      </c>
      <c r="AG12" s="344">
        <f t="shared" si="3"/>
        <v>0.15</v>
      </c>
      <c r="AH12" s="344">
        <f t="shared" si="4"/>
        <v>0.4</v>
      </c>
      <c r="AI12" s="335" t="s">
        <v>216</v>
      </c>
      <c r="AJ12" s="335" t="s">
        <v>24</v>
      </c>
      <c r="AK12" s="335" t="s">
        <v>700</v>
      </c>
      <c r="AL12" s="283">
        <f>+AM11*AH12</f>
        <v>0.24</v>
      </c>
      <c r="AM12" s="286">
        <f>+AM11-AL12</f>
        <v>0.36</v>
      </c>
      <c r="AN12" s="854"/>
      <c r="AO12" s="846"/>
      <c r="AP12" s="243">
        <v>2</v>
      </c>
      <c r="AQ12" s="248" t="s">
        <v>701</v>
      </c>
      <c r="AR12" s="244" t="s">
        <v>672</v>
      </c>
    </row>
    <row r="13" spans="1:46" ht="172.5" customHeight="1" thickBot="1" x14ac:dyDescent="0.35">
      <c r="A13" s="302" t="s">
        <v>217</v>
      </c>
      <c r="B13" s="282" t="s">
        <v>85</v>
      </c>
      <c r="C13" s="282" t="s">
        <v>92</v>
      </c>
      <c r="D13" s="282" t="s">
        <v>79</v>
      </c>
      <c r="E13" s="282" t="s">
        <v>36</v>
      </c>
      <c r="F13" s="304" t="s">
        <v>596</v>
      </c>
      <c r="G13" s="293" t="s">
        <v>597</v>
      </c>
      <c r="H13" s="464" t="s">
        <v>598</v>
      </c>
      <c r="I13" s="304" t="s">
        <v>599</v>
      </c>
      <c r="J13" s="282" t="s">
        <v>66</v>
      </c>
      <c r="K13" s="282">
        <v>1</v>
      </c>
      <c r="L13" s="285">
        <v>2.7777777777777779E-3</v>
      </c>
      <c r="M13" s="282" t="s">
        <v>30</v>
      </c>
      <c r="N13" s="282">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282" t="s">
        <v>64</v>
      </c>
      <c r="P13" s="282">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282" t="s">
        <v>73</v>
      </c>
      <c r="R13" s="282">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278" t="s">
        <v>60</v>
      </c>
      <c r="T13" s="278" t="s">
        <v>45</v>
      </c>
      <c r="U13" s="278">
        <f>+MAX(N13,P13,R13)</f>
        <v>0.6</v>
      </c>
      <c r="V13" s="289" t="str">
        <f>IF(L13&lt;=20%,"Muy baja",IF(L13&lt;=40%,"Baja",IF(L13&lt;=60%,"Media",IF(L13&lt;=80%,"Alta",IF(L13&lt;=100%,"Muy alta",IF(L13&gt;=100%,"Muy alta",""))))))</f>
        <v>Muy baja</v>
      </c>
      <c r="W13" s="271">
        <f>+IFERROR(VLOOKUP(V13,Fórmula!$F$1:$G$6,2,FALSE),"")</f>
        <v>0.2</v>
      </c>
      <c r="X13" s="280" t="str">
        <f>IF(U13=20%,"Leve",IF(U13=40%,"Menor",IF(U13=60%,"Moderado",IF(U13=80%,"Mayor",IF(U13=100%,"Catastrófico","")))))</f>
        <v>Moderado</v>
      </c>
      <c r="Y13" s="297" t="s">
        <v>56</v>
      </c>
      <c r="Z13" s="275" t="str">
        <f>+IFERROR(VLOOKUP(V13&amp;X13,Fórmula!$C$2:$D$26,2,FALSE),"")</f>
        <v>Moderado</v>
      </c>
      <c r="AA13" s="297" t="s">
        <v>56</v>
      </c>
      <c r="AB13" s="553" t="s">
        <v>600</v>
      </c>
      <c r="AC13" s="57" t="s">
        <v>1205</v>
      </c>
      <c r="AD13" s="49" t="s">
        <v>57</v>
      </c>
      <c r="AE13" s="22">
        <f t="shared" ref="AE13:AE16" si="5">IF(AD13="Preventivo",25%,IF(AD13="Detectivo",15%,IF(AD13="Correctivo",10%,"")))</f>
        <v>0.25</v>
      </c>
      <c r="AF13" s="304" t="s">
        <v>215</v>
      </c>
      <c r="AG13" s="22">
        <f t="shared" si="3"/>
        <v>0.15</v>
      </c>
      <c r="AH13" s="22">
        <f t="shared" si="4"/>
        <v>0.4</v>
      </c>
      <c r="AI13" s="304" t="s">
        <v>216</v>
      </c>
      <c r="AJ13" s="282" t="s">
        <v>24</v>
      </c>
      <c r="AK13" s="304" t="s">
        <v>640</v>
      </c>
      <c r="AM13" s="365">
        <v>0.3</v>
      </c>
      <c r="AN13" s="340" t="s">
        <v>56</v>
      </c>
      <c r="AO13" s="378" t="s">
        <v>59</v>
      </c>
      <c r="AP13" s="432">
        <v>1</v>
      </c>
      <c r="AQ13" s="520" t="s">
        <v>602</v>
      </c>
      <c r="AR13" s="6" t="s">
        <v>672</v>
      </c>
    </row>
    <row r="14" spans="1:46" ht="207.6" thickBot="1" x14ac:dyDescent="0.35">
      <c r="A14" s="444" t="s">
        <v>217</v>
      </c>
      <c r="B14" s="441" t="s">
        <v>145</v>
      </c>
      <c r="C14" s="293" t="s">
        <v>109</v>
      </c>
      <c r="D14" s="441" t="s">
        <v>642</v>
      </c>
      <c r="E14" s="441" t="s">
        <v>80</v>
      </c>
      <c r="F14" s="447" t="s">
        <v>702</v>
      </c>
      <c r="G14" s="339" t="s">
        <v>703</v>
      </c>
      <c r="H14" s="453" t="s">
        <v>704</v>
      </c>
      <c r="I14" s="447" t="s">
        <v>705</v>
      </c>
      <c r="J14" s="441" t="s">
        <v>33</v>
      </c>
      <c r="K14" s="441">
        <v>72</v>
      </c>
      <c r="L14" s="448">
        <f>IF(J14="Diaria",+(K14/360),IF(J14="Mensual",+(K14/12),IF(J14="Bimestral",+(K14/6),IF(J14="Trimestral",+(K14/4),IF(J14="Semestral",+(K14/2),IF(J14="Anual",+(K14/1),""))))))</f>
        <v>0.2</v>
      </c>
      <c r="M14" s="447" t="s">
        <v>73</v>
      </c>
      <c r="N14" s="441">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v>
      </c>
      <c r="O14" s="447" t="s">
        <v>706</v>
      </c>
      <c r="P14" s="441">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1</v>
      </c>
      <c r="Q14" s="447" t="s">
        <v>73</v>
      </c>
      <c r="R14" s="441">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442" t="s">
        <v>72</v>
      </c>
      <c r="T14" s="442" t="s">
        <v>28</v>
      </c>
      <c r="U14" s="442">
        <f t="shared" ref="U14:U15" si="6">+MAX(N14,P14,R14)</f>
        <v>1</v>
      </c>
      <c r="V14" s="446" t="str">
        <f t="shared" ref="V14:V15" si="7">IF(L14&lt;=20%,"Muy baja",IF(L14&lt;=40%,"Baja",IF(L14&lt;=60%,"Media",IF(L14&lt;=80%,"Alta",IF(L14&lt;=100%,"Muy alta",IF(L14&gt;=100%,"Muy alta",""))))))</f>
        <v>Muy baja</v>
      </c>
      <c r="W14" s="475">
        <f>+IFERROR(VLOOKUP(V14,[6]Fórmula!$F$1:$G$6,2,FALSE),"")</f>
        <v>0.2</v>
      </c>
      <c r="X14" s="527" t="str">
        <f t="shared" ref="X14:X15" si="8">IF(U14=20%,"Leve",IF(U14=40%,"Menor",IF(U14=60%,"Moderado",IF(U14=80%,"Mayor",IF(U14=100%,"Catastrófico","")))))</f>
        <v>Catastrófico</v>
      </c>
      <c r="Y14" s="475">
        <f>+IFERROR(VLOOKUP(X14,[6]Fórmula!$H$1:$I$6,2,FALSE),"")</f>
        <v>1</v>
      </c>
      <c r="Z14" s="445" t="str">
        <f>+IFERROR(VLOOKUP(V14&amp;X14,[6]Fórmula!$C$2:$D$26,2,FALSE),"")</f>
        <v>Extremo</v>
      </c>
      <c r="AA14" s="449">
        <f t="shared" ref="AA14:AA15" si="9">IF(Z14="Bajo",25%,IF(Z14="Moderado",50%,IF(Z14="Alto",75%,IF(Z14="Extremo",100%,""))))</f>
        <v>1</v>
      </c>
      <c r="AB14" s="450" t="s">
        <v>707</v>
      </c>
      <c r="AC14" s="363" t="s">
        <v>708</v>
      </c>
      <c r="AD14" s="49" t="s">
        <v>57</v>
      </c>
      <c r="AE14" s="451">
        <f t="shared" si="5"/>
        <v>0.25</v>
      </c>
      <c r="AF14" s="304" t="s">
        <v>215</v>
      </c>
      <c r="AG14" s="451">
        <f t="shared" si="3"/>
        <v>0.15</v>
      </c>
      <c r="AH14" s="451">
        <f t="shared" si="4"/>
        <v>0.4</v>
      </c>
      <c r="AI14" s="304" t="s">
        <v>216</v>
      </c>
      <c r="AJ14" s="282" t="s">
        <v>24</v>
      </c>
      <c r="AK14" s="304" t="s">
        <v>709</v>
      </c>
      <c r="AL14" s="304">
        <f t="shared" ref="AL14:AL15" si="10">+AH14*AA14</f>
        <v>0.4</v>
      </c>
      <c r="AM14" s="452">
        <f t="shared" ref="AM14:AM15" si="11">+AA14-AL14</f>
        <v>0.6</v>
      </c>
      <c r="AN14" s="275" t="str">
        <f t="shared" ref="AN14:AN15" si="12">+IF(C14="Corrupción","Moderado",IF(AM14&lt;=25%,"Bajo",IF(AM14&lt;=50%,"Moderado",IF(AM14&lt;=75%,"Alto",IF(AM14&gt;75%,"Extremo","")))))</f>
        <v>Alto</v>
      </c>
      <c r="AO14" s="288" t="s">
        <v>59</v>
      </c>
      <c r="AP14" s="521"/>
      <c r="AQ14" s="521"/>
      <c r="AR14" s="522"/>
    </row>
    <row r="15" spans="1:46" ht="193.2" x14ac:dyDescent="0.3">
      <c r="A15" s="444" t="s">
        <v>217</v>
      </c>
      <c r="B15" s="293" t="s">
        <v>145</v>
      </c>
      <c r="C15" s="293" t="s">
        <v>109</v>
      </c>
      <c r="D15" s="293" t="s">
        <v>642</v>
      </c>
      <c r="E15" s="293" t="s">
        <v>80</v>
      </c>
      <c r="F15" s="29" t="s">
        <v>710</v>
      </c>
      <c r="G15" s="293" t="s">
        <v>711</v>
      </c>
      <c r="H15" s="466" t="s">
        <v>712</v>
      </c>
      <c r="I15" s="29" t="s">
        <v>705</v>
      </c>
      <c r="J15" s="293" t="s">
        <v>33</v>
      </c>
      <c r="K15" s="293">
        <v>72</v>
      </c>
      <c r="L15" s="467">
        <f>IF(J15="Diaria",+(K15/360),IF(J15="Mensual",+(K15/12),IF(J15="Bimestral",+(K15/6),IF(J15="Trimestral",+(K15/4),IF(J15="Semestral",+(K15/2),IF(J15="Anual",+(K15/1),""))))))</f>
        <v>0.2</v>
      </c>
      <c r="M15" s="29" t="s">
        <v>73</v>
      </c>
      <c r="N15" s="293">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v>
      </c>
      <c r="O15" s="29" t="s">
        <v>706</v>
      </c>
      <c r="P15" s="293">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29" t="s">
        <v>73</v>
      </c>
      <c r="R15" s="293">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288" t="s">
        <v>72</v>
      </c>
      <c r="T15" s="288" t="s">
        <v>28</v>
      </c>
      <c r="U15" s="288">
        <f t="shared" si="6"/>
        <v>1</v>
      </c>
      <c r="V15" s="290" t="str">
        <f t="shared" si="7"/>
        <v>Muy baja</v>
      </c>
      <c r="W15" s="468">
        <f>+IFERROR(VLOOKUP(V15,[6]Fórmula!$F$1:$G$6,2,FALSE),"")</f>
        <v>0.2</v>
      </c>
      <c r="X15" s="529" t="str">
        <f t="shared" si="8"/>
        <v>Catastrófico</v>
      </c>
      <c r="Y15" s="468">
        <f>+IFERROR(VLOOKUP(X15,[6]Fórmula!$H$1:$I$6,2,FALSE),"")</f>
        <v>1</v>
      </c>
      <c r="Z15" s="299" t="str">
        <f>+IFERROR(VLOOKUP(V15&amp;X15,[6]Fórmula!$C$2:$D$26,2,FALSE),"")</f>
        <v>Extremo</v>
      </c>
      <c r="AA15" s="449">
        <f t="shared" si="9"/>
        <v>1</v>
      </c>
      <c r="AB15" s="483" t="s">
        <v>707</v>
      </c>
      <c r="AC15" s="363" t="s">
        <v>1305</v>
      </c>
      <c r="AD15" s="49" t="s">
        <v>57</v>
      </c>
      <c r="AE15" s="451">
        <f t="shared" si="5"/>
        <v>0.25</v>
      </c>
      <c r="AF15" s="304" t="s">
        <v>215</v>
      </c>
      <c r="AG15" s="451">
        <f t="shared" si="3"/>
        <v>0.15</v>
      </c>
      <c r="AH15" s="451">
        <f t="shared" si="4"/>
        <v>0.4</v>
      </c>
      <c r="AI15" s="454" t="s">
        <v>216</v>
      </c>
      <c r="AJ15" s="455" t="s">
        <v>41</v>
      </c>
      <c r="AK15" s="454" t="s">
        <v>713</v>
      </c>
      <c r="AL15" s="304">
        <f t="shared" si="10"/>
        <v>0.4</v>
      </c>
      <c r="AM15" s="452">
        <f t="shared" si="11"/>
        <v>0.6</v>
      </c>
      <c r="AN15" s="275" t="str">
        <f t="shared" si="12"/>
        <v>Alto</v>
      </c>
      <c r="AO15" s="288" t="s">
        <v>59</v>
      </c>
      <c r="AP15" s="521"/>
      <c r="AQ15" s="521"/>
      <c r="AR15" s="522"/>
    </row>
    <row r="16" spans="1:46" s="617" customFormat="1" ht="409.6" x14ac:dyDescent="0.3">
      <c r="A16" s="602" t="s">
        <v>51</v>
      </c>
      <c r="B16" s="29" t="s">
        <v>1264</v>
      </c>
      <c r="C16" s="29" t="s">
        <v>58</v>
      </c>
      <c r="D16" s="29" t="s">
        <v>79</v>
      </c>
      <c r="E16" s="29" t="s">
        <v>80</v>
      </c>
      <c r="F16" s="40" t="s">
        <v>1261</v>
      </c>
      <c r="G16" s="182" t="s">
        <v>533</v>
      </c>
      <c r="H16" s="622" t="s">
        <v>1262</v>
      </c>
      <c r="I16" s="40" t="s">
        <v>1263</v>
      </c>
      <c r="J16" s="603" t="s">
        <v>95</v>
      </c>
      <c r="K16" s="604">
        <v>1</v>
      </c>
      <c r="L16" s="605">
        <f>IF(J16="Diaria",+(K16/360),IF(J16="Mensual",+(K16/12),IF(J16="Bimestral",+(K16/6),IF(J16="Trimestral",+(K16/4),IF(J16="Semestral",+(K16/2),IF(J16="Anual",+(K16/1),""))))))</f>
        <v>0.5</v>
      </c>
      <c r="M16" s="604" t="s">
        <v>47</v>
      </c>
      <c r="N16" s="588">
        <f t="shared" ref="N16" si="13">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0.4</v>
      </c>
      <c r="O16" s="606" t="s">
        <v>76</v>
      </c>
      <c r="P16" s="588" t="str">
        <f t="shared" ref="P16" si="14">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
      </c>
      <c r="Q16" s="604" t="s">
        <v>73</v>
      </c>
      <c r="R16" s="588">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607" t="s">
        <v>60</v>
      </c>
      <c r="T16" s="607" t="s">
        <v>73</v>
      </c>
      <c r="U16" s="608">
        <f>+MAX(N16,P16,R16)</f>
        <v>0.4</v>
      </c>
      <c r="V16" s="609" t="str">
        <f>IF(L16&lt;=20%,"Muy baja",IF(L16&lt;=40%,"Baja",IF(L16&lt;=60%,"Media",IF(L16&lt;=80%,"Alta",IF(L16&lt;=100%,"Muy alta",IF(L16&gt;=100%,"Muy alta",""))))))</f>
        <v>Media</v>
      </c>
      <c r="W16" s="610">
        <f>+IFERROR(VLOOKUP(V16,[3]Fórmula!$F$1:$G$6,2,FALSE),"")</f>
        <v>0.6</v>
      </c>
      <c r="X16" s="611" t="s">
        <v>56</v>
      </c>
      <c r="Y16" s="610">
        <f>+IFERROR(VLOOKUP(X16,[3]Fórmula!$H$1:$I$6,2,FALSE),"")</f>
        <v>0.6</v>
      </c>
      <c r="Z16" s="611" t="str">
        <f>+IFERROR(VLOOKUP(V16&amp;X16,[3]Fórmula!$C$2:$D$26,2,FALSE),"")</f>
        <v>Moderado</v>
      </c>
      <c r="AA16" s="612">
        <f>IF(Z16="Bajo",25%,IF(Z16="Moderado",50%,IF(Z16="Alto",75%,IF(Z16="Extremo",100%,""))))</f>
        <v>0.5</v>
      </c>
      <c r="AB16" s="613"/>
      <c r="AC16" s="603" t="s">
        <v>1311</v>
      </c>
      <c r="AD16" s="40" t="s">
        <v>57</v>
      </c>
      <c r="AE16" s="589">
        <f t="shared" si="5"/>
        <v>0.25</v>
      </c>
      <c r="AF16" s="40" t="s">
        <v>215</v>
      </c>
      <c r="AG16" s="589">
        <f t="shared" si="3"/>
        <v>0.15</v>
      </c>
      <c r="AH16" s="589">
        <f t="shared" si="4"/>
        <v>0.4</v>
      </c>
      <c r="AI16" s="40" t="s">
        <v>216</v>
      </c>
      <c r="AJ16" s="40" t="s">
        <v>24</v>
      </c>
      <c r="AK16" s="40" t="s">
        <v>1312</v>
      </c>
      <c r="AL16" s="29">
        <f>+AA16*AH16</f>
        <v>0.2</v>
      </c>
      <c r="AM16" s="614">
        <f>+AA16-AL16</f>
        <v>0.3</v>
      </c>
      <c r="AN16" s="615" t="str">
        <f>IF(AM16&lt;=25%,"Bajo",IF(AM16&lt;=50%,"Moderado",IF(AM16&lt;=75%,"Alto",IF(AM16&gt;75%,"Extremo",""))))</f>
        <v>Moderado</v>
      </c>
      <c r="AO16" s="616" t="s">
        <v>59</v>
      </c>
      <c r="AP16" s="182"/>
      <c r="AQ16" s="46"/>
      <c r="AR16" s="618"/>
    </row>
    <row r="17" spans="1:47" s="1" customFormat="1" ht="290.25" customHeight="1" x14ac:dyDescent="0.3">
      <c r="A17" s="640" t="s">
        <v>217</v>
      </c>
      <c r="B17" s="348" t="s">
        <v>29</v>
      </c>
      <c r="C17" s="348" t="s">
        <v>92</v>
      </c>
      <c r="D17" s="348" t="s">
        <v>79</v>
      </c>
      <c r="E17" s="348" t="s">
        <v>36</v>
      </c>
      <c r="F17" s="350" t="s">
        <v>1339</v>
      </c>
      <c r="G17" s="348" t="s">
        <v>1300</v>
      </c>
      <c r="H17" s="641" t="s">
        <v>835</v>
      </c>
      <c r="I17" s="350" t="s">
        <v>836</v>
      </c>
      <c r="J17" s="348" t="s">
        <v>66</v>
      </c>
      <c r="K17" s="348">
        <v>1</v>
      </c>
      <c r="L17" s="636">
        <f>IF(J17="Diaria",+(K17/360),IF(J17="Mensual",+(K17/12),IF(J17="Bimestral",+(K17/6),IF(J17="Trimestral",+(K17/4),IF(J17="Semestral",+(K17/2),IF(J17="Anual",+(K17/1),""))))))</f>
        <v>8.3333333333333329E-2</v>
      </c>
      <c r="M17" s="348" t="s">
        <v>73</v>
      </c>
      <c r="N17" s="348">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v>
      </c>
      <c r="O17" s="348" t="s">
        <v>31</v>
      </c>
      <c r="P17" s="348">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0.2</v>
      </c>
      <c r="Q17" s="348" t="s">
        <v>73</v>
      </c>
      <c r="R17" s="348">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635" t="s">
        <v>60</v>
      </c>
      <c r="T17" s="635" t="s">
        <v>45</v>
      </c>
      <c r="U17" s="635">
        <f>+MAX(N17,P17,R17)</f>
        <v>0.2</v>
      </c>
      <c r="V17" s="637" t="str">
        <f>IF(L17&lt;=20%,"Muy baja",IF(L17&lt;=40%,"Baja",IF(L17&lt;=60%,"Media",IF(L17&lt;=80%,"Alta",IF(L17&lt;=100%,"Muy alta",IF(L17&gt;=100%,"Muy alta",""))))))</f>
        <v>Muy baja</v>
      </c>
      <c r="W17" s="639">
        <f>+IFERROR(VLOOKUP(V17,Fórmula!$F$1:$G$6,2,FALSE),"")</f>
        <v>0.2</v>
      </c>
      <c r="X17" s="637" t="str">
        <f>IF(U17=20%,"Leve",IF(U17=40%,"Menor",IF(U17=60%,"Moderado",IF(U17=80%,"Mayor",IF(U17=100%,"Catastrófico","")))))</f>
        <v>Leve</v>
      </c>
      <c r="Y17" s="639">
        <f>+IFERROR(VLOOKUP(X17,Fórmula!$H$1:$I$6,2,FALSE),"")</f>
        <v>0.2</v>
      </c>
      <c r="Z17" s="352" t="str">
        <f>+IFERROR(VLOOKUP(V17&amp;X17,Fórmula!$C$2:$D$26,2,FALSE),"")</f>
        <v>Bajo</v>
      </c>
      <c r="AA17" s="643">
        <f>IF(Z17="Bajo",25%,IF(Z17="Moderado",50%,IF(Z17="Alto",75%,IF(Z17="Extremo",100%,""))))</f>
        <v>0.25</v>
      </c>
      <c r="AB17" s="642" t="s">
        <v>837</v>
      </c>
      <c r="AC17" s="404" t="s">
        <v>1341</v>
      </c>
      <c r="AD17" s="71" t="s">
        <v>57</v>
      </c>
      <c r="AE17" s="72">
        <f>IF(AD17="Preventivo",25%,IF(AD17="Detectivo",15%,IF(AD17="Correctivo",10%,"")))</f>
        <v>0.25</v>
      </c>
      <c r="AF17" s="350" t="s">
        <v>732</v>
      </c>
      <c r="AG17" s="72">
        <f>IF(AF17="Manual",15%,IF(AF17="Automático",25%,""))</f>
        <v>0.25</v>
      </c>
      <c r="AH17" s="72">
        <f>+AG17+AE17</f>
        <v>0.5</v>
      </c>
      <c r="AI17" s="40" t="s">
        <v>216</v>
      </c>
      <c r="AJ17" s="348" t="s">
        <v>24</v>
      </c>
      <c r="AK17" s="350" t="s">
        <v>838</v>
      </c>
      <c r="AL17" s="73" t="e">
        <f>+AA17-AK17</f>
        <v>#VALUE!</v>
      </c>
      <c r="AM17" s="352" t="e">
        <f>+IF(C17="Corrupción","Moderado",IF(#REF!&lt;=25%,"Bajo",IF(#REF!&lt;=50%,"Moderado",IF(#REF!&lt;=75%,"Alto",IF(#REF!&gt;75%,"Extremo","")))))</f>
        <v>#REF!</v>
      </c>
      <c r="AN17" s="385" t="s">
        <v>169</v>
      </c>
      <c r="AO17" s="638" t="s">
        <v>59</v>
      </c>
      <c r="AP17" s="93"/>
      <c r="AQ17" s="293"/>
      <c r="AR17" s="36"/>
      <c r="AS17" s="36"/>
      <c r="AT17" s="296"/>
      <c r="AU17" s="34"/>
    </row>
  </sheetData>
  <sheetProtection formatCells="0" formatColumns="0" formatRows="0"/>
  <mergeCells count="74">
    <mergeCell ref="AN11:AN12"/>
    <mergeCell ref="AO11:AO12"/>
    <mergeCell ref="A1:AR1"/>
    <mergeCell ref="A2:T3"/>
    <mergeCell ref="U2:AB3"/>
    <mergeCell ref="AC2:AK2"/>
    <mergeCell ref="AM2:AO2"/>
    <mergeCell ref="AP2:AR2"/>
    <mergeCell ref="AC3:AC4"/>
    <mergeCell ref="AD3:AG3"/>
    <mergeCell ref="N11:N12"/>
    <mergeCell ref="O11:O12"/>
    <mergeCell ref="P11:P12"/>
    <mergeCell ref="Q11:Q12"/>
    <mergeCell ref="Z11:Z12"/>
    <mergeCell ref="S11:S12"/>
    <mergeCell ref="T11:T12"/>
    <mergeCell ref="U11:U12"/>
    <mergeCell ref="V11:V12"/>
    <mergeCell ref="W11:W12"/>
    <mergeCell ref="X11:X12"/>
    <mergeCell ref="Y11:Y12"/>
    <mergeCell ref="AA11:AA12"/>
    <mergeCell ref="AB11:AB12"/>
    <mergeCell ref="A11:A12"/>
    <mergeCell ref="B11:B12"/>
    <mergeCell ref="C11:C12"/>
    <mergeCell ref="D11:D12"/>
    <mergeCell ref="E11:E12"/>
    <mergeCell ref="F11:F12"/>
    <mergeCell ref="R11:R12"/>
    <mergeCell ref="G11:G12"/>
    <mergeCell ref="H11:H12"/>
    <mergeCell ref="I11:I12"/>
    <mergeCell ref="J11:J12"/>
    <mergeCell ref="K11:K12"/>
    <mergeCell ref="L11:L12"/>
    <mergeCell ref="M11:M12"/>
    <mergeCell ref="W9:W10"/>
    <mergeCell ref="C9:C10"/>
    <mergeCell ref="A9:A10"/>
    <mergeCell ref="B9:B10"/>
    <mergeCell ref="E9:E10"/>
    <mergeCell ref="D9:D10"/>
    <mergeCell ref="H9:H10"/>
    <mergeCell ref="J9:J10"/>
    <mergeCell ref="K9:K10"/>
    <mergeCell ref="F9:F10"/>
    <mergeCell ref="I9:I10"/>
    <mergeCell ref="G9:G10"/>
    <mergeCell ref="V9:V10"/>
    <mergeCell ref="U9:U10"/>
    <mergeCell ref="L9:L10"/>
    <mergeCell ref="M9:M10"/>
    <mergeCell ref="O9:O10"/>
    <mergeCell ref="Q9:Q10"/>
    <mergeCell ref="R9:R10"/>
    <mergeCell ref="S9:S10"/>
    <mergeCell ref="G4:H4"/>
    <mergeCell ref="AJ4:AK4"/>
    <mergeCell ref="AR3:AR4"/>
    <mergeCell ref="T9:T10"/>
    <mergeCell ref="AH3:AH4"/>
    <mergeCell ref="AI3:AK3"/>
    <mergeCell ref="AL3:AN4"/>
    <mergeCell ref="AO3:AO4"/>
    <mergeCell ref="AP3:AQ4"/>
    <mergeCell ref="Y9:Y10"/>
    <mergeCell ref="AO9:AO10"/>
    <mergeCell ref="X9:X10"/>
    <mergeCell ref="Z9:Z10"/>
    <mergeCell ref="AB9:AB10"/>
    <mergeCell ref="AA9:AA10"/>
    <mergeCell ref="AN9:AN10"/>
  </mergeCells>
  <conditionalFormatting sqref="AI5:AI8 AI9:AM12">
    <cfRule type="containsText" dxfId="880" priority="62" operator="containsText" text="MEDIA">
      <formula>NOT(ISERROR(SEARCH("MEDIA",AI5)))</formula>
    </cfRule>
  </conditionalFormatting>
  <conditionalFormatting sqref="AI5:AI8">
    <cfRule type="containsText" dxfId="879" priority="70" operator="containsText" text="ALTA">
      <formula>NOT(ISERROR(SEARCH("ALTA",AI5)))</formula>
    </cfRule>
  </conditionalFormatting>
  <conditionalFormatting sqref="AI13:AJ13">
    <cfRule type="containsText" dxfId="878" priority="49" operator="containsText" text="MEDIA">
      <formula>NOT(ISERROR(SEARCH("MEDIA",AI13)))</formula>
    </cfRule>
    <cfRule type="containsText" dxfId="877" priority="50" operator="containsText" text="ALTA">
      <formula>NOT(ISERROR(SEARCH("ALTA",AI13)))</formula>
    </cfRule>
    <cfRule type="containsText" dxfId="876" priority="48" operator="containsText" text="BAJA">
      <formula>NOT(ISERROR(SEARCH("BAJA",AI13)))</formula>
    </cfRule>
  </conditionalFormatting>
  <conditionalFormatting sqref="AI9:AM12 AI5:AI8">
    <cfRule type="containsText" dxfId="875" priority="61" operator="containsText" text="BAJA">
      <formula>NOT(ISERROR(SEARCH("BAJA",AI5)))</formula>
    </cfRule>
  </conditionalFormatting>
  <conditionalFormatting sqref="AI9:AM12">
    <cfRule type="containsText" dxfId="874" priority="69" operator="containsText" text="ALTA">
      <formula>NOT(ISERROR(SEARCH("ALTA",AI9)))</formula>
    </cfRule>
  </conditionalFormatting>
  <conditionalFormatting sqref="AK6:AK8">
    <cfRule type="containsText" dxfId="873" priority="71" operator="containsText" text="BAJA">
      <formula>NOT(ISERROR(SEARCH("BAJA",AK6)))</formula>
    </cfRule>
    <cfRule type="containsText" dxfId="872" priority="73" operator="containsText" text="ALTA">
      <formula>NOT(ISERROR(SEARCH("ALTA",AK6)))</formula>
    </cfRule>
    <cfRule type="containsText" dxfId="871" priority="72" operator="containsText" text="MEDIA">
      <formula>NOT(ISERROR(SEARCH("MEDIA",AK6)))</formula>
    </cfRule>
  </conditionalFormatting>
  <conditionalFormatting sqref="AL17">
    <cfRule type="cellIs" dxfId="870" priority="1" operator="greaterThan">
      <formula>75%</formula>
    </cfRule>
    <cfRule type="cellIs" dxfId="869" priority="2" operator="between">
      <formula>51%</formula>
      <formula>75%</formula>
    </cfRule>
    <cfRule type="cellIs" dxfId="868" priority="3" operator="between">
      <formula>26%</formula>
      <formula>50%</formula>
    </cfRule>
    <cfRule type="cellIs" dxfId="867" priority="4" operator="between">
      <formula>0%</formula>
      <formula>25%</formula>
    </cfRule>
    <cfRule type="containsText" dxfId="866" priority="5" operator="containsText" text="BAJA">
      <formula>NOT(ISERROR(SEARCH("BAJA",AL17)))</formula>
    </cfRule>
    <cfRule type="containsText" dxfId="865" priority="6" operator="containsText" text="MEDIA">
      <formula>NOT(ISERROR(SEARCH("MEDIA",AL17)))</formula>
    </cfRule>
    <cfRule type="containsText" dxfId="864" priority="7" operator="containsText" text="ALTA">
      <formula>NOT(ISERROR(SEARCH("ALTA",AL17)))</formula>
    </cfRule>
  </conditionalFormatting>
  <conditionalFormatting sqref="AL5:AM6">
    <cfRule type="cellIs" dxfId="863" priority="84" operator="greaterThan">
      <formula>75%</formula>
    </cfRule>
    <cfRule type="containsText" dxfId="862" priority="90" operator="containsText" text="ALTA">
      <formula>NOT(ISERROR(SEARCH("ALTA",AL5)))</formula>
    </cfRule>
    <cfRule type="cellIs" dxfId="861" priority="85" operator="between">
      <formula>51%</formula>
      <formula>75%</formula>
    </cfRule>
    <cfRule type="cellIs" dxfId="860" priority="86" operator="between">
      <formula>26%</formula>
      <formula>50%</formula>
    </cfRule>
    <cfRule type="cellIs" dxfId="859" priority="87" operator="between">
      <formula>0%</formula>
      <formula>25%</formula>
    </cfRule>
    <cfRule type="containsText" dxfId="858" priority="88" operator="containsText" text="BAJA">
      <formula>NOT(ISERROR(SEARCH("BAJA",AL5)))</formula>
    </cfRule>
    <cfRule type="containsText" dxfId="857" priority="89" operator="containsText" text="MEDIA">
      <formula>NOT(ISERROR(SEARCH("MEDIA",AL5)))</formula>
    </cfRule>
  </conditionalFormatting>
  <conditionalFormatting sqref="AL7:AM7">
    <cfRule type="containsText" dxfId="856" priority="82" operator="containsText" text="MEDIA">
      <formula>NOT(ISERROR(SEARCH("MEDIA",AL7)))</formula>
    </cfRule>
    <cfRule type="containsText" dxfId="855" priority="81" operator="containsText" text="BAJA">
      <formula>NOT(ISERROR(SEARCH("BAJA",AL7)))</formula>
    </cfRule>
    <cfRule type="containsText" dxfId="854" priority="83" operator="containsText" text="ALTA">
      <formula>NOT(ISERROR(SEARCH("ALTA",AL7)))</formula>
    </cfRule>
  </conditionalFormatting>
  <conditionalFormatting sqref="AL8:AM8">
    <cfRule type="containsText" dxfId="853" priority="76" operator="containsText" text="ALTA">
      <formula>NOT(ISERROR(SEARCH("ALTA",AL8)))</formula>
    </cfRule>
    <cfRule type="containsText" dxfId="852" priority="75" operator="containsText" text="MEDIA">
      <formula>NOT(ISERROR(SEARCH("MEDIA",AL8)))</formula>
    </cfRule>
    <cfRule type="containsText" dxfId="851" priority="74" operator="containsText" text="BAJA">
      <formula>NOT(ISERROR(SEARCH("BAJA",AL8)))</formula>
    </cfRule>
  </conditionalFormatting>
  <conditionalFormatting sqref="AL8:AM12">
    <cfRule type="cellIs" dxfId="850" priority="41" operator="between">
      <formula>0%</formula>
      <formula>25%</formula>
    </cfRule>
    <cfRule type="cellIs" dxfId="849" priority="40" operator="between">
      <formula>26%</formula>
      <formula>50%</formula>
    </cfRule>
    <cfRule type="cellIs" dxfId="848" priority="39" operator="between">
      <formula>51%</formula>
      <formula>75%</formula>
    </cfRule>
    <cfRule type="cellIs" dxfId="847" priority="38" operator="greaterThan">
      <formula>75%</formula>
    </cfRule>
  </conditionalFormatting>
  <conditionalFormatting sqref="AL14:AM16 AI14:AI17">
    <cfRule type="containsText" dxfId="846" priority="8" operator="containsText" text="BAJA">
      <formula>NOT(ISERROR(SEARCH("BAJA",AI14)))</formula>
    </cfRule>
    <cfRule type="containsText" dxfId="845" priority="9" operator="containsText" text="MEDIA">
      <formula>NOT(ISERROR(SEARCH("MEDIA",AI14)))</formula>
    </cfRule>
    <cfRule type="containsText" dxfId="844" priority="10" operator="containsText" text="ALTA">
      <formula>NOT(ISERROR(SEARCH("ALTA",AI14)))</formula>
    </cfRule>
  </conditionalFormatting>
  <conditionalFormatting sqref="AL16:AM16">
    <cfRule type="cellIs" dxfId="843" priority="11" operator="greaterThan">
      <formula>75%</formula>
    </cfRule>
    <cfRule type="cellIs" dxfId="842" priority="12" operator="between">
      <formula>51%</formula>
      <formula>75%</formula>
    </cfRule>
    <cfRule type="cellIs" dxfId="841" priority="13" operator="between">
      <formula>26%</formula>
      <formula>50%</formula>
    </cfRule>
    <cfRule type="cellIs" dxfId="840" priority="14" operator="between">
      <formula>0%</formula>
      <formula>25%</formula>
    </cfRule>
  </conditionalFormatting>
  <conditionalFormatting sqref="AM7">
    <cfRule type="cellIs" dxfId="839" priority="80" operator="between">
      <formula>0%</formula>
      <formula>25%</formula>
    </cfRule>
    <cfRule type="cellIs" dxfId="838" priority="78" operator="between">
      <formula>51%</formula>
      <formula>75%</formula>
    </cfRule>
    <cfRule type="cellIs" dxfId="837" priority="77" operator="greaterThan">
      <formula>75%</formula>
    </cfRule>
    <cfRule type="cellIs" dxfId="836" priority="79" operator="between">
      <formula>26%</formula>
      <formula>50%</formula>
    </cfRule>
  </conditionalFormatting>
  <conditionalFormatting sqref="AM13">
    <cfRule type="containsText" dxfId="835" priority="34" operator="containsText" text="ALTA">
      <formula>NOT(ISERROR(SEARCH("ALTA",AM13)))</formula>
    </cfRule>
    <cfRule type="containsText" dxfId="834" priority="33" operator="containsText" text="MEDIA">
      <formula>NOT(ISERROR(SEARCH("MEDIA",AM13)))</formula>
    </cfRule>
    <cfRule type="containsText" dxfId="833" priority="32" operator="containsText" text="BAJA">
      <formula>NOT(ISERROR(SEARCH("BAJA",AM13)))</formula>
    </cfRule>
  </conditionalFormatting>
  <conditionalFormatting sqref="AM13:AM15">
    <cfRule type="cellIs" dxfId="832" priority="23" operator="between">
      <formula>26%</formula>
      <formula>50%</formula>
    </cfRule>
    <cfRule type="cellIs" dxfId="831" priority="22" operator="between">
      <formula>51%</formula>
      <formula>75%</formula>
    </cfRule>
    <cfRule type="cellIs" dxfId="830" priority="21" operator="greaterThan">
      <formula>75%</formula>
    </cfRule>
    <cfRule type="cellIs" dxfId="829" priority="24" operator="between">
      <formula>0%</formula>
      <formula>25%</formula>
    </cfRule>
  </conditionalFormatting>
  <dataValidations count="17">
    <dataValidation type="list" allowBlank="1" showInputMessage="1" showErrorMessage="1" sqref="A11 A5:A9 A13:A17" xr:uid="{00000000-0002-0000-0700-000000000000}">
      <formula1>"SI,NO"</formula1>
    </dataValidation>
    <dataValidation type="list" allowBlank="1" showInputMessage="1" showErrorMessage="1" sqref="AD14:AD15" xr:uid="{EDDA00E0-FC16-4300-B09A-CC65B7E7A8BC}">
      <formula1>INDIRECT("CONT[CONTROL]")</formula1>
    </dataValidation>
    <dataValidation type="list" allowBlank="1" showInputMessage="1" showErrorMessage="1" sqref="AI14:AI15" xr:uid="{EA226E1E-8B07-43FA-B0DE-771F01ABE45E}">
      <formula1>INDIRECT("CONF[CONFIABLE]")</formula1>
    </dataValidation>
    <dataValidation type="list" allowBlank="1" showInputMessage="1" showErrorMessage="1" sqref="AF14:AF15" xr:uid="{E5ACF3EF-DB6A-46EF-A930-BB1111A1AAD8}">
      <formula1>INDIRECT("IMPL[IMPLEMENTACION]")</formula1>
    </dataValidation>
    <dataValidation type="list" allowBlank="1" showInputMessage="1" showErrorMessage="1" sqref="T14:T15" xr:uid="{BA71CF70-1BB3-41A6-AE71-6148227DB18B}">
      <formula1>INDIRECT("CRIT[CRITERIO]")</formula1>
    </dataValidation>
    <dataValidation type="list" allowBlank="1" showInputMessage="1" showErrorMessage="1" sqref="S14:S15" xr:uid="{5F540DFB-6618-4371-AAB0-77E751D7567E}">
      <formula1>INDIRECT("ACTI[ACTIVO]")</formula1>
    </dataValidation>
    <dataValidation type="list" allowBlank="1" showInputMessage="1" showErrorMessage="1" sqref="Q14:Q15" xr:uid="{20119F1D-C2E6-44D2-8DAA-844469D3A13E}">
      <formula1>INDIRECT("OPER[OPER]")</formula1>
    </dataValidation>
    <dataValidation type="list" allowBlank="1" showInputMessage="1" showErrorMessage="1" sqref="O14:O15" xr:uid="{52111E26-3E06-43D3-81D9-8548D1C2F804}">
      <formula1>INDIRECT("REPU[REPUT]")</formula1>
    </dataValidation>
    <dataValidation type="list" allowBlank="1" showInputMessage="1" showErrorMessage="1" sqref="M14:M15" xr:uid="{3F3D1F25-AA69-457D-8BAD-133EE429A069}">
      <formula1>INDIRECT("ECON[ECONO]")</formula1>
    </dataValidation>
    <dataValidation type="list" allowBlank="1" showInputMessage="1" showErrorMessage="1" sqref="J14:J15" xr:uid="{77DCEA16-8C48-46F0-8005-F3E7B9812630}">
      <formula1>INDIRECT("PERI[PERIODICIDAD]")</formula1>
    </dataValidation>
    <dataValidation type="list" allowBlank="1" showInputMessage="1" showErrorMessage="1" sqref="E14:E15" xr:uid="{4F82B3D6-B973-4E89-8D44-0FCA3E5117A7}">
      <formula1>INDIRECT("CLAS[CLASIFICACION]")</formula1>
    </dataValidation>
    <dataValidation type="list" allowBlank="1" showInputMessage="1" showErrorMessage="1" sqref="D14:D15" xr:uid="{67D91DA6-A00A-4ADF-B5BC-D460988CFCCF}">
      <formula1>INDIRECT("FACT[FACTOR]")</formula1>
    </dataValidation>
    <dataValidation type="list" allowBlank="1" showInputMessage="1" showErrorMessage="1" sqref="B14:B15" xr:uid="{E85ADEE1-D6F4-416B-9B9C-09D4F1A15F8A}">
      <formula1>INDIRECT("PROC[PROCESOS]")</formula1>
    </dataValidation>
    <dataValidation type="list" allowBlank="1" showInputMessage="1" showErrorMessage="1" sqref="AJ14:AJ15" xr:uid="{88731637-93D8-40EF-80AE-1DC8FC4E0715}">
      <formula1>INDIRECT("DOCU[DOCUMENTADO]")</formula1>
    </dataValidation>
    <dataValidation type="list" allowBlank="1" showInputMessage="1" showErrorMessage="1" sqref="AO14:AO15" xr:uid="{6EA2C918-67DA-4224-9351-EFF1505CFCF1}">
      <formula1>INDIRECT("TRAT[TRATAMIENTO]")</formula1>
    </dataValidation>
    <dataValidation type="list" allowBlank="1" showInputMessage="1" showErrorMessage="1" sqref="AI5:AI13 AI16:AI17" xr:uid="{00000000-0002-0000-0700-000004000000}">
      <formula1>"Confiable,No confiable"</formula1>
    </dataValidation>
    <dataValidation type="list" allowBlank="1" showInputMessage="1" showErrorMessage="1" sqref="AF5:AF13 AF16:AF17" xr:uid="{00000000-0002-0000-0700-000001000000}">
      <formula1>"Manual,Automático"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C3FDEC03-1C2D-42F5-9502-C18313B69BBC}">
          <x14:formula1>
            <xm:f>Listas!$K$2:$K$6</xm:f>
          </x14:formula1>
          <xm:sqref>S13</xm:sqref>
        </x14:dataValidation>
        <x14:dataValidation type="list" allowBlank="1" showInputMessage="1" showErrorMessage="1" xr:uid="{F30660AF-4C1C-49CC-8FBA-96674B7C4354}">
          <x14:formula1>
            <xm:f>Listas!$G$2:$G$13</xm:f>
          </x14:formula1>
          <xm:sqref>C14:C15</xm:sqref>
        </x14:dataValidation>
        <x14:dataValidation type="list" allowBlank="1" showInputMessage="1" showErrorMessage="1" xr:uid="{A4428575-1830-410F-930B-FFFAE6A8A992}">
          <x14:formula1>
            <xm:f>Listas!$N$2:$N$7</xm:f>
          </x14:formula1>
          <xm:sqref>M13 M17</xm:sqref>
        </x14:dataValidation>
        <x14:dataValidation type="list" allowBlank="1" showInputMessage="1" showErrorMessage="1" xr:uid="{9F05DF72-BD3E-4B69-93C2-98810377CAAE}">
          <x14:formula1>
            <xm:f>Listas!$O$2:$O$7</xm:f>
          </x14:formula1>
          <xm:sqref>O13 O17</xm:sqref>
        </x14:dataValidation>
        <x14:dataValidation type="list" allowBlank="1" showInputMessage="1" showErrorMessage="1" xr:uid="{E1E347F6-A439-4468-AAD2-C04E73900212}">
          <x14:formula1>
            <xm:f>Listas!$P$2:$P$7</xm:f>
          </x14:formula1>
          <xm:sqref>Q13 Q17</xm:sqref>
        </x14:dataValidation>
        <x14:dataValidation type="list" allowBlank="1" showInputMessage="1" showErrorMessage="1" xr:uid="{EBFB9E31-6A70-4A8C-8D64-23A4C0D6367A}">
          <x14:formula1>
            <xm:f>Listas!$Q$2:$Q$8</xm:f>
          </x14:formula1>
          <xm:sqref>J13 J17</xm:sqref>
        </x14:dataValidation>
        <x14:dataValidation type="list" allowBlank="1" showInputMessage="1" showErrorMessage="1" xr:uid="{7EC08DF8-50FE-4478-8AE2-88BAC3A5FF60}">
          <x14:formula1>
            <xm:f>Listas!$F$2:$F$4</xm:f>
          </x14:formula1>
          <xm:sqref>AD13 AD17</xm:sqref>
        </x14:dataValidation>
        <x14:dataValidation type="list" allowBlank="1" showInputMessage="1" showErrorMessage="1" xr:uid="{EF7E5142-95AC-43B2-A6DF-34B2ECA8F284}">
          <x14:formula1>
            <xm:f>Listas!$C$2:$C$8</xm:f>
          </x14:formula1>
          <xm:sqref>E13 E17</xm:sqref>
        </x14:dataValidation>
        <x14:dataValidation type="list" allowBlank="1" showInputMessage="1" showErrorMessage="1" xr:uid="{F48D9473-4D6D-4EED-A2E8-6EABC3A06FA9}">
          <x14:formula1>
            <xm:f>Listas!$H$2:$H$3</xm:f>
          </x14:formula1>
          <xm:sqref>AJ13 AJ17</xm:sqref>
        </x14:dataValidation>
        <x14:dataValidation type="list" allowBlank="1" showInputMessage="1" showErrorMessage="1" xr:uid="{B1B8C45E-2AF9-4BDF-829A-AF4C44D77B0E}">
          <x14:formula1>
            <xm:f>Listas!$B$2:$B$7</xm:f>
          </x14:formula1>
          <xm:sqref>D13 D17</xm:sqref>
        </x14:dataValidation>
        <x14:dataValidation type="list" allowBlank="1" showInputMessage="1" showErrorMessage="1" xr:uid="{94F6535E-29E9-425B-BBB7-AB37C52C557E}">
          <x14:formula1>
            <xm:f>Listas!$G$2:$G$11</xm:f>
          </x14:formula1>
          <xm:sqref>C13 C17</xm:sqref>
        </x14:dataValidation>
        <x14:dataValidation type="list" allowBlank="1" showInputMessage="1" showErrorMessage="1" xr:uid="{503818DB-9437-4F4A-88E3-F8EC3FEAD96C}">
          <x14:formula1>
            <xm:f>Listas!$L$2:$L$5</xm:f>
          </x14:formula1>
          <xm:sqref>T13 T17</xm:sqref>
        </x14:dataValidation>
        <x14:dataValidation type="list" allowBlank="1" showInputMessage="1" showErrorMessage="1" xr:uid="{73D416D6-AA1B-40D9-8017-F413F08961E1}">
          <x14:formula1>
            <xm:f>Listas!$M$2:$M$15</xm:f>
          </x14:formula1>
          <xm:sqref>B13 B17</xm:sqref>
        </x14:dataValidation>
        <x14:dataValidation type="list" allowBlank="1" showInputMessage="1" showErrorMessage="1" xr:uid="{055582A6-52E5-410E-887D-B05FFDC4FF0D}">
          <x14:formula1>
            <xm:f>Listas!$K$2:$K$5</xm:f>
          </x14:formula1>
          <xm:sqref>S17</xm:sqref>
        </x14:dataValidation>
        <x14:dataValidation type="list" allowBlank="1" showInputMessage="1" showErrorMessage="1" xr:uid="{B5049296-9911-40C7-BBD9-AE347A15C01B}">
          <x14:formula1>
            <xm:f>Listas!$J$2:$J$6</xm:f>
          </x14:formula1>
          <xm:sqref>AO17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53f4280-c8d2-4834-b28c-1392e46c8406">
      <Terms xmlns="http://schemas.microsoft.com/office/infopath/2007/PartnerControls"/>
    </lcf76f155ced4ddcb4097134ff3c332f>
    <TaxCatchAll xmlns="bd86b004-9bc1-4f7d-9403-8b3e7b44282e" xsi:nil="true"/>
    <SharedWithUsers xmlns="bd86b004-9bc1-4f7d-9403-8b3e7b44282e">
      <UserInfo>
        <DisplayName>Joan Sebastian Bustos Trujillo</DisplayName>
        <AccountId>132</AccountId>
        <AccountType/>
      </UserInfo>
      <UserInfo>
        <DisplayName>Luis Alejandro  Ruiz Alonso</DisplayName>
        <AccountId>179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177BB72A22EB540A2F6F89238213334" ma:contentTypeVersion="16" ma:contentTypeDescription="Crear nuevo documento." ma:contentTypeScope="" ma:versionID="ef0f20580194a2cb3e8a12894232c9d5">
  <xsd:schema xmlns:xsd="http://www.w3.org/2001/XMLSchema" xmlns:xs="http://www.w3.org/2001/XMLSchema" xmlns:p="http://schemas.microsoft.com/office/2006/metadata/properties" xmlns:ns2="e53f4280-c8d2-4834-b28c-1392e46c8406" xmlns:ns3="bd86b004-9bc1-4f7d-9403-8b3e7b44282e" targetNamespace="http://schemas.microsoft.com/office/2006/metadata/properties" ma:root="true" ma:fieldsID="3dca85731dd3736186325d8707cbead4" ns2:_="" ns3:_="">
    <xsd:import namespace="e53f4280-c8d2-4834-b28c-1392e46c8406"/>
    <xsd:import namespace="bd86b004-9bc1-4f7d-9403-8b3e7b44282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3f4280-c8d2-4834-b28c-1392e46c84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d86b004-9bc1-4f7d-9403-8b3e7b44282e"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cdd7c93f-901d-4023-86a3-54e2066c2eea}" ma:internalName="TaxCatchAll" ma:showField="CatchAllData" ma:web="bd86b004-9bc1-4f7d-9403-8b3e7b44282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2.xml><?xml version="1.0" encoding="utf-8"?>
<ds:datastoreItem xmlns:ds="http://schemas.openxmlformats.org/officeDocument/2006/customXml" ds:itemID="{DE3C419A-6AC4-4DB1-90CB-FCD3670B2D4A}">
  <ds:schemaRefs>
    <ds:schemaRef ds:uri="http://schemas.microsoft.com/office/2006/metadata/properties"/>
    <ds:schemaRef ds:uri="http://schemas.microsoft.com/office/infopath/2007/PartnerControls"/>
    <ds:schemaRef ds:uri="0b03570a-dbab-4ad5-bdee-6c3636661c22"/>
    <ds:schemaRef ds:uri="a66a734e-d0ea-4b9e-8c38-f6696adae39a"/>
  </ds:schemaRefs>
</ds:datastoreItem>
</file>

<file path=customXml/itemProps3.xml><?xml version="1.0" encoding="utf-8"?>
<ds:datastoreItem xmlns:ds="http://schemas.openxmlformats.org/officeDocument/2006/customXml" ds:itemID="{B31BA94C-2346-4A6B-A9D5-7963C8A63F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Listas</vt:lpstr>
      <vt:lpstr>Control de cambios</vt:lpstr>
      <vt:lpstr>Ayudas diligenciamiento</vt:lpstr>
      <vt:lpstr>Inventario</vt:lpstr>
      <vt:lpstr>Fórmula</vt:lpstr>
      <vt:lpstr>Riesgos de Corrupción</vt:lpstr>
      <vt:lpstr>Planeación y D Estratégico</vt:lpstr>
      <vt:lpstr>G. Comunicaciones</vt:lpstr>
      <vt:lpstr>Explotación JSA AP</vt:lpstr>
      <vt:lpstr>Explotación JSA DOPC</vt:lpstr>
      <vt:lpstr>Control, Ins y Fisca</vt:lpstr>
      <vt:lpstr>Recaudo</vt:lpstr>
      <vt:lpstr>Atención al cliente</vt:lpstr>
      <vt:lpstr>G TH</vt:lpstr>
      <vt:lpstr>G. Financiera</vt:lpstr>
      <vt:lpstr>Gestión ByS</vt:lpstr>
      <vt:lpstr>G. Documental</vt:lpstr>
      <vt:lpstr>G. TIC</vt:lpstr>
      <vt:lpstr>G Jurídica</vt:lpstr>
      <vt:lpstr>Evaluación Independiente G</vt:lpstr>
      <vt:lpstr>Control Disciplinario Interno</vt:lpstr>
      <vt:lpstr>Protección de Datos Personales</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David Fernando Pinzon Galvis</cp:lastModifiedBy>
  <cp:revision/>
  <dcterms:created xsi:type="dcterms:W3CDTF">2024-02-20T20:59:12Z</dcterms:created>
  <dcterms:modified xsi:type="dcterms:W3CDTF">2025-01-30T20:17:25Z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0x0101004177BB72A22EB540A2F6F89238213334</vt:lpwstr>
  </property>
  <property fmtid="{D5CDD505-2E9C-101B-9397-08002B2CF9AE}" pid="3" name="MediaServiceImageTags">
    <vt:lpwstr/>
  </property>
</Properties>
</file>